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 operacyjny 2016-2017\ew zmiana 2018\"/>
    </mc:Choice>
  </mc:AlternateContent>
  <bookViews>
    <workbookView xWindow="0" yWindow="0" windowWidth="21570" windowHeight="7980"/>
  </bookViews>
  <sheets>
    <sheet name="SW mazowiec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9" i="1" l="1"/>
  <c r="M127" i="1"/>
  <c r="M118" i="1"/>
  <c r="I118" i="1"/>
  <c r="M116" i="1"/>
  <c r="M115" i="1"/>
  <c r="I114" i="1"/>
  <c r="I111" i="1"/>
  <c r="M110" i="1"/>
  <c r="M105" i="1"/>
  <c r="M103" i="1"/>
  <c r="M101" i="1"/>
  <c r="M97" i="1"/>
  <c r="M96" i="1"/>
  <c r="I95" i="1"/>
  <c r="M93" i="1"/>
  <c r="M89" i="1"/>
  <c r="M78" i="1"/>
  <c r="I77" i="1"/>
  <c r="M72" i="1"/>
  <c r="M70" i="1"/>
  <c r="I69" i="1"/>
  <c r="M67" i="1"/>
  <c r="I65" i="1"/>
  <c r="I58" i="1"/>
  <c r="M52" i="1"/>
  <c r="I51" i="1"/>
  <c r="M48" i="1"/>
  <c r="M46" i="1"/>
  <c r="I46" i="1"/>
  <c r="M45" i="1"/>
  <c r="M39" i="1"/>
  <c r="M28" i="1"/>
</calcChain>
</file>

<file path=xl/sharedStrings.xml><?xml version="1.0" encoding="utf-8"?>
<sst xmlns="http://schemas.openxmlformats.org/spreadsheetml/2006/main" count="1140" uniqueCount="530">
  <si>
    <t>L.p.</t>
  </si>
  <si>
    <t>Priorytet PROW</t>
  </si>
  <si>
    <t>Cel KSOW</t>
  </si>
  <si>
    <t>Działanie KSOW</t>
  </si>
  <si>
    <t>Cel, przedmiot i temat operacji</t>
  </si>
  <si>
    <t>Forma realizacji operacji</t>
  </si>
  <si>
    <t>Wskaźniki monitorowania realizacji operacji</t>
  </si>
  <si>
    <t>Harmonogram / termin realizacji 
(w ujęciu kwartalnym)</t>
  </si>
  <si>
    <t>Wnioskodawca</t>
  </si>
  <si>
    <t>Siedziba wnioskodawcy</t>
  </si>
  <si>
    <t>Wskaźnik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</si>
  <si>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</si>
  <si>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</si>
  <si>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</si>
  <si>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</si>
  <si>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</si>
  <si>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</si>
  <si>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</si>
  <si>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</si>
  <si>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</si>
  <si>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</si>
  <si>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</si>
  <si>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</si>
  <si>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</si>
  <si>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</si>
  <si>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</si>
  <si>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</si>
  <si>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</si>
  <si>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</si>
  <si>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1, 2, 3, 4, 5</t>
  </si>
  <si>
    <t>liczba konferencji, spotkań, seminariów</t>
  </si>
  <si>
    <t>III-IV</t>
  </si>
  <si>
    <t xml:space="preserve">liczba wydanych broszur, artykułów, publikacji itp. </t>
  </si>
  <si>
    <t>liczba targów, wystaw, jarmarków, festynów, dożynek</t>
  </si>
  <si>
    <t>Targi Smaki Regionów w Poznaniu</t>
  </si>
  <si>
    <t>VI</t>
  </si>
  <si>
    <t>4, 5</t>
  </si>
  <si>
    <t>liczba uczestników konferencji, spotkań, seminariów</t>
  </si>
  <si>
    <t>1, 4, 5</t>
  </si>
  <si>
    <t>I-IV</t>
  </si>
  <si>
    <t>1, 5</t>
  </si>
  <si>
    <t>III</t>
  </si>
  <si>
    <t>I</t>
  </si>
  <si>
    <t>liczba szkoleń, warsztatów</t>
  </si>
  <si>
    <t>liczba uczestników szkoleń, warsztatów</t>
  </si>
  <si>
    <t>Liczba uczestników konferencji, spotkań, seminariów</t>
  </si>
  <si>
    <t xml:space="preserve">liczba konkursów </t>
  </si>
  <si>
    <t>II, III</t>
  </si>
  <si>
    <t>II-IV</t>
  </si>
  <si>
    <t>IV</t>
  </si>
  <si>
    <t>II</t>
  </si>
  <si>
    <t>II-III</t>
  </si>
  <si>
    <t>Operacje własne</t>
  </si>
  <si>
    <t>Operacje partnerów</t>
  </si>
  <si>
    <t>Liczba</t>
  </si>
  <si>
    <t>Kwota</t>
  </si>
  <si>
    <t>Grupa docelowe</t>
  </si>
  <si>
    <t>Budżet brutto operacji (w zł)</t>
  </si>
  <si>
    <t>Koszty kwalifikowalne operacji (w zł)</t>
  </si>
  <si>
    <t>Jednostka</t>
  </si>
  <si>
    <t>wizyta studyjna</t>
  </si>
  <si>
    <t>-</t>
  </si>
  <si>
    <t>Liczba konkursów</t>
  </si>
  <si>
    <t xml:space="preserve">liczba uczestników konferencji </t>
  </si>
  <si>
    <t>rolnicy</t>
  </si>
  <si>
    <t>mieszkańcy obszarów wiejskich</t>
  </si>
  <si>
    <t>wyjazd studyjny</t>
  </si>
  <si>
    <t xml:space="preserve">I-II </t>
  </si>
  <si>
    <t>impreza plenerowa</t>
  </si>
  <si>
    <t>liczba uczestników wyjazdów/wizyt studyjnych/wymian eksperckich</t>
  </si>
  <si>
    <t>liczba działań promocyjnych w mediach</t>
  </si>
  <si>
    <t>liczba wyjazdów/wizyt studyjnych/wymian eksperckich</t>
  </si>
  <si>
    <t>V</t>
  </si>
  <si>
    <t xml:space="preserve">I-IV </t>
  </si>
  <si>
    <t xml:space="preserve">II-III </t>
  </si>
  <si>
    <t xml:space="preserve">I-IV  </t>
  </si>
  <si>
    <t xml:space="preserve">I-III  </t>
  </si>
  <si>
    <t xml:space="preserve">III-IV  </t>
  </si>
  <si>
    <t xml:space="preserve">IV  </t>
  </si>
  <si>
    <t>1, 3, 5</t>
  </si>
  <si>
    <t xml:space="preserve">konkurs </t>
  </si>
  <si>
    <t>1, 3</t>
  </si>
  <si>
    <t>1, 3, 4</t>
  </si>
  <si>
    <t>1, 2, 3, 4</t>
  </si>
  <si>
    <t>1, 4</t>
  </si>
  <si>
    <t>Konkurs na najlepsze gospodarstwo ekologiczne</t>
  </si>
  <si>
    <t xml:space="preserve">liczba uczestników szkoleń </t>
  </si>
  <si>
    <t>liczba imprez plenerowych</t>
  </si>
  <si>
    <t>Plan operacyjny KSOW na lata 2016-2017 (z wyłączeniem działania 8 Plan komunikacyjny) - województwo mazowieckie - 20 grudnia 2017</t>
  </si>
  <si>
    <t>Nazwa tytuł / operacji</t>
  </si>
  <si>
    <t xml:space="preserve">Międzynarodowe Targi Turystyki Wiejskiej i Agroturystyki – Agrotravel 2016 </t>
  </si>
  <si>
    <t>dotarcie z informacją nt. dobrych praktyk na rzecz rozwoju obszarów wiejskich, promocja produktów tradycyjnych i regionalnych oraz walorów agroturystycznych mazowieckiej wsi</t>
  </si>
  <si>
    <t xml:space="preserve">stoisko wystawiennicze/ pakiet turystyki wiejskiej </t>
  </si>
  <si>
    <t>współwystawcy i odwiedzający targi Agrotravel</t>
  </si>
  <si>
    <t xml:space="preserve">Urząd Marszałkowski Województwa Mazowieckiego w Warszawie </t>
  </si>
  <si>
    <t xml:space="preserve">ul. Jagiellońska 26, 03-719 Warszawa </t>
  </si>
  <si>
    <t xml:space="preserve">Dożynki Województwa Mazowieckiego </t>
  </si>
  <si>
    <t>dotarcie z informacją nt. dobrych praktyk na rzecz rozwoju obszarów wiejskich, promocja produktów tradycyjnych i regionalnych oraz tradycji mazowieckiej wsi</t>
  </si>
  <si>
    <t>stoisko wystawiennicze</t>
  </si>
  <si>
    <t xml:space="preserve">uczestnicy dożynek województwa mazowieckiego </t>
  </si>
  <si>
    <t xml:space="preserve">III-IV </t>
  </si>
  <si>
    <t>II,III,IV,V,VI</t>
  </si>
  <si>
    <t xml:space="preserve">Kalendarze na 2017 rok </t>
  </si>
  <si>
    <t>dotarcie z informacją nt. dobrych praktyk na rzecz rozwoju obszarów wiejskich</t>
  </si>
  <si>
    <t>wykonanie i rozpowszechnienie kalendarzy na 2017 rok</t>
  </si>
  <si>
    <t>beneficjenci i potencjalni beneficjenci środków UE</t>
  </si>
  <si>
    <t>X Mazowiecki Kongres Rozwoju Obszarów Wiejskich</t>
  </si>
  <si>
    <t>stworzenie możliwości współpracy 
i wymiany doświadczeń dla wszystkich instytucji działających na rzecz rozwoju obszarów wiejskich na poziomie lokalnym, regionalnym</t>
  </si>
  <si>
    <t xml:space="preserve">kongres tematyczny </t>
  </si>
  <si>
    <t xml:space="preserve">Konkurs na najaktywniejszą liderkę wiejską w województwie mazowieckim </t>
  </si>
  <si>
    <t xml:space="preserve">popularyzacja dobrych praktyk w zakresie działalności kobiet na obszarach wiejskich </t>
  </si>
  <si>
    <t xml:space="preserve">konkurs z nagrodami </t>
  </si>
  <si>
    <t>mieszkańcy obszarów wiejskich, liderki obszarów wiejskich Mazowsza</t>
  </si>
  <si>
    <t xml:space="preserve">liczba uczestników konkursów </t>
  </si>
  <si>
    <t xml:space="preserve">Konkurs na najlepszą orkiestrę dętą Krajowej Sieci Obszarów Wiejskich w województwie mazowieckim </t>
  </si>
  <si>
    <t>popularyzacja dobrych praktyk w zakresie  zachowania dziedzictwa kulturalnego poprzez kultywowanie tradycji pokoleniowej i rozwój działalności orkiestr dętych</t>
  </si>
  <si>
    <t>mieszkańcy Mazowsza, orkiestry dęte z Mazowsza</t>
  </si>
  <si>
    <t xml:space="preserve">Konkurs na najlepszą pracę magisterską dotyczącą rolnictwa i rozwoju obszarów wiejskich w województwie mazowieckim </t>
  </si>
  <si>
    <t>popularyzacja najciekawszych rozwiązań, a jednocześnie zainteresowanie studentów oraz środowisk akademickich tematyką rozwoju mazowieckiej wsi</t>
  </si>
  <si>
    <t xml:space="preserve">ogół społeczeństwa, studenci/absolwenci kierunków rolniczych i pokrewnych </t>
  </si>
  <si>
    <t xml:space="preserve">Strony tematyczne w Kronice Mazowieckiej </t>
  </si>
  <si>
    <t xml:space="preserve">dotarcie z informacją nt. dobrych praktyk na rzecz rozwoju obszarów wiejskich </t>
  </si>
  <si>
    <t xml:space="preserve">strony tematyczne w Kronice Mazowieckiej </t>
  </si>
  <si>
    <t>partnerzy i potencjalni partnerzy KSOW, mieszkańcy Mazowsza</t>
  </si>
  <si>
    <t xml:space="preserve">ul. Jagiellońska 26, 03-719 Warszawa  </t>
  </si>
  <si>
    <t xml:space="preserve">Wizyty studyjne promujące dobre praktyki </t>
  </si>
  <si>
    <t xml:space="preserve">wizyty studyjne dotyczące upowszechniania dobrych praktyk </t>
  </si>
  <si>
    <t xml:space="preserve">partnerzy KSOW w tym przedstawiciele LGD i samorządów lokalnych </t>
  </si>
  <si>
    <t>1, 3, 4, 5</t>
  </si>
  <si>
    <t>Targi FRUIT LOGISTICA 2017 w Berlinie</t>
  </si>
  <si>
    <t>stworzenie możliwości współpracy 
i wymiany doświadczeń dla grup docelowych/odbiorców projektu</t>
  </si>
  <si>
    <t xml:space="preserve">stoisko wystawiennicze </t>
  </si>
  <si>
    <t>Liczba targów, wystaw, jarmarków, festynów, dożynek</t>
  </si>
  <si>
    <t>wystawcy i odwiedzający targi</t>
  </si>
  <si>
    <t xml:space="preserve">  I</t>
  </si>
  <si>
    <t>Dzień Ziemi 2016</t>
  </si>
  <si>
    <t xml:space="preserve">stworzenie możliwości współpracy 
i wymiany doświadczeń </t>
  </si>
  <si>
    <t>alejka wystawiennicza</t>
  </si>
  <si>
    <t xml:space="preserve">goście krajowi i zagraniczni, mieszkańcy dużych aglomeracji odwiedzający alejkę wystawienniczą </t>
  </si>
  <si>
    <t>Konkurs Nasze Kulinarne Dziedzictwo</t>
  </si>
  <si>
    <t>identyfikacja i promocja produktów regionalnych</t>
  </si>
  <si>
    <t xml:space="preserve">producenci żywności, przedsiębiorcy, restauratorzy, właściciele gospodarstw agroturystycznych, osoby indywidualne </t>
  </si>
  <si>
    <t>Mazowiecki Konkurs Serów Zagrodowych</t>
  </si>
  <si>
    <t xml:space="preserve">promocja produkcji i spożycia tradycyjnych serów podpuszczkowych </t>
  </si>
  <si>
    <t xml:space="preserve">mieszkańcy obszarów wiejskich Mazowsza </t>
  </si>
  <si>
    <t>Dożynki Prezydenckie SPAŁA 2016</t>
  </si>
  <si>
    <t>goście krajowi i zagraniczni odwiedzający dożynki, mieszkańcy dużych aglomeracji</t>
  </si>
  <si>
    <t>Produkt lokalny i tradycyjny – identyfikacja i wprowadzanie na Listę Produktu Tradycyjnego</t>
  </si>
  <si>
    <t>szersza identyfikacja produktów możliwych do dalszego procesowania i dalszego wpisania produktów na Listę Produktów Tradycyjnych</t>
  </si>
  <si>
    <t xml:space="preserve">szkolenia </t>
  </si>
  <si>
    <t>mieszkańcy terenów wiejskich Mazowsza</t>
  </si>
  <si>
    <t>Konkurs wiedzy w zakresie rolnictwa ekologicznego i produktu ekologicznego pn. „Smak ekologicznej żywności” dla uczniów szkół podstawowych klas IV-VI oraz uczniów gimnazjów</t>
  </si>
  <si>
    <t xml:space="preserve">dotarcie z informacją nt. korzyści płynących ze spożywania żywności ekologicznej </t>
  </si>
  <si>
    <t>uczniowie szkół podstawowych i gimnazjum (teren Mazowsza)</t>
  </si>
  <si>
    <t>Targi Produktów Regionalnych i Ekologicznych REGIONALIA</t>
  </si>
  <si>
    <t>goście krajowi i zagraniczni odwiedzający targi, mieszkańcy dużych aglomeracji</t>
  </si>
  <si>
    <t xml:space="preserve">Doroczne Forum Europejskiej Sieci Dziedzictwa Kulinarnego </t>
  </si>
  <si>
    <t xml:space="preserve">wizyta studyjna </t>
  </si>
  <si>
    <t>członkowie Sieci Dziedzictwa Kulinarnego Mazowsze</t>
  </si>
  <si>
    <t xml:space="preserve">1, 3, 4 </t>
  </si>
  <si>
    <t>Targi SMAKI REGIONÓW w Poznaniu</t>
  </si>
  <si>
    <t xml:space="preserve">Udział w XVII Mazowieckich Dniach Rolnictwa </t>
  </si>
  <si>
    <t xml:space="preserve">promowanie polskich produktów żywnościowych, dziedzictwa kulturowego mazowieckiej wsi i nowych technologii </t>
  </si>
  <si>
    <t xml:space="preserve">impreza wystawiennicza połączona z konferencją i konkursem </t>
  </si>
  <si>
    <t>rolnicy i mieszkańcy obszarów wiejskich 
Mazowsza</t>
  </si>
  <si>
    <t>Promocja walorów turystycznych rzeki Wkry</t>
  </si>
  <si>
    <t>promocja walorów turystycznych rzeki Wkry i pokazanie możliwości rozwoju turystycznego; w ramach operacji powstanie spot, który będzie kładł nacisk na turystykę kajakową nad Wkrą oraz inne formy wypoczynku (jazda konna, plażowanie, saunowanie); spot będzie zachęcał do przyjechania nad Wkrę, będzie promował zdrowy i bezpieczny sposób odpoczywania w kajaku</t>
  </si>
  <si>
    <t>spot reklamowy</t>
  </si>
  <si>
    <t>liczba wykorzystanych innych narzędzi komunikacji dla informacji lub promocji lub upowszechniania dobrych praktyk, np. mediów społecznościowych</t>
  </si>
  <si>
    <t>kajakarze poszukujący nowych rzek na spływy kajakowe, mieszkańcy miast poszukujący miejsca na wypoczynek na wsi, turyści poszukujący miejsc na wypoczynek na Mazowszu, zagraniczni goście, którzy chcą poznać polską rzekę</t>
  </si>
  <si>
    <t>Stowarzyszenie Sympatyków Doliny Rzeki Wkry NASZA WKRA</t>
  </si>
  <si>
    <t>ul. Guzikarzy 8A, 09-110 Sochocin</t>
  </si>
  <si>
    <t>II, III, IV, V, VI</t>
  </si>
  <si>
    <t>Kampania promocyjna pn. „WIEŚci z Mazowsza”</t>
  </si>
  <si>
    <t>promocja działań podejmowanych na obszarach wiejskich wraz z informowaniem o nich społeczeństwa; cele szczegółowe: wzrost świadomości społecznej, ułatwienie dostępu do informacji, promocja „dobrych praktyk”, wzrost integracji społecznej, promowanie rozwiązań proekologicznych</t>
  </si>
  <si>
    <t xml:space="preserve">audycje telewizyjne, kampania prasowa, profil w mediach społecznościowych </t>
  </si>
  <si>
    <t>mieszkańcy województwa mazowieckiego, w szczególności zainteresowani tematyką rolną oraz zagadnieniami z nimi związanymi, m.in. rolnicy, mieszkańcy obszarów wiejskich, władze samorządowe, organizacje rolnicze, koła gospodyń wiejskich, sołtysi, grupy producentów rolnych, właściciele gospodarstw agroturystycznych, producenci żywności regionalnej i tradycyjnej, pracownicy skansenów, muzeów oraz obiektów podtrzymujących tradycje ludowe na Mazowszu i inni</t>
  </si>
  <si>
    <t>Agencja Rozwoju Mazowsza S.A.</t>
  </si>
  <si>
    <t>ul. Świętojerska 9, 00-236 Warszawa</t>
  </si>
  <si>
    <t>III Jarmark Raciąski - operacja o charakterze wystawienniczym</t>
  </si>
  <si>
    <t>podniesienie jakości życia i aktywizacja mieszkańców miasteczek i mazowieckich wsi  poprzez umożliwienie uczestnictwa w ogólnodostępnym wydarzeniu - jarmarku połączonego z występami folklorystycznymi,  promocja zdrowego trybu życia oraz walorów środowiskowych oraz potencjału turystycznego mazowieckich wsi i miasteczek poprzez prezentację  ciekawych form wypoczynku w regionie (gospodarstwa agroturystyczne, wydarzenia regionalne, ścieżki zdrowia, edukacyjne, rowerowe, spływy kajakowe, zabytki, tradycja i inne ciekawostki); nabycie lub poszerzenie wiedzy nt. tradycji, kultury regionu, możliwości pozyskania interesujących informacji (np. programy pomocowe, know how)</t>
  </si>
  <si>
    <t>jarmark, seminarium/konferencja; konkurs, działania promocyjno-artystyczne</t>
  </si>
  <si>
    <t>przedstawiciele instytucji (Gminy, LGD, MODR itp.), producentów (w tym twórców i artystów), konsumentów (firm oraz klientów). Spotkanie promocyjne/seminaria  są okazją na indywidualne kontakty, porady, wymianę wiedzy, pozyskanie informacji nt. możliwości współpracy, pozyskania funduszy, wdrażania innowacji, rozwoju dla mieszkańców. 3. Działania promocyjno-artystyczne skierowane dla wszystkich uczestników w postaci: konkursu „ginące zawody” – rzeźbiarstwo, występów folkowych, konkursu „zapominane zwyczaje” - teatr uliczny</t>
  </si>
  <si>
    <t>Miejskie Centrum Kultury Sportu i Rekreacji im. Ryszarda Kaczorowskiego w Raciążu</t>
  </si>
  <si>
    <t xml:space="preserve">ul. Parkowa 14, 
09-140 Raciąż
</t>
  </si>
  <si>
    <t>Mazowiecka kuźnia smaków. Promocja dziedzictwa kulinarnego obszaru południowego Mazowsza, wpływająca na rozwój produktów tradycyjnych i regionalnych</t>
  </si>
  <si>
    <t>zainicjowanie współpracy oraz promocja przedsiębiorców, rolników, producentów z obszarów wiejskich zajmujących się wytwarzaniem produktów tradycyjnych i regionalnych - cechujących się najwyższą jakością, wytwarzanych zgodnie z tradycyjnymi i naturalnym metodami; celem jest też wykreowanie i urynkowienie wybranych produktów lokalnych i tradycyjnych</t>
  </si>
  <si>
    <t>promocja projektu, szkolenia stacjonarne i e-learningowe, konkurs kulinarny i przygotowanie publikacji Mazowiecka Kuźnia Smaków, oznakowanie Szlaku Dziedzictwa Kulinarnego Południowego Mazowsza</t>
  </si>
  <si>
    <t>mieszkańcy obszaru wiejskiego południowego Mazowsza oraz partnerów Lokalnych Grup Działania: Razem dla Radomki, Wspólny Trakt, Dziedzictwo i Rozwój, Puszczy Kozienickiej oraz Wszyscy Razem</t>
  </si>
  <si>
    <t>LGD Razem dla Radomki</t>
  </si>
  <si>
    <t>ul. Wernera 9/11, 26-600 Radom</t>
  </si>
  <si>
    <t>ludność z 6 powiatów</t>
  </si>
  <si>
    <t>liczba wydanych broszur, artykułów, publikacji itp. w formie elektronicznej</t>
  </si>
  <si>
    <t>Postaw na zrównoważoną promocję regionu</t>
  </si>
  <si>
    <t>promocja zrównoważonego rozwoju obszarów wiejskich na terenach Lokalnej Grupy Działania „Ziemia Chełmońskiego” oraz  LGD „Zielone Sąsiedztwo”; szczegółowymi celami  operacji są: zwiększenie rozpoznawalności obydwu LGD; wzrost świadomości mieszkańców obszarów co do geograficznej przynależności do jednej z tych Grup Działania, zwiększenie zaangażowania mieszkańców w działalność obydwu Stowarzyszeń oraz promocja wspólnego kalendarza imprez, organizacja wspólnych warsztatów</t>
  </si>
  <si>
    <t>konferencja otwierająca projekt, warsztaty tematyczne, rajd rowerowy połączony z questem</t>
  </si>
  <si>
    <t>mieszkańcy terenów dwóch LGD: „Ziemia Chełmońskiego” - Gminy Baranów, Grodzisk Mazowiecki, Jaktorów, Mszczonów, Nowa Sucha, Radziejowice, Rybno, Sochaczew, Teresin i Żabia Wola i „Zielone Sąsiedztwo” - Gminy Podkowa Leśna, Brwinów oraz Milanówek</t>
  </si>
  <si>
    <t>Lokalna Grupa Działania „Ziemia Chełmońskiego”</t>
  </si>
  <si>
    <t>ul. Warszawska 24, 96-321 Żabia Wola</t>
  </si>
  <si>
    <t>liczba materiałów promocyjnych (tylko gadżety)</t>
  </si>
  <si>
    <t>Oxytree - korzystna inwestycja - zdrowszy klimat</t>
  </si>
  <si>
    <t>popularyzacja innowacyjnych rozwiązań w zakresie efektywnego gospodarowania zasobami i gospodarki niskoemisyjnej a tym samym włączenie się w ogólnoświatową politykę przeciwdziałania zmianom klimatycznym, poprzez organizację konferencji adresowanej do lokalnych grup działania, rolników i zainteresowanych mieszkańców obszarów wiejskich</t>
  </si>
  <si>
    <t>konferencja - Oxytree - korzystna inwestycja - zdrowszy klimat, wydanie broszury informacyjnej</t>
  </si>
  <si>
    <t>przedstawiciele wybranych lokalnych grup działania z terenu Mazowsza, rolnicy, uczniowie szkół rolniczych, przedsiębiorcy, media lokalne oraz osoby zainteresowane tą tematyką z obszarów wiejskich</t>
  </si>
  <si>
    <t>Lokalna Grupa Działania – Przyjazne Mazowsze</t>
  </si>
  <si>
    <t>ul. Sienkiewicza 11, 09-100 Płońsk</t>
  </si>
  <si>
    <t>Innowacyjna Szampania</t>
  </si>
  <si>
    <t>poznanie osiągnięć inicjatywy LEADER we Francji na przykładzie wybranych GAL i transfer najlepszych doświadczeń na obszar Mazowsza, poznanie innowacyjnych i nowatorskich projektów z Leadera, sprawdzonych przykładów rozwoju obszarów wiejskich, wymiana informacji i doświadczeń LGD-ów nt. wdrażania inicjatywy Leader, stworzenie możliwości analizowania i doskonalenia pracy przedstawicielom LGD, poprzez umożliwienie poznania struktur francuskich GAL (podnoszenie kompetencji), nawiązywanie bezpośrednich kontaktów z GAL we Francji</t>
  </si>
  <si>
    <t xml:space="preserve">przedstawiciele sektora społecznego, gospodarczego i publicznego w tym przedstawiciele Lokalnych Grup Działania </t>
  </si>
  <si>
    <t>VII Festiwal Aktywności Społecznej i Kulturalnej Sołectw</t>
  </si>
  <si>
    <t>aktywizacja mieszkańców, wspieranie i promocja obszaru LGD Zalew Zegrzyński, promocja lokalnego dziedzictwa kulturowego, historycznego, przyrodniczego, gospodarczego i kulinarnego</t>
  </si>
  <si>
    <t>przedstawiciele 7 sołectw z obszaru LGD (po 1 wytypowanym sołectwie przez każdą gminę członkowską LGD: Dąbrówka, Jabłonna, Nieporęt, Radzymin, Serock, Somianka, Wieliszew)</t>
  </si>
  <si>
    <t>Lokalna Grupa Działania Zalew Zegrzyński</t>
  </si>
  <si>
    <t>ul. Gen. Wł. Sikorskiego 11, 05-119 Legionowo</t>
  </si>
  <si>
    <t>Dożynki w Nunie</t>
  </si>
  <si>
    <t>aktywizacja mieszkańców wsi na rzecz podejmowania inicjatyw w zakresie rozwoju obszarów wiejskich, w tym kreowania miejsc pracy na terenach wiejskich; zwiększenie udziału zainteresowanych stron we wdrażaniu inicjatyw na rzecz rozwoju; dzięki realizacji operacji wzrośnie świadomość i wiedza mieszkańców Gminy Nasielsk o kulturze wiejskiej i wytwarzaniu zdrowej żywności</t>
  </si>
  <si>
    <t>dożynki połączone z występami artystycznymi, degustacją produktów regionalnych, promocją rękodzieła artystycznego, nauką pierwszej pomocy przedmedycznej, konkursem na najładniejszy wieniec dożynkowy</t>
  </si>
  <si>
    <t>mieszkańcy Parafii w Nunie</t>
  </si>
  <si>
    <t>Gmina Nasielsk</t>
  </si>
  <si>
    <t>ul. Elektronowa 3, 05-190 Nasielsk</t>
  </si>
  <si>
    <t>Forum organizacji pozarządowych powiatu siedleckiego</t>
  </si>
  <si>
    <t>aktywizacja mieszkańców wsi, poprzez wykorzystanie dobrych praktyk z dotychczasowej działalności organizacji pozarządowych; kolejnym celem jest promowanie wykorzystania funduszy europejskich np. w celu tworzenia nowych miejsc pracy, aktywizacji ludności wiejskiej, a także pokazanie przykładów podnoszenia jakości życia na obszarach wiejskich, zwiększanie potencjału kapitału społecznego, dzielenie się pomysłami, promocja zrealizowanych projektów na podstawie dotychczasowej działalności sektora ngo</t>
  </si>
  <si>
    <t>cykl spotkań oraz wydanie jednej podsumowującej publikacji dotyczącej upowszechniania dobrych praktyk w ramach działania ngo</t>
  </si>
  <si>
    <t>mieszkańcy powiatu siedleckiego, organizacje pozarządowe, beneficjenci i potencjalni beneficjenci programów UE</t>
  </si>
  <si>
    <t>Powiat Siedlecki</t>
  </si>
  <si>
    <t>ul. Piłsudskiego 40, 08-110 Siedlce</t>
  </si>
  <si>
    <t>Święto Morza</t>
  </si>
  <si>
    <t>zaspokojenie potrzeb społecznych i kulturalnych mieszkańców, budowanie pozytywnych związków między członkami społeczności, promowanie regionalnych smaków żywności Mazowsza Wschodniego, pielęgnowanie przedwojennej tradycji Święta Morza nad Bugiem w Mierzwicach, aktywizacja właścicieli gospodarstw, wymiana kontaktów i nawiązanie współpracy między organizacjami, promocja ryb jako 'modnej alternatywy' żywieniowej wzbogacającej dietę.</t>
  </si>
  <si>
    <t>impreza wystawiennicza  wraz z konkursem kulinarnym</t>
  </si>
  <si>
    <t xml:space="preserve">organizacje pozarządowe z terenu województwa mazowieckiego, gospodarstwa agroturystyczne, koła gospodyń wiejskich, gospodarstwa zajmujące się uprawą, produkcją i promocją lokalnej zdrowej żywności,
zaproszeni goście, mieszkańcy gminy Sarnaki i całego powiatu łosickiego, siedleckiego, sokołowskiego
</t>
  </si>
  <si>
    <t xml:space="preserve">Nadbużańskie Stowarzyszenie "Przyjazne Mierzwice" </t>
  </si>
  <si>
    <t>Stare Mierzwice 62A, 08-220 Sarnaki</t>
  </si>
  <si>
    <t>Szkoły rolnicze ośrodkami wiedzy i inicjatywności na rzecz zrównoważonego rozwoju obszarów wiejskich. Przykłady dobrej praktyki i międzynarodowa wymiana doświadczeń</t>
  </si>
  <si>
    <t xml:space="preserve">udostępnienie innowacyjnych i nowoczesnych rozwiązań w nauczaniu w zielonym sektorze, pokazywanie przykładów dobrych praktyk, które budzą postawy przedsiębiorczości i zachęcają przede wszystkim młodych ludzi do działania na obszarach wiejskich
</t>
  </si>
  <si>
    <t>Kongres Młodych Rolników wraz z imprezami towarzyszącymi oraz wizyty studyjne</t>
  </si>
  <si>
    <t xml:space="preserve">przyszli rolnicy, uczniowie, szkoleniowcy, instruktorzy i nauczyciele zawodu w szkołach rolniczych i leśnych, osoby zainteresowane działaniami na rzecz rozwoju obszarów wiejskich
</t>
  </si>
  <si>
    <t>Stowarzyszenie Edukacji Rolniczej  i Leśnej  EUROPEA POLSKA</t>
  </si>
  <si>
    <t>ul. Pszczelińska 99, 05-840 Brwinów</t>
  </si>
  <si>
    <t>Szkolenie pn. „Inkubator kuchenny i lokalne formy sprzedaży produktów lokalnych szansą na rozwój przedsiębiorczości wiejskiej”</t>
  </si>
  <si>
    <t xml:space="preserve">przeszkolenie uczestników wyjazdu z obszaru działania LGD Zalew Zegrzyński oraz LGD Aktywni Razem, w zakresie organizacji inkubatorów kuchennych oraz lokalnych form sprzedaży produktów lokalnych jako szansa na rozwój przedsiębiorczości wiejskiej
</t>
  </si>
  <si>
    <t>szkolenie wyjazdowe</t>
  </si>
  <si>
    <t xml:space="preserve">rolnicy, osoby działające w sektorze publicznym bądź społecznym z obszaru działania Lokalnej Grupy Działania Zalew Zegrzyński oraz Lokalnej Grupy Działania Aktywni Razem, którzy zainteresowani będą utworzeniem bądź prowadzeniem inkubatorów kuchennych, a także zainteresowane będą lokalnymi formami sprzedaży produktów lokalnych
</t>
  </si>
  <si>
    <t>Związek Stowarzyszeń „Partnerstwo Zalewu Zegrzyńskiego”</t>
  </si>
  <si>
    <t>II, V</t>
  </si>
  <si>
    <t>Transfer wiedzy o odmianie gwarancją postępu rolniczego</t>
  </si>
  <si>
    <t>transfer wiedzy o odmianach głównych gatunków roślin rolniczych, wykorzystanie wiedzy o najnowszych odmianach do optymalizacji produkcji rolniczej w naszym regionie, publikacja wyników najnowszych badań dotyczących przydatności odmian do uprawy w regionie mazowieckim</t>
  </si>
  <si>
    <t>dwie publikacje tematyczne</t>
  </si>
  <si>
    <t>rolnicy prowadzący gospodarstwa szczególnie nakierowane na produkcje roślinną</t>
  </si>
  <si>
    <t>Centralny Ośrodek Badania Odmian Roślin Uprawnych Stacja Doświadczalna Oceny Odmian w Seroczynie</t>
  </si>
  <si>
    <t>ul. Koszarowa 4 , 08-116 Seroczyn</t>
  </si>
  <si>
    <t>"Ocalić od zapomnienia" - produkty regionalne i tradycyjne na mazowieckich stołach</t>
  </si>
  <si>
    <t xml:space="preserve"> przypomnienie dawnych obyczajów i zwyczajów Mazowsza poprzez organizację stoisk tematycznych na kiermaszach, wydarzeniach środowiskowych, a nawet odpustach, dożynkach i pokazach stołów świątecznych; celem operacji jest promocja produktów regionalnych i tradycyjnych, upowszechnienie wiedzy na ich temat oraz kultywowanie tradycji dziedzictwa kulturowego polskiej wsi, zwłaszcza mazowieckiej, operacja ma na celu aktywizację lokalnego środowiska wokół szkół funkcjonujących na obszarach wiejskich, przypomnienie w środowiskach lokalnych o ich kulturotwórczej roli w rozwoju społeczeństw i zachęcenie do podjęcia współpracy na rzecz zrównoważonego rozwoju</t>
  </si>
  <si>
    <t>stoiska tematyczne, warsztaty kulinarne</t>
  </si>
  <si>
    <t>społeczność lokalna, beneficjenci i potencjalni beneficjenci, instytucje zaangażowane pośrednio we wdrażanie Programu. Operacja skierowana jest również do młodych ludzi, uczniów szkół ponadgimnazjalnych, gimnazjów</t>
  </si>
  <si>
    <t>Wsparcie merytoryczne i promocyjne sieciowego produktu lokalnego na terenach wiejskich na bazie pracowni rzemieślniczych z obszaru Stowarzyszenia Lokalna Grupa Działania "Zielone Sąsiedztwo"</t>
  </si>
  <si>
    <t>wzmocnienie merytoryczne, wsparcie promocyjne oraz upowszechnienie (promocja wewnętrzna, na obszarze LGD) zidentyfikowanych dobrych praktyk w zakresie sieciowego produktu lokalnego z obszaru LGD, jakim są współpracujące ze sobą lokalne pracownie artystyczne i rękodzielnicze</t>
  </si>
  <si>
    <t>konferencja oraz warsztaty</t>
  </si>
  <si>
    <t>osoby mieszkające i/lub pracujące na obszarze trzech gmin (Brwinów, Milanówek i Podkowa Leśna) LGD "Zielone Sąsiedztwo" zajmujące się twórczością artystyczną i rękodzielniczą oraz osoby odpowiedzialne za animacje takiej twórczości i wspierające merytorycznie  i organizacyjnie lokalne inicjatywy oparte na dziedzictwie kulturowym</t>
  </si>
  <si>
    <t>Stowarzyszenie Lokalna Grupa Działania "Zielone Sąsiedztwo"</t>
  </si>
  <si>
    <t xml:space="preserve">ul. Lilpopa 18, 05-807 Podkowa Leśna </t>
  </si>
  <si>
    <t>XIV Warszawskie Święto Chleba</t>
  </si>
  <si>
    <t>promocja i popularyzacja tradycji wsi polskiej, jej obrzędów związanych z chlebem oraz prezentacja rękodzieła twórców ludowych, tradycyjnych wyrobów kulinarnych, w tym przede wszystkim chleba, wędlin, serów i miodów w otoczeniu, szeroko rozumianej, kultury ludowej</t>
  </si>
  <si>
    <t>impreza wystawiennicza</t>
  </si>
  <si>
    <t>mieszkańcy Mazowsza</t>
  </si>
  <si>
    <t>Centralna Biblioteka Rolnicza im. Michała Oczapowskiego w Warszawie</t>
  </si>
  <si>
    <t xml:space="preserve">ul. Krakowskie Przedmieście 66, 00-950 Warszawa </t>
  </si>
  <si>
    <t>Dożynki Powiatu Siedleckiego 2016</t>
  </si>
  <si>
    <t>budowanie partnerskich relacji samorządu ze społecznością lokalną, promocja dziedzictwa kulturowego, kulinarnego i tradycji na obszarach wiejskich; operacja umożliwi upowszechnienie wartości polskiej kultury, z jej regionalną różnorodnością i dziedzictwem lokalnych społeczności; działanie zostanie wykorzystane do promocji produktów tradycyjnych, lokalnych wschodniej kuchni Mazowsza, folkloru, tradycji i zwyczajów wiejskich; operacja  ma na celu zaktywizowanie mieszkańców wsi, w celu efektywnego i skutecznego wykorzystania inicjatyw służących rozwojowi lokalnych społeczności poprzez podejmowanie współpracy</t>
  </si>
  <si>
    <t>impreza wystawiennicza - dożynki</t>
  </si>
  <si>
    <t>mieszkańcy powiatu siedleckiego, mieszkańcy Mazowsza, beneficjenci i potencjalni beneficjenci programów UE</t>
  </si>
  <si>
    <t>Dobre praktyki w pozyskiwaniu środków Europejskich w Gminie Nasielsk</t>
  </si>
  <si>
    <t>informowanie społeczeństwa i potencjalnych beneficjentów o polityce rozwoju obszarów wiejskich i wsparciu finansowym; dzięki realizacji operacji wzrośnie świadomość i wiedza mieszkańców Gminy Nasielsk o wsparciu finansowym z funduszy europejskich jakie może otrzymać gmina na realizację zadań; mieszkańcy poznają nazwy funduszy, zakresy wsparcia, jak również jednostki przyznające dotacje; operacja będzie promować aktywne włączenie się mieszkańców w proces aplikowania o środki zewnętrzne</t>
  </si>
  <si>
    <t>konkurs fotograficzny, folder i film promocyjny oraz promocja w prasie</t>
  </si>
  <si>
    <t>mieszkańcy Gminy Nasielsk</t>
  </si>
  <si>
    <t>Produkty lokalne z Gminy Klembów – jakość i tradycja</t>
  </si>
  <si>
    <t xml:space="preserve">aktywizacja mieszkańców gminy Klembów do podejmowania nowych wyzwań, które przyczynią się do ich zmiany sytuacji społecznej i materialnej i rozwoju obszarów wiejskich Gminy
</t>
  </si>
  <si>
    <t>jarmark oraz wydanie informatora  o  produktach lokalnych</t>
  </si>
  <si>
    <t>mieszkańcy Gminy Klembów, organizacje pozarządowe działające na terenie gminy oraz odwiedzający jarmark i potencjalni turyści</t>
  </si>
  <si>
    <t>Gmina Klembów</t>
  </si>
  <si>
    <t>ul. Gen. Fr. Żymirskiego 38, 05-205 Klembów</t>
  </si>
  <si>
    <t>Chrońmy pszczoły - to się opłaca</t>
  </si>
  <si>
    <t>propagowanie dobrych praktyk rolniczych i środowiskowych na obszarach wiejskich, co przyczyni się do zwiększenia populacji pszczół oraz poprawy ich zdrowotności; projekt zakłada upowszechnienie wiedzy na temat roli pszczół w życiu człowieka oraz zasad ich ochrony przez rolników</t>
  </si>
  <si>
    <t>akcja promocyjna, szkolenia</t>
  </si>
  <si>
    <t>rolnicy z województwa mazowieckiego, doradcy (z państwowych i prywatnych podmiotów doradczych), członkowie stowarzyszeń i związków pszczelarskich, studenci i uczniowie kierunków rolniczych/przyrodniczych, mieszkańcy obszarów wiejskich</t>
  </si>
  <si>
    <t>Centrum Doradztwa Rolniczego z siedzibą w Brwinowie</t>
  </si>
  <si>
    <t>Udział w Targach turystycznych Wypoczynek 2016 Toruński Festiwal Smaków</t>
  </si>
  <si>
    <t>prezentacja osiągnięć i promocja polskiej wsi w kraju poprzez udział w  Targach turystycznych Wypoczynek 2016 Toruński Festiwal Smaków; operacja daje również  możliwość wymiany doświadczeń oraz niesie za sobą wartość edukacyjną jak i integracyjno – aktywizującą</t>
  </si>
  <si>
    <t>udział w targach - stoisko wystawiennicze</t>
  </si>
  <si>
    <t>Koła Gospodyń Wiejskich działające na terenie gminy Miasto i Gmina Serock, Gospodarstwa Agroturystyczne z terenu Gminy</t>
  </si>
  <si>
    <t>Miasto i Gmina Serock</t>
  </si>
  <si>
    <t>ul. Rynek 21, 05-140 Serock</t>
  </si>
  <si>
    <t>X Mazowiecki Festiwal Kapel Ludowych „Pod Siedlcami w Wiśniewie”</t>
  </si>
  <si>
    <t>promocja miejscowości Wiśniew oraz Gminy Wiśniew; operacja będzie mieć  wpływ na jakości życia, zwiększenie aktywności mieszkańców, wzrost poziomu wiedzy i podtrzymanie tradycji ludowej, a także nawiązanie współpracy i wymiana doświadczeń między uczestniczącymi zespołami</t>
  </si>
  <si>
    <t>mieszkańcy miejscowości Wiśniew, Gminy Wiśniew, goście, zespoły uczestniczące w Festiwalu</t>
  </si>
  <si>
    <t>Gminny Ośrodek Kultury w Wiśniewie</t>
  </si>
  <si>
    <t>ul. Batalionów Chłopskich 2, 08-112 Wiśniew</t>
  </si>
  <si>
    <t>Promocja ważnym czynnikiem rozwoju agroturystyki i turystyki wiejskiej na Mazowszu</t>
  </si>
  <si>
    <t>kompleksowe wsparcie działań w zakresie rozwoju turystyki wiejskiej na Mazowszu, szczególnie w zakresie tworzenia innowacyjnych produktów turystycznych; realizacja projektu, poprzez szeroką, ujednoliconą promocję, przyczyni się do wzrostu zainteresowania wypoczynkiem na mazowieckiej wsi</t>
  </si>
  <si>
    <t>kompleksowe działania promocyjne:  strona internetowa, opracowanie projektu logo stowarzyszenia, wykonanie  dwustronnych strzałek, służących  oznakowaniu obiektów turystycznych, opracowanie i druk materiałów promocyjnych, wykonanie banerów reklamujących stowarzyszenie</t>
  </si>
  <si>
    <t>mieszkańcy obszarów wiejskich Mazowsza, właściciele gospodarstw agroturystycznych i obiektów turystyki wiejskiej, członkowie Mazowieckiego Stowarzyszenia Turystyki Wiejskiej</t>
  </si>
  <si>
    <t xml:space="preserve">Mazowieckie Stowarzyszenie Turystyki Wiejskiej </t>
  </si>
  <si>
    <t>ul. Czereśniowa 98, 02-456 Warszawa</t>
  </si>
  <si>
    <t>„Konie, łosie, kajaki i czosnowskie przysmaki”</t>
  </si>
  <si>
    <t xml:space="preserve">stworzenie nowoczesnej wsi w oparciu o dziedzictwo kulturowe, a zwłaszcza kulinarne: podtrzymywanie tradycji i historii niezapisanej i przekazywanej przez najstarsze pokolenia Czosnowa; wykorzystanie potencjału historycznego, społecznego, ekonomicznego, przyrodniczego i turystycznego do zrównoważonego rozwoju: wypromowanie produktu lokalnego w oparciu o dobre praktyki regionu małopolskiego; celem operacji jest również budowanie pozytywnej relacji między zróżnicowanym środowiskiem społecznym gminy
</t>
  </si>
  <si>
    <t>Festiwal Czosnowskich Przysmaków, wyjazd studyjny oraz wydanie folderu</t>
  </si>
  <si>
    <t xml:space="preserve">mieszkańcy obszarów wiejskich woj. mazowieckiego, a zwłaszcza powiatów nowodworskiego,  zachodnio -warszawskiego i gminy Czosnów; lokalni przedsiębiorcy działający w granicy turystycznej; członkowie organizacji pozarządowych i grup nieformalnych zajmujący się działaniami o charakterze kulturalnym, turystycznym, ludowym
</t>
  </si>
  <si>
    <t>Gmina Czosnów</t>
  </si>
  <si>
    <t>ul. Gminna 6, 05-152 Czosnów</t>
  </si>
  <si>
    <t>Realizacja Programów Aktywności Lokalnej w praktyce</t>
  </si>
  <si>
    <t xml:space="preserve">realizacja Programu Aktywności Lokalnej (PAL), który zakłada wspólne działania lokalnych podmiotów na rzecz uaktywnienia i pobudzenia potencjału grup oraz społeczności lokalnych, a także włączanie ich w życie społeczne; przedsięwzięcia w tym zakresie ukierunkowane będą na edukację społeczną, inicjonowanie grup samopomocowych, zachęcanie mieszkańców do udziału w lokalnych inicjatywach, promowanie działań wolontarystycznych, udostępnianie informacji o dostępnych usługach, budowanie pozytywnych związków między członkami społeczności. </t>
  </si>
  <si>
    <t>wyjazd szkoleniowy</t>
  </si>
  <si>
    <t xml:space="preserve">przedstawiciele organizacji pozarządowych z terenu powiatu łosickiego, siedleckiego, sokołowskiego współpracujących z osobami zagrożonymi ubóstwem i wykluczeniem społecznym,
przedstawiciele Ośrodków Pomocy Społecznej, przedstawiciele samorządów, przedstawiciele LGD
</t>
  </si>
  <si>
    <t>Stowarzyszenie „Lokalna Grupa Działania – Tygiel Doliny Bugu”</t>
  </si>
  <si>
    <t>ul. Warszawska 51/7, 17-312 Drohiczyn</t>
  </si>
  <si>
    <t>Poznajemy zwyczaje Podhala – wyjazd studyjny dla Kół Gospodyń Wiejskich z Gminy Krasnosielc</t>
  </si>
  <si>
    <t>zwiększenie kompetencji na temat pozyskiwania środków z funduszy unijnych oraz wzrost aktywności społecznej i kulturalnej grupy 50 kobiet w różnym wieku zamieszkujących obszary wiejskie</t>
  </si>
  <si>
    <t>Liczba wyjazdów/wizyt studyjnych/wymian eksperckich</t>
  </si>
  <si>
    <t>KGW działające na terenie Gminy Krasnosielc</t>
  </si>
  <si>
    <t>Gmina Krasnosielc</t>
  </si>
  <si>
    <t>ul. Rynek 40, 06-212 Krasnosielc</t>
  </si>
  <si>
    <t>Liczba uczestników wyjazdów/wizyt studyjnych/wymian eksperckich</t>
  </si>
  <si>
    <t>Razem dla  zrównoważonego rozwoju LGD Razem dla Rozwoju</t>
  </si>
  <si>
    <t>promocja zrównoważonego rozwoju obszarów wiejskich poprzez przeprowadzenie kompleksowej kampanii promocyjno – informacyjnej z zakresu identyfikowania i rozpowszechniania najlepszych praktyk w realizacji projektów dotyczących zachowania i ochrony dziedzictwa kulturowego polskiej wsi oraz zachowania i ochrony środowiska i krajobrazu przyrodniczego i bioróżnorodności</t>
  </si>
  <si>
    <t>wystawa; konferencja inaugurująca projekt, przeprowadzenie cyklu  szkoleń/seminariów, wydanie broszury i filmu promującego dobre praktyki i zrównoważony rozwój obszarów wiejskich</t>
  </si>
  <si>
    <t>Liczba szkoleń, warsztatów</t>
  </si>
  <si>
    <t>Lokalna Grupa Działania Razem dla Rozwoju</t>
  </si>
  <si>
    <t>ul. Rębowska 52 lok. 3,4,6, 09-450 Wyszogród</t>
  </si>
  <si>
    <t>Liczba konferencji, spotkań, seminariów</t>
  </si>
  <si>
    <t>Liczba uczestników szkoleń, warsztatów</t>
  </si>
  <si>
    <t xml:space="preserve">Liczba wydanych broszur, artykułów, publikacji itp. </t>
  </si>
  <si>
    <t>Liczba wykorzystanych innych narzędzi komunikacji dla informacji lub promocji lub upowszechniania dobrych praktyk, np. mediów społecznościowych</t>
  </si>
  <si>
    <t>Wizyta studyjna dla sołtysów - producentów rolnych i potencjalnych producentów rolnych</t>
  </si>
  <si>
    <t xml:space="preserve">promocja profesjonalnej współpracy i realizacji przez rolników wspólnych inwestycji w łańcuchu żywnościowym </t>
  </si>
  <si>
    <t>wizyta studyjna - element towarzyszący konkursowi na najaktywniejsze sołectwo, promocja spółdzielczości na obszarach wiejskich</t>
  </si>
  <si>
    <t>sołtysi, rolnicy z Mazowsza</t>
  </si>
  <si>
    <t>minimum 20; maksimum 35</t>
  </si>
  <si>
    <t>Międzynarodowe Targi Turystyki Wiejskiej i Agroturystyki – Agrotravel 2017</t>
  </si>
  <si>
    <t>promocja produktów tradycyjnych i regionalnych oraz walorów agroturystycznych mazowieckiej wsi</t>
  </si>
  <si>
    <t>stoisko wystawiennicze na targach</t>
  </si>
  <si>
    <t>Opłata za powierzchnię targową na FRUIT LOGISTICA 2018 w Berlinie oraz wykonanie materiałów promocyjnych na targi</t>
  </si>
  <si>
    <t xml:space="preserve">opłata za stoisko wystawiennicze na targach, oraz przygotowanie materiałów promocyjnych na konkurs targowy- mazowieckie koło fortuny </t>
  </si>
  <si>
    <t xml:space="preserve">liczba targów, wystaw, jarmarków, festynów, dożynek </t>
  </si>
  <si>
    <t>liczba kompletów promocyjnych (tylko gadżety)</t>
  </si>
  <si>
    <t>minimum 1000; maksimum 2000</t>
  </si>
  <si>
    <t>promocja produktów tradycyjnych i regionalnych oraz tradycji mazowieckiej wsi</t>
  </si>
  <si>
    <t xml:space="preserve">stoisko wystawiennicze na dożynkach, konkurs - mazowieckie koło fortuny z nagrodami - materiałami promocyjnymi i kalendarzami na 2018 rok, wykonanymi na potrzeby tej operacji </t>
  </si>
  <si>
    <t>liczba kalendarzy</t>
  </si>
  <si>
    <t xml:space="preserve">stoisko wystawiennicze na targach, konkurs - mazowieckie koło fortuny z nagrodami - materiałami promocyjnymi wykonanymi na potrzeby tej operacji </t>
  </si>
  <si>
    <t>liczba kompletów promocyjnych (tylko gadżety) i kalendarzy</t>
  </si>
  <si>
    <t>konkurs z nagrodami</t>
  </si>
  <si>
    <t>minimum 300; maksimum 500</t>
  </si>
  <si>
    <t>Konkurs na najaktywniejsze sołectwo</t>
  </si>
  <si>
    <t xml:space="preserve">pobudzenie aktywności lokalnej i nagrodzenie dobrych praktyk w zakresie rozwoju "małych ojczyzn" i wykorzystania funduszu sołeckiego </t>
  </si>
  <si>
    <t>XI Mazowiecki Kongres Rozwoju Obszarów Wiejskich</t>
  </si>
  <si>
    <t>kongres tematyczny</t>
  </si>
  <si>
    <t>liczba uczestników  konferencji, spotkań, seminariów</t>
  </si>
  <si>
    <t>minimum 200; maksimum 260</t>
  </si>
  <si>
    <t xml:space="preserve">Wizyta studyjna promująca dobre praktyki </t>
  </si>
  <si>
    <t xml:space="preserve">wizyta studyjna dotycząca upowszechniania dobrych praktyk </t>
  </si>
  <si>
    <t xml:space="preserve">liczba wyjazdów/wizyt studyjnych/wymian eksperckich </t>
  </si>
  <si>
    <t>partnerzy KSOW w tym przedstawiciele LGD i samorządów lokalnych</t>
  </si>
  <si>
    <t xml:space="preserve">liczba uczestników wyjazdów/wizyt studyjnych/wymian eksperckich </t>
  </si>
  <si>
    <t>minimum 7; maksimum 12</t>
  </si>
  <si>
    <t>Wkładka tematyczna do gazet</t>
  </si>
  <si>
    <t xml:space="preserve">dotarcie z informacją nt. dobrych praktyk na rzecz rozwoju obszarów wiejskich  </t>
  </si>
  <si>
    <t xml:space="preserve">jedna wkładka tematyczna w maksymalnie sześciu gazetach regionalnych </t>
  </si>
  <si>
    <t xml:space="preserve">Promocja KSOW w czasopiśmie "Z serca Polski" </t>
  </si>
  <si>
    <t xml:space="preserve">strony tematyczne w czasopiśmie "Z serca Polski" oraz loteria dla czytelników </t>
  </si>
  <si>
    <t>minimum 5; maksimum 10</t>
  </si>
  <si>
    <t>minimum 35; maksimum 60</t>
  </si>
  <si>
    <t>minimum 50; maksimum 100</t>
  </si>
  <si>
    <t>minimum 6; maksimum 10</t>
  </si>
  <si>
    <t>minimum 360; maksimum 600</t>
  </si>
  <si>
    <t>Konkurs wiedzy w zakresie rolnictwa ekologicznego i produktu ekologicznego pn. „Smak ekologicznej żywności”</t>
  </si>
  <si>
    <t>uczniowie szkół podstawowych/ gimnazjum (teren Mazowsza)</t>
  </si>
  <si>
    <t xml:space="preserve">Wizyta studyjna w ramach Sieci Dziedzictwa Kulinarnego </t>
  </si>
  <si>
    <t xml:space="preserve">  promocja lokalnej żywności opartej na regionalnych surowcach, wzmocnienie regionalnej tożsamości,  wymiana doświadczeń między regionami, służąca poznaniu dobrych praktyk dotyczących współpracy instytucji samorządu z producentami produktów tradycyjnych i regionalnych w ramach promocji żywności tradycyjnej i regionalnej promowanej logotypem Sieci Dziedzictwa Kulinarnego</t>
  </si>
  <si>
    <t xml:space="preserve">wizyta studyjna   </t>
  </si>
  <si>
    <t>liczba  wyjazdów/wizyt studyjnych/wymian eksperckich</t>
  </si>
  <si>
    <t>członkowie Sieci Dziedzictwa Kulinarnego</t>
  </si>
  <si>
    <t>minimum 10; maksimum 30</t>
  </si>
  <si>
    <t>Kompleksowy projekt Pociągiem do natury - koleją do kultury</t>
  </si>
  <si>
    <t>kompleksowy projekt stanowiący kontynuację projektu Pociąg do natury, ukazującego atrakcje turystyczne, agroturystyczne i przyrodnicze, rozwinięty o ofertę Kolei Mazowieckich i kilkunastu muzeów z miast na trasach tego przewoźnika</t>
  </si>
  <si>
    <t>wydanie broszury/publikacji oraz materiałów informacyjno-promocyjnych, a także reklama w prasie branżowej</t>
  </si>
  <si>
    <t>minimum 500; maksimum 2000</t>
  </si>
  <si>
    <t>Inicjatywy lokalne rozwijają obszary wiejskie - lepszy przykład niż wykład</t>
  </si>
  <si>
    <t xml:space="preserve">podniesienie kompetencji przedstawicieli LGD, tworzenie partnerstw międzysektorowych </t>
  </si>
  <si>
    <t xml:space="preserve">wyjazd studyjny </t>
  </si>
  <si>
    <t>liczba wizyt studyjnych</t>
  </si>
  <si>
    <t xml:space="preserve">członkowie LGD, przedstawiciele sektora społecznego, gospodarczego i publicznego </t>
  </si>
  <si>
    <t>LGD Przyjazne Mazowsze</t>
  </si>
  <si>
    <t xml:space="preserve">ul. Sienkiewicza 11, 09-100 Płońsk </t>
  </si>
  <si>
    <t>liczba uczestników wizyt studyjnych</t>
  </si>
  <si>
    <t>Innowacyjna wieś - dobre praktyki przedsiębiorczości na obszarach wiejskich</t>
  </si>
  <si>
    <t xml:space="preserve">rozwój lokalnej przedsiębiorczości, transfer wiedzy i innowacji w rolnictwie, optymalizacja wykorzystania środowiska naturalnego </t>
  </si>
  <si>
    <t>szkolenie, wyjazd studyjny</t>
  </si>
  <si>
    <t xml:space="preserve">liczba szkoleń </t>
  </si>
  <si>
    <t>mieszkańcy obszarów wiejskich, lokalni liderzy</t>
  </si>
  <si>
    <t>LGD Razem dla Rozwoju</t>
  </si>
  <si>
    <t>ul. Rębowska 52, 09-459 Wyszogród</t>
  </si>
  <si>
    <t>Rozwój przedsiębiorczości z wykorzystaniem alternatywnych form działalności pozarolniczej</t>
  </si>
  <si>
    <t xml:space="preserve">aktywizacja mieszkańców na rzecz rozwoju przedsiębiorczości, podniesienie wiedzy w zakresie gospodarstw opiekuńczych i ekonomii społecznej </t>
  </si>
  <si>
    <t xml:space="preserve">szkolenie, wyjazd studyjny, stoisko wystawiennicze na targach/imprezie plenerowej, publikacja, audycja/spot  </t>
  </si>
  <si>
    <t xml:space="preserve">rolnicy, przedsiębiorcy, KGW, LGD </t>
  </si>
  <si>
    <t>LGD Aktywni Razem</t>
  </si>
  <si>
    <t>ul. Stary Rynek 16, 09-530 Gąbin</t>
  </si>
  <si>
    <t>minimum 24 maksimum 30</t>
  </si>
  <si>
    <t xml:space="preserve">liczba imprez, na których wykorzystane będzie stoisko wystawiennicze </t>
  </si>
  <si>
    <t xml:space="preserve">liczba ulotek </t>
  </si>
  <si>
    <t xml:space="preserve">liczba spotów </t>
  </si>
  <si>
    <t xml:space="preserve">Przetwórstwo mięsa w gospodarstwie rolnym </t>
  </si>
  <si>
    <t xml:space="preserve">wejście w wyższe fazy łańcucha żywnościowego w tym przetwórstwo i sprzedaż produktów bezpośrednio z gospodarstwa </t>
  </si>
  <si>
    <t xml:space="preserve">szkolenie </t>
  </si>
  <si>
    <t xml:space="preserve">Mazowiecki Ośrodek Doradztwa Rolniczego z siedzibą w Warszawie </t>
  </si>
  <si>
    <t xml:space="preserve">ul. Czereśniowa 98, 02-456 Warszawa </t>
  </si>
  <si>
    <t>Innowacyjny hodowca</t>
  </si>
  <si>
    <t xml:space="preserve">wymiana wiedzy, propagowanie dobrych praktyk w zakresie hodowli bydła i produkcji żywności </t>
  </si>
  <si>
    <t xml:space="preserve"> kongres/konferencja, wyjazd studyjny, szkolenie</t>
  </si>
  <si>
    <t xml:space="preserve">liczba konferencji </t>
  </si>
  <si>
    <t xml:space="preserve">hodowcy bydła mlecznego </t>
  </si>
  <si>
    <t>Mazowiecki Związek Hodowców Bydła i Producentów Mleka</t>
  </si>
  <si>
    <t>ul. Przyszłości 1, 05-804 Parzniew</t>
  </si>
  <si>
    <t xml:space="preserve">Rozwój przedsiębiorczości - produkcja żywności lokalnej i tradycyjnej </t>
  </si>
  <si>
    <t xml:space="preserve">rozwój przedsiębiorczości na obszarach wiejskich w zakresie produkcji żywności lokalnej i tradycyjnej </t>
  </si>
  <si>
    <t xml:space="preserve">konferencja, konkurs </t>
  </si>
  <si>
    <t xml:space="preserve">rolnicy i mieszkańcy obszarów wiejskich prowadzący działalność produkcyjną i agroturystyczną </t>
  </si>
  <si>
    <t>XII Jesienny Jarmark "Od pola do stołu"</t>
  </si>
  <si>
    <t>aktywizacja mieszkańców wsi do podejmowania inicjatyw w zakresie alternatywnych źródeł dochodu</t>
  </si>
  <si>
    <t xml:space="preserve">szkolenie, impreza plenerowa, konkurs </t>
  </si>
  <si>
    <t>rolnicy, producenci i konsumenci</t>
  </si>
  <si>
    <t xml:space="preserve">liczba wystawców na imprezie plenerowej </t>
  </si>
  <si>
    <t xml:space="preserve">liczba dni targowych imprezy plenerowej </t>
  </si>
  <si>
    <t xml:space="preserve">liczba uczestników konkursu </t>
  </si>
  <si>
    <t xml:space="preserve">Systemy jakości żywności - wsparciem jakości produkcji </t>
  </si>
  <si>
    <t xml:space="preserve">kompleksowe wsparcie działań w zakresie organizacji łańcucha dostaw żywności </t>
  </si>
  <si>
    <t xml:space="preserve">konferencja </t>
  </si>
  <si>
    <t xml:space="preserve">rolnicy, producenci i przetwórcy żywności </t>
  </si>
  <si>
    <t>Zarządzanie gospodarstwem rolnym</t>
  </si>
  <si>
    <t xml:space="preserve">zwiększenie rentowności gospodarstw i konkurencyjności rolnictwa </t>
  </si>
  <si>
    <t xml:space="preserve">szkolenie, publikacja </t>
  </si>
  <si>
    <t>rolnicy i doradcy rolni</t>
  </si>
  <si>
    <t xml:space="preserve">liczba broszur </t>
  </si>
  <si>
    <t>Postęp hodowlany a praktyka rolnicza</t>
  </si>
  <si>
    <t>uzupełnienie wiedzy i wprowadzenie nowych praktyk w zakresie postępu biologicznego i hodowlanego</t>
  </si>
  <si>
    <t xml:space="preserve">Wyjazd studyjny - poszukiwanie nowych działalności w rolnictwie </t>
  </si>
  <si>
    <t xml:space="preserve">prezentacja nowych trendów w rolnictwie, alternatywnych sposobów zarobkowania na obszarach wiejskich oraz wdrażania nowych inicjatyw </t>
  </si>
  <si>
    <t xml:space="preserve">rolnicy i przedstawiciele organizacji rolniczych </t>
  </si>
  <si>
    <t>Gmina Strachówka</t>
  </si>
  <si>
    <t xml:space="preserve">ul. Norwida 6, 05-282 Strachówka </t>
  </si>
  <si>
    <t>Ubezpieczenia w rodzinnych gospodarstwach rolnych</t>
  </si>
  <si>
    <t>podniesienie wiedzy na temat ubezpieczeń społecznych</t>
  </si>
  <si>
    <t>rolnicy prowadzący gospodarstwa rodzinne</t>
  </si>
  <si>
    <t>Prawidłowa gospodarka pasieczna zgodna z kodeksem dobrej praktyki rolniczej</t>
  </si>
  <si>
    <t>odtwarzanie, ochrona i wzmacnianie ekosystemów</t>
  </si>
  <si>
    <t>pszczelarze, rolnicy i doradcy</t>
  </si>
  <si>
    <t>IV Jarmark Raciąski</t>
  </si>
  <si>
    <t xml:space="preserve">zachowanie i promowanie dziedzictwa kulturowego, kulinarnego, tradycji, rozwój działań, wzrost liczby osób poinformowanych o PROW </t>
  </si>
  <si>
    <t xml:space="preserve">szkolenie, impreza plenerowa, publikacja, spot </t>
  </si>
  <si>
    <t>instytucje, producenci i konsumenci z terenu powiatu płońskiego</t>
  </si>
  <si>
    <t>Miejskie Centrum Kultury, Sportu i Rekreacji w Raciążu</t>
  </si>
  <si>
    <t xml:space="preserve">ul. Parkowa 14, 09-140 Raciąż </t>
  </si>
  <si>
    <t>minimum 80 maksimum 100</t>
  </si>
  <si>
    <t xml:space="preserve">liczba plakatów </t>
  </si>
  <si>
    <t>XV Warszawskie Święto Chleba</t>
  </si>
  <si>
    <t>zachowanie i promowanie dziedzictwa kulturowego, kulinarnego, informowanie o PROW 2014-2020</t>
  </si>
  <si>
    <t xml:space="preserve">impreza plenerowa, publikacja </t>
  </si>
  <si>
    <t>rodziny z dziećmi, rolnicy, turyści, mieszkańcy Warszawy</t>
  </si>
  <si>
    <t>Centralna Biblioteka Rolnicza</t>
  </si>
  <si>
    <t>XXV Olimpiada Wiedzy Rolniczej</t>
  </si>
  <si>
    <t xml:space="preserve">aktywizacja młodzieży wiejskiej do pogłębiania wiedzy rolniczej i podejmowania inicjatyw w zakresie rozwoju obszarów wiejskich </t>
  </si>
  <si>
    <t xml:space="preserve">młodzi rolnicy </t>
  </si>
  <si>
    <t>Organizacja VIII Festiwalu Aktywności Społecznej i Kulturalnej Sołectw</t>
  </si>
  <si>
    <t>aktywizacja mieszkańców, promocja lokalnego dziedzictwa kulturowego, historycznego, przyrodniczego, gospodarczego i kulinarnego</t>
  </si>
  <si>
    <t xml:space="preserve">impreza plenerowa, publikacja, spot, baner </t>
  </si>
  <si>
    <t xml:space="preserve">liczba imprez plenerowych </t>
  </si>
  <si>
    <t>sołectwa, mieszkańcy obszarów wiejskich, rolnicy</t>
  </si>
  <si>
    <t>LGD Zalew Zegrzyński</t>
  </si>
  <si>
    <t>ul. Sikorskiego 11 lok. 413, 05-119 Legionowo</t>
  </si>
  <si>
    <t xml:space="preserve">liczba zaproszeń </t>
  </si>
  <si>
    <t>liczba artykułów w gazecie (nakład 1 artykułu)</t>
  </si>
  <si>
    <t>Jadowski Festiwal Smaków</t>
  </si>
  <si>
    <t>promocja lokalnego dziedzictwa kulturowego, historycznego, przyrodniczego, gospodarczego i kulinarnego</t>
  </si>
  <si>
    <t xml:space="preserve">mieszkańcy gminy </t>
  </si>
  <si>
    <t>Gminny Ośrodek Kultury w Jadowie</t>
  </si>
  <si>
    <t>ul. Jana Pawła II 17, 05-280 Jadów</t>
  </si>
  <si>
    <t xml:space="preserve">Produkty lokalne na zlocie traktorów w Gminie Klembów </t>
  </si>
  <si>
    <t xml:space="preserve">aktywizacja mieszkańców, rozbudzenie potencjału i pobudzenie lokalnej społeczności </t>
  </si>
  <si>
    <t xml:space="preserve">impreza plenerowa,  publikacja, prasa, spot, baner </t>
  </si>
  <si>
    <t xml:space="preserve">mieszkańcy gminy, organizacje pozarządowe </t>
  </si>
  <si>
    <t xml:space="preserve">ul. Żymirskiego 38, 05-205 Klembów </t>
  </si>
  <si>
    <t xml:space="preserve">liczba banerów </t>
  </si>
  <si>
    <t xml:space="preserve">podniesienie świadomości konsumentów w zakresie rolnictwa ekologicznego </t>
  </si>
  <si>
    <t xml:space="preserve">rolnicy ekologiczni </t>
  </si>
  <si>
    <t xml:space="preserve">liczba gospodarstw ekologicznych, które wezmą udział w konkursie </t>
  </si>
  <si>
    <t>minimum 8 maksimum 12</t>
  </si>
  <si>
    <t>Konkurs Agroliga 2017</t>
  </si>
  <si>
    <t>promowanie przedsiębiorczości i nowoczesnych technologii</t>
  </si>
  <si>
    <t xml:space="preserve">rolnicy i przedsiębiorcy </t>
  </si>
  <si>
    <t>Kolektory słoneczne, systemy fotowoltaiczne szansą dla rodzinnych gospodarstw rolnych</t>
  </si>
  <si>
    <t>promocja alternatywnych metod pozyskiwania energii</t>
  </si>
  <si>
    <t>Dożynki Powiatu Siedleckiego 2017</t>
  </si>
  <si>
    <t xml:space="preserve">zwiększenie zainteresowania PROW, zachowanie i promocja dziedzictwa kulinarnego, kulturowego i tradycji </t>
  </si>
  <si>
    <t xml:space="preserve">impreza plenerowa, publikacja, baner </t>
  </si>
  <si>
    <t xml:space="preserve">mieszkańcy obszarów wiejskich, rolnicy, organizacje pozarządowe  </t>
  </si>
  <si>
    <t xml:space="preserve">ul. Piłsudskiego 40, 08-110 Siedlce </t>
  </si>
  <si>
    <t xml:space="preserve">Szlak rowerowy "Rowerem nad Wkrę" turystyczną promocją wsi </t>
  </si>
  <si>
    <t xml:space="preserve">wzrost zainteresowania turystycznego, rozwój gospodarstw agroturystycznych i turystyki wodnej </t>
  </si>
  <si>
    <t>publikacja, narzędzie internetowe</t>
  </si>
  <si>
    <t xml:space="preserve">liczba publikacji </t>
  </si>
  <si>
    <t>turyści, rolnicy, właściciele gospodarstw agroturystycznych, przedsiębiorcy</t>
  </si>
  <si>
    <t>Stowarzyszenie NASZA WKRA</t>
  </si>
  <si>
    <t xml:space="preserve">ul. Guzikarzy 8a, 09-110 Sochocin </t>
  </si>
  <si>
    <t xml:space="preserve"> liczba osób korzystających z aplikacji mobilnej</t>
  </si>
  <si>
    <t xml:space="preserve">Żywność lokalnych rolników dla lokalnej społeczności </t>
  </si>
  <si>
    <t xml:space="preserve">pogłębienie wiedzy nt. wytwarzania i sprzedaży żywności </t>
  </si>
  <si>
    <t>rolnicy, KGW, właściciele gospodarstw agroturystycznych</t>
  </si>
  <si>
    <t xml:space="preserve">ul. Rynek 21, 05-140 Serock </t>
  </si>
  <si>
    <t>Dożynki Gminno-Powiatowe Drobin 2017</t>
  </si>
  <si>
    <t xml:space="preserve">podniesienie wiedzy o polityce rozwoju obszarów wiejskich i wsparciu finansowym, zachowanie dziedzictwa kulturowego, podtrzymanie tradycji </t>
  </si>
  <si>
    <t xml:space="preserve">impreza plenerowa, publikacja, konkurs </t>
  </si>
  <si>
    <t xml:space="preserve">rolnicy, organizacje rolnicze, KGW, grupy producentów, producenci żywności </t>
  </si>
  <si>
    <t>Miasto i Gmina Drobin</t>
  </si>
  <si>
    <t xml:space="preserve">ul. Piłsudskiego 12, 09-210 Drobin  </t>
  </si>
  <si>
    <t>Ludowe barwy lata</t>
  </si>
  <si>
    <t xml:space="preserve">rozwój lokalnej żywności, rękodzieła i wyrobów powiązanych z lokalną kulturą </t>
  </si>
  <si>
    <t>KGW, twórcy ludowi, mieszkańcy gminy, młodzież i dzieci</t>
  </si>
  <si>
    <t>Stowarzyszenie na Rzecz Rozwoju Gminy Jadów</t>
  </si>
  <si>
    <t xml:space="preserve">ul. Lipowa 1, 05-281 Szewnica 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</si>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</sst>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4EEC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0" xfId="0" applyNumberFormat="1" applyFont="1"/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9"/>
  <sheetViews>
    <sheetView tabSelected="1" topLeftCell="H255" workbookViewId="0">
      <selection activeCell="P270" sqref="P27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3" customWidth="1"/>
    <col min="13" max="16" width="14.7109375" customWidth="1"/>
    <col min="17" max="17" width="16.7109375" customWidth="1"/>
    <col min="18" max="18" width="15.7109375" customWidth="1"/>
    <col min="20" max="20" width="6.140625" customWidth="1"/>
    <col min="21" max="21" width="14.710937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8.7109375" customWidth="1"/>
    <col min="272" max="272" width="13.4257812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8.7109375" customWidth="1"/>
    <col min="528" max="528" width="13.4257812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8.7109375" customWidth="1"/>
    <col min="784" max="784" width="13.4257812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8.7109375" customWidth="1"/>
    <col min="1040" max="1040" width="13.4257812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8.7109375" customWidth="1"/>
    <col min="1296" max="1296" width="13.4257812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8.7109375" customWidth="1"/>
    <col min="1552" max="1552" width="13.4257812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8.7109375" customWidth="1"/>
    <col min="1808" max="1808" width="13.4257812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8.7109375" customWidth="1"/>
    <col min="2064" max="2064" width="13.4257812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8.7109375" customWidth="1"/>
    <col min="2320" max="2320" width="13.4257812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8.7109375" customWidth="1"/>
    <col min="2576" max="2576" width="13.4257812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8.7109375" customWidth="1"/>
    <col min="2832" max="2832" width="13.4257812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8.7109375" customWidth="1"/>
    <col min="3088" max="3088" width="13.4257812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8.7109375" customWidth="1"/>
    <col min="3344" max="3344" width="13.4257812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8.7109375" customWidth="1"/>
    <col min="3600" max="3600" width="13.4257812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8.7109375" customWidth="1"/>
    <col min="3856" max="3856" width="13.4257812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8.7109375" customWidth="1"/>
    <col min="4112" max="4112" width="13.4257812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8.7109375" customWidth="1"/>
    <col min="4368" max="4368" width="13.4257812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8.7109375" customWidth="1"/>
    <col min="4624" max="4624" width="13.4257812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8.7109375" customWidth="1"/>
    <col min="4880" max="4880" width="13.4257812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8.7109375" customWidth="1"/>
    <col min="5136" max="5136" width="13.4257812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8.7109375" customWidth="1"/>
    <col min="5392" max="5392" width="13.4257812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8.7109375" customWidth="1"/>
    <col min="5648" max="5648" width="13.4257812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8.7109375" customWidth="1"/>
    <col min="5904" max="5904" width="13.4257812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8.7109375" customWidth="1"/>
    <col min="6160" max="6160" width="13.4257812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8.7109375" customWidth="1"/>
    <col min="6416" max="6416" width="13.4257812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8.7109375" customWidth="1"/>
    <col min="6672" max="6672" width="13.4257812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8.7109375" customWidth="1"/>
    <col min="6928" max="6928" width="13.4257812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8.7109375" customWidth="1"/>
    <col min="7184" max="7184" width="13.4257812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8.7109375" customWidth="1"/>
    <col min="7440" max="7440" width="13.4257812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8.7109375" customWidth="1"/>
    <col min="7696" max="7696" width="13.4257812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8.7109375" customWidth="1"/>
    <col min="7952" max="7952" width="13.4257812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8.7109375" customWidth="1"/>
    <col min="8208" max="8208" width="13.4257812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8.7109375" customWidth="1"/>
    <col min="8464" max="8464" width="13.4257812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8.7109375" customWidth="1"/>
    <col min="8720" max="8720" width="13.4257812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8.7109375" customWidth="1"/>
    <col min="8976" max="8976" width="13.4257812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8.7109375" customWidth="1"/>
    <col min="9232" max="9232" width="13.4257812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8.7109375" customWidth="1"/>
    <col min="9488" max="9488" width="13.4257812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8.7109375" customWidth="1"/>
    <col min="9744" max="9744" width="13.4257812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8.7109375" customWidth="1"/>
    <col min="10000" max="10000" width="13.4257812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8.7109375" customWidth="1"/>
    <col min="10256" max="10256" width="13.4257812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8.7109375" customWidth="1"/>
    <col min="10512" max="10512" width="13.4257812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8.7109375" customWidth="1"/>
    <col min="10768" max="10768" width="13.4257812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8.7109375" customWidth="1"/>
    <col min="11024" max="11024" width="13.4257812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8.7109375" customWidth="1"/>
    <col min="11280" max="11280" width="13.4257812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8.7109375" customWidth="1"/>
    <col min="11536" max="11536" width="13.4257812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8.7109375" customWidth="1"/>
    <col min="11792" max="11792" width="13.4257812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8.7109375" customWidth="1"/>
    <col min="12048" max="12048" width="13.4257812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8.7109375" customWidth="1"/>
    <col min="12304" max="12304" width="13.4257812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8.7109375" customWidth="1"/>
    <col min="12560" max="12560" width="13.4257812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8.7109375" customWidth="1"/>
    <col min="12816" max="12816" width="13.4257812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8.7109375" customWidth="1"/>
    <col min="13072" max="13072" width="13.4257812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8.7109375" customWidth="1"/>
    <col min="13328" max="13328" width="13.4257812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8.7109375" customWidth="1"/>
    <col min="13584" max="13584" width="13.4257812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8.7109375" customWidth="1"/>
    <col min="13840" max="13840" width="13.4257812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8.7109375" customWidth="1"/>
    <col min="14096" max="14096" width="13.4257812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8.7109375" customWidth="1"/>
    <col min="14352" max="14352" width="13.4257812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8.7109375" customWidth="1"/>
    <col min="14608" max="14608" width="13.4257812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8.7109375" customWidth="1"/>
    <col min="14864" max="14864" width="13.4257812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8.7109375" customWidth="1"/>
    <col min="15120" max="15120" width="13.4257812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8.7109375" customWidth="1"/>
    <col min="15376" max="15376" width="13.4257812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8.7109375" customWidth="1"/>
    <col min="15632" max="15632" width="13.4257812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8.7109375" customWidth="1"/>
    <col min="15888" max="15888" width="13.4257812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8.7109375" customWidth="1"/>
    <col min="16144" max="16144" width="13.42578125" customWidth="1"/>
    <col min="16145" max="16145" width="14.7109375" customWidth="1"/>
    <col min="16146" max="16146" width="9" bestFit="1" customWidth="1"/>
  </cols>
  <sheetData>
    <row r="2" spans="1:21" x14ac:dyDescent="0.25">
      <c r="A2" s="1" t="s">
        <v>88</v>
      </c>
    </row>
    <row r="4" spans="1:21" s="2" customFormat="1" ht="45" customHeight="1" x14ac:dyDescent="0.25">
      <c r="A4" s="61" t="s">
        <v>0</v>
      </c>
      <c r="B4" s="63" t="s">
        <v>1</v>
      </c>
      <c r="C4" s="63" t="s">
        <v>2</v>
      </c>
      <c r="D4" s="63" t="s">
        <v>3</v>
      </c>
      <c r="E4" s="61" t="s">
        <v>89</v>
      </c>
      <c r="F4" s="61" t="s">
        <v>4</v>
      </c>
      <c r="G4" s="61" t="s">
        <v>5</v>
      </c>
      <c r="H4" s="65" t="s">
        <v>6</v>
      </c>
      <c r="I4" s="65"/>
      <c r="J4" s="61" t="s">
        <v>56</v>
      </c>
      <c r="K4" s="66" t="s">
        <v>7</v>
      </c>
      <c r="L4" s="67"/>
      <c r="M4" s="68" t="s">
        <v>57</v>
      </c>
      <c r="N4" s="69"/>
      <c r="O4" s="68" t="s">
        <v>58</v>
      </c>
      <c r="P4" s="69"/>
      <c r="Q4" s="61" t="s">
        <v>8</v>
      </c>
      <c r="R4" s="63" t="s">
        <v>9</v>
      </c>
    </row>
    <row r="5" spans="1:21" s="2" customFormat="1" ht="35.25" customHeight="1" x14ac:dyDescent="0.2">
      <c r="A5" s="62"/>
      <c r="B5" s="64"/>
      <c r="C5" s="64"/>
      <c r="D5" s="64"/>
      <c r="E5" s="62"/>
      <c r="F5" s="62"/>
      <c r="G5" s="62"/>
      <c r="H5" s="3" t="s">
        <v>10</v>
      </c>
      <c r="I5" s="3" t="s">
        <v>59</v>
      </c>
      <c r="J5" s="62"/>
      <c r="K5" s="4">
        <v>2016</v>
      </c>
      <c r="L5" s="4">
        <v>2017</v>
      </c>
      <c r="M5" s="4">
        <v>2016</v>
      </c>
      <c r="N5" s="4">
        <v>2017</v>
      </c>
      <c r="O5" s="4">
        <v>2016</v>
      </c>
      <c r="P5" s="4">
        <v>2017</v>
      </c>
      <c r="Q5" s="62"/>
      <c r="R5" s="64"/>
    </row>
    <row r="6" spans="1:21" s="2" customFormat="1" ht="18" customHeight="1" x14ac:dyDescent="0.2">
      <c r="A6" s="5" t="s">
        <v>11</v>
      </c>
      <c r="B6" s="3" t="s">
        <v>12</v>
      </c>
      <c r="C6" s="3" t="s">
        <v>13</v>
      </c>
      <c r="D6" s="3" t="s">
        <v>14</v>
      </c>
      <c r="E6" s="5" t="s">
        <v>15</v>
      </c>
      <c r="F6" s="5" t="s">
        <v>16</v>
      </c>
      <c r="G6" s="5" t="s">
        <v>17</v>
      </c>
      <c r="H6" s="3" t="s">
        <v>18</v>
      </c>
      <c r="I6" s="3" t="s">
        <v>19</v>
      </c>
      <c r="J6" s="5" t="s">
        <v>20</v>
      </c>
      <c r="K6" s="4" t="s">
        <v>21</v>
      </c>
      <c r="L6" s="4" t="s">
        <v>22</v>
      </c>
      <c r="M6" s="4" t="s">
        <v>23</v>
      </c>
      <c r="N6" s="4" t="s">
        <v>24</v>
      </c>
      <c r="O6" s="4" t="s">
        <v>25</v>
      </c>
      <c r="P6" s="4" t="s">
        <v>26</v>
      </c>
      <c r="Q6" s="5" t="s">
        <v>27</v>
      </c>
      <c r="R6" s="3" t="s">
        <v>28</v>
      </c>
      <c r="U6" s="22"/>
    </row>
    <row r="7" spans="1:21" s="10" customFormat="1" ht="76.5" customHeight="1" x14ac:dyDescent="0.25">
      <c r="A7" s="13">
        <v>1</v>
      </c>
      <c r="B7" s="13" t="s">
        <v>41</v>
      </c>
      <c r="C7" s="13" t="s">
        <v>82</v>
      </c>
      <c r="D7" s="13">
        <v>10</v>
      </c>
      <c r="E7" s="23" t="s">
        <v>90</v>
      </c>
      <c r="F7" s="9" t="s">
        <v>91</v>
      </c>
      <c r="G7" s="9" t="s">
        <v>92</v>
      </c>
      <c r="H7" s="9" t="s">
        <v>33</v>
      </c>
      <c r="I7" s="20">
        <v>1</v>
      </c>
      <c r="J7" s="9" t="s">
        <v>93</v>
      </c>
      <c r="K7" s="13" t="s">
        <v>67</v>
      </c>
      <c r="L7" s="13" t="s">
        <v>61</v>
      </c>
      <c r="M7" s="18">
        <v>89973.16</v>
      </c>
      <c r="N7" s="18"/>
      <c r="O7" s="18">
        <v>89973.16</v>
      </c>
      <c r="P7" s="18"/>
      <c r="Q7" s="7" t="s">
        <v>94</v>
      </c>
      <c r="R7" s="9" t="s">
        <v>95</v>
      </c>
      <c r="U7" s="24"/>
    </row>
    <row r="8" spans="1:21" s="10" customFormat="1" ht="75" x14ac:dyDescent="0.25">
      <c r="A8" s="13">
        <v>2</v>
      </c>
      <c r="B8" s="13" t="s">
        <v>41</v>
      </c>
      <c r="C8" s="13" t="s">
        <v>82</v>
      </c>
      <c r="D8" s="13">
        <v>10</v>
      </c>
      <c r="E8" s="9" t="s">
        <v>96</v>
      </c>
      <c r="F8" s="9" t="s">
        <v>97</v>
      </c>
      <c r="G8" s="9" t="s">
        <v>98</v>
      </c>
      <c r="H8" s="9" t="s">
        <v>33</v>
      </c>
      <c r="I8" s="20">
        <v>1</v>
      </c>
      <c r="J8" s="9" t="s">
        <v>99</v>
      </c>
      <c r="K8" s="13" t="s">
        <v>100</v>
      </c>
      <c r="L8" s="13" t="s">
        <v>61</v>
      </c>
      <c r="M8" s="18">
        <v>18500</v>
      </c>
      <c r="N8" s="18"/>
      <c r="O8" s="18">
        <v>18500</v>
      </c>
      <c r="P8" s="18"/>
      <c r="Q8" s="7" t="s">
        <v>94</v>
      </c>
      <c r="R8" s="9" t="s">
        <v>95</v>
      </c>
    </row>
    <row r="9" spans="1:21" s="10" customFormat="1" ht="75" x14ac:dyDescent="0.25">
      <c r="A9" s="13">
        <v>3</v>
      </c>
      <c r="B9" s="13" t="s">
        <v>101</v>
      </c>
      <c r="C9" s="13" t="s">
        <v>81</v>
      </c>
      <c r="D9" s="13">
        <v>12</v>
      </c>
      <c r="E9" s="9" t="s">
        <v>102</v>
      </c>
      <c r="F9" s="9" t="s">
        <v>103</v>
      </c>
      <c r="G9" s="9" t="s">
        <v>104</v>
      </c>
      <c r="H9" s="9" t="s">
        <v>32</v>
      </c>
      <c r="I9" s="20">
        <v>1750</v>
      </c>
      <c r="J9" s="9" t="s">
        <v>105</v>
      </c>
      <c r="K9" s="13" t="s">
        <v>100</v>
      </c>
      <c r="L9" s="13" t="s">
        <v>61</v>
      </c>
      <c r="M9" s="18">
        <v>23093.25</v>
      </c>
      <c r="N9" s="18"/>
      <c r="O9" s="18">
        <v>23093.25</v>
      </c>
      <c r="P9" s="18"/>
      <c r="Q9" s="7" t="s">
        <v>94</v>
      </c>
      <c r="R9" s="9" t="s">
        <v>95</v>
      </c>
    </row>
    <row r="10" spans="1:21" s="10" customFormat="1" ht="32.25" customHeight="1" x14ac:dyDescent="0.25">
      <c r="A10" s="50">
        <v>4</v>
      </c>
      <c r="B10" s="50" t="s">
        <v>72</v>
      </c>
      <c r="C10" s="50" t="s">
        <v>81</v>
      </c>
      <c r="D10" s="50">
        <v>12</v>
      </c>
      <c r="E10" s="28" t="s">
        <v>106</v>
      </c>
      <c r="F10" s="28" t="s">
        <v>107</v>
      </c>
      <c r="G10" s="50" t="s">
        <v>108</v>
      </c>
      <c r="H10" s="6" t="s">
        <v>30</v>
      </c>
      <c r="I10" s="20">
        <v>1</v>
      </c>
      <c r="J10" s="28" t="s">
        <v>105</v>
      </c>
      <c r="K10" s="50" t="s">
        <v>100</v>
      </c>
      <c r="L10" s="50" t="s">
        <v>61</v>
      </c>
      <c r="M10" s="35">
        <v>35644</v>
      </c>
      <c r="N10" s="35"/>
      <c r="O10" s="35">
        <v>35644</v>
      </c>
      <c r="P10" s="35"/>
      <c r="Q10" s="57" t="s">
        <v>94</v>
      </c>
      <c r="R10" s="36" t="s">
        <v>95</v>
      </c>
    </row>
    <row r="11" spans="1:21" s="10" customFormat="1" ht="60" x14ac:dyDescent="0.25">
      <c r="A11" s="50"/>
      <c r="B11" s="50"/>
      <c r="C11" s="50"/>
      <c r="D11" s="50"/>
      <c r="E11" s="28"/>
      <c r="F11" s="28"/>
      <c r="G11" s="50"/>
      <c r="H11" s="6" t="s">
        <v>37</v>
      </c>
      <c r="I11" s="20">
        <v>250</v>
      </c>
      <c r="J11" s="28"/>
      <c r="K11" s="50"/>
      <c r="L11" s="50"/>
      <c r="M11" s="35"/>
      <c r="N11" s="35"/>
      <c r="O11" s="35"/>
      <c r="P11" s="35"/>
      <c r="Q11" s="59"/>
      <c r="R11" s="38"/>
    </row>
    <row r="12" spans="1:21" s="10" customFormat="1" ht="12.75" customHeight="1" x14ac:dyDescent="0.25">
      <c r="A12" s="50">
        <v>5</v>
      </c>
      <c r="B12" s="50" t="s">
        <v>35</v>
      </c>
      <c r="C12" s="50">
        <v>5</v>
      </c>
      <c r="D12" s="50">
        <v>11</v>
      </c>
      <c r="E12" s="28" t="s">
        <v>109</v>
      </c>
      <c r="F12" s="28" t="s">
        <v>110</v>
      </c>
      <c r="G12" s="50" t="s">
        <v>111</v>
      </c>
      <c r="H12" s="6" t="s">
        <v>46</v>
      </c>
      <c r="I12" s="20">
        <v>1</v>
      </c>
      <c r="J12" s="28" t="s">
        <v>112</v>
      </c>
      <c r="K12" s="50" t="s">
        <v>73</v>
      </c>
      <c r="L12" s="50" t="s">
        <v>61</v>
      </c>
      <c r="M12" s="35">
        <v>13190.73</v>
      </c>
      <c r="N12" s="35"/>
      <c r="O12" s="35">
        <v>13190.73</v>
      </c>
      <c r="P12" s="35"/>
      <c r="Q12" s="57" t="s">
        <v>94</v>
      </c>
      <c r="R12" s="36" t="s">
        <v>95</v>
      </c>
    </row>
    <row r="13" spans="1:21" s="10" customFormat="1" ht="30" x14ac:dyDescent="0.25">
      <c r="A13" s="50"/>
      <c r="B13" s="50"/>
      <c r="C13" s="50"/>
      <c r="D13" s="50"/>
      <c r="E13" s="28"/>
      <c r="F13" s="28"/>
      <c r="G13" s="50"/>
      <c r="H13" s="6" t="s">
        <v>113</v>
      </c>
      <c r="I13" s="20">
        <v>10</v>
      </c>
      <c r="J13" s="28"/>
      <c r="K13" s="50"/>
      <c r="L13" s="50"/>
      <c r="M13" s="35"/>
      <c r="N13" s="35"/>
      <c r="O13" s="35"/>
      <c r="P13" s="35"/>
      <c r="Q13" s="58"/>
      <c r="R13" s="37"/>
    </row>
    <row r="14" spans="1:21" s="10" customFormat="1" ht="45" x14ac:dyDescent="0.25">
      <c r="A14" s="50"/>
      <c r="B14" s="50"/>
      <c r="C14" s="50"/>
      <c r="D14" s="50"/>
      <c r="E14" s="28"/>
      <c r="F14" s="28"/>
      <c r="G14" s="50"/>
      <c r="H14" s="9" t="s">
        <v>32</v>
      </c>
      <c r="I14" s="20">
        <v>2000</v>
      </c>
      <c r="J14" s="28"/>
      <c r="K14" s="50"/>
      <c r="L14" s="50"/>
      <c r="M14" s="35"/>
      <c r="N14" s="35"/>
      <c r="O14" s="35"/>
      <c r="P14" s="35"/>
      <c r="Q14" s="59"/>
      <c r="R14" s="38"/>
    </row>
    <row r="15" spans="1:21" s="10" customFormat="1" ht="27.6" customHeight="1" x14ac:dyDescent="0.25">
      <c r="A15" s="50">
        <v>6</v>
      </c>
      <c r="B15" s="50" t="s">
        <v>35</v>
      </c>
      <c r="C15" s="50">
        <v>5</v>
      </c>
      <c r="D15" s="50">
        <v>11</v>
      </c>
      <c r="E15" s="28" t="s">
        <v>114</v>
      </c>
      <c r="F15" s="28" t="s">
        <v>115</v>
      </c>
      <c r="G15" s="50" t="s">
        <v>111</v>
      </c>
      <c r="H15" s="6" t="s">
        <v>46</v>
      </c>
      <c r="I15" s="20">
        <v>1</v>
      </c>
      <c r="J15" s="28" t="s">
        <v>116</v>
      </c>
      <c r="K15" s="50" t="s">
        <v>73</v>
      </c>
      <c r="L15" s="50" t="s">
        <v>61</v>
      </c>
      <c r="M15" s="35">
        <v>22604.23</v>
      </c>
      <c r="N15" s="35"/>
      <c r="O15" s="35">
        <v>22604.23</v>
      </c>
      <c r="P15" s="35"/>
      <c r="Q15" s="56" t="s">
        <v>94</v>
      </c>
      <c r="R15" s="28" t="s">
        <v>95</v>
      </c>
    </row>
    <row r="16" spans="1:21" s="10" customFormat="1" ht="27" customHeight="1" x14ac:dyDescent="0.25">
      <c r="A16" s="50"/>
      <c r="B16" s="50"/>
      <c r="C16" s="50"/>
      <c r="D16" s="50"/>
      <c r="E16" s="28"/>
      <c r="F16" s="28"/>
      <c r="G16" s="50"/>
      <c r="H16" s="6" t="s">
        <v>113</v>
      </c>
      <c r="I16" s="20">
        <v>285</v>
      </c>
      <c r="J16" s="28"/>
      <c r="K16" s="50"/>
      <c r="L16" s="50"/>
      <c r="M16" s="35"/>
      <c r="N16" s="35"/>
      <c r="O16" s="35"/>
      <c r="P16" s="35"/>
      <c r="Q16" s="56"/>
      <c r="R16" s="28"/>
    </row>
    <row r="17" spans="1:18" s="10" customFormat="1" ht="48.75" customHeight="1" x14ac:dyDescent="0.25">
      <c r="A17" s="50"/>
      <c r="B17" s="50"/>
      <c r="C17" s="50"/>
      <c r="D17" s="50"/>
      <c r="E17" s="28"/>
      <c r="F17" s="28"/>
      <c r="G17" s="50"/>
      <c r="H17" s="9" t="s">
        <v>32</v>
      </c>
      <c r="I17" s="20">
        <v>2000</v>
      </c>
      <c r="J17" s="28"/>
      <c r="K17" s="50"/>
      <c r="L17" s="50"/>
      <c r="M17" s="35"/>
      <c r="N17" s="35"/>
      <c r="O17" s="35"/>
      <c r="P17" s="35"/>
      <c r="Q17" s="56"/>
      <c r="R17" s="28"/>
    </row>
    <row r="18" spans="1:18" s="10" customFormat="1" x14ac:dyDescent="0.25">
      <c r="A18" s="50">
        <v>7</v>
      </c>
      <c r="B18" s="50" t="s">
        <v>35</v>
      </c>
      <c r="C18" s="50">
        <v>3</v>
      </c>
      <c r="D18" s="50">
        <v>12</v>
      </c>
      <c r="E18" s="28" t="s">
        <v>117</v>
      </c>
      <c r="F18" s="28" t="s">
        <v>118</v>
      </c>
      <c r="G18" s="50" t="s">
        <v>111</v>
      </c>
      <c r="H18" s="6" t="s">
        <v>46</v>
      </c>
      <c r="I18" s="20">
        <v>1</v>
      </c>
      <c r="J18" s="28" t="s">
        <v>119</v>
      </c>
      <c r="K18" s="50" t="s">
        <v>73</v>
      </c>
      <c r="L18" s="50" t="s">
        <v>61</v>
      </c>
      <c r="M18" s="35">
        <v>1476</v>
      </c>
      <c r="N18" s="35"/>
      <c r="O18" s="35">
        <v>1476</v>
      </c>
      <c r="P18" s="35"/>
      <c r="Q18" s="56" t="s">
        <v>94</v>
      </c>
      <c r="R18" s="28" t="s">
        <v>95</v>
      </c>
    </row>
    <row r="19" spans="1:18" s="10" customFormat="1" ht="30" x14ac:dyDescent="0.25">
      <c r="A19" s="50"/>
      <c r="B19" s="50"/>
      <c r="C19" s="50"/>
      <c r="D19" s="50"/>
      <c r="E19" s="28"/>
      <c r="F19" s="28"/>
      <c r="G19" s="50"/>
      <c r="H19" s="6" t="s">
        <v>113</v>
      </c>
      <c r="I19" s="20">
        <v>4</v>
      </c>
      <c r="J19" s="28"/>
      <c r="K19" s="50"/>
      <c r="L19" s="50"/>
      <c r="M19" s="35"/>
      <c r="N19" s="35"/>
      <c r="O19" s="35"/>
      <c r="P19" s="35"/>
      <c r="Q19" s="56"/>
      <c r="R19" s="28"/>
    </row>
    <row r="20" spans="1:18" s="10" customFormat="1" ht="45" x14ac:dyDescent="0.25">
      <c r="A20" s="50"/>
      <c r="B20" s="50"/>
      <c r="C20" s="50"/>
      <c r="D20" s="50"/>
      <c r="E20" s="28"/>
      <c r="F20" s="28"/>
      <c r="G20" s="50"/>
      <c r="H20" s="9" t="s">
        <v>32</v>
      </c>
      <c r="I20" s="20">
        <v>2000</v>
      </c>
      <c r="J20" s="28"/>
      <c r="K20" s="50"/>
      <c r="L20" s="50"/>
      <c r="M20" s="35"/>
      <c r="N20" s="35"/>
      <c r="O20" s="35"/>
      <c r="P20" s="35"/>
      <c r="Q20" s="56"/>
      <c r="R20" s="28"/>
    </row>
    <row r="21" spans="1:18" s="10" customFormat="1" ht="75" x14ac:dyDescent="0.25">
      <c r="A21" s="13">
        <v>8</v>
      </c>
      <c r="B21" s="13" t="s">
        <v>101</v>
      </c>
      <c r="C21" s="13" t="s">
        <v>81</v>
      </c>
      <c r="D21" s="13">
        <v>12</v>
      </c>
      <c r="E21" s="9" t="s">
        <v>120</v>
      </c>
      <c r="F21" s="9" t="s">
        <v>121</v>
      </c>
      <c r="G21" s="9" t="s">
        <v>122</v>
      </c>
      <c r="H21" s="6" t="s">
        <v>70</v>
      </c>
      <c r="I21" s="20">
        <v>35</v>
      </c>
      <c r="J21" s="9" t="s">
        <v>123</v>
      </c>
      <c r="K21" s="13" t="s">
        <v>73</v>
      </c>
      <c r="L21" s="13" t="s">
        <v>61</v>
      </c>
      <c r="M21" s="18">
        <v>31819.69</v>
      </c>
      <c r="N21" s="18"/>
      <c r="O21" s="18">
        <v>31819.69</v>
      </c>
      <c r="P21" s="18"/>
      <c r="Q21" s="7" t="s">
        <v>94</v>
      </c>
      <c r="R21" s="9" t="s">
        <v>124</v>
      </c>
    </row>
    <row r="22" spans="1:18" s="10" customFormat="1" ht="60" x14ac:dyDescent="0.25">
      <c r="A22" s="50">
        <v>9</v>
      </c>
      <c r="B22" s="50" t="s">
        <v>35</v>
      </c>
      <c r="C22" s="50" t="s">
        <v>81</v>
      </c>
      <c r="D22" s="50">
        <v>12</v>
      </c>
      <c r="E22" s="28" t="s">
        <v>125</v>
      </c>
      <c r="F22" s="28" t="s">
        <v>107</v>
      </c>
      <c r="G22" s="28" t="s">
        <v>126</v>
      </c>
      <c r="H22" s="9" t="s">
        <v>71</v>
      </c>
      <c r="I22" s="20">
        <v>2</v>
      </c>
      <c r="J22" s="28" t="s">
        <v>127</v>
      </c>
      <c r="K22" s="50" t="s">
        <v>73</v>
      </c>
      <c r="L22" s="50" t="s">
        <v>61</v>
      </c>
      <c r="M22" s="35">
        <v>121066.67</v>
      </c>
      <c r="N22" s="35"/>
      <c r="O22" s="35">
        <v>121066.67</v>
      </c>
      <c r="P22" s="35"/>
      <c r="Q22" s="56" t="s">
        <v>94</v>
      </c>
      <c r="R22" s="28" t="s">
        <v>95</v>
      </c>
    </row>
    <row r="23" spans="1:18" s="10" customFormat="1" ht="60" x14ac:dyDescent="0.25">
      <c r="A23" s="50"/>
      <c r="B23" s="50"/>
      <c r="C23" s="50"/>
      <c r="D23" s="50"/>
      <c r="E23" s="28"/>
      <c r="F23" s="28"/>
      <c r="G23" s="28"/>
      <c r="H23" s="9" t="s">
        <v>69</v>
      </c>
      <c r="I23" s="20">
        <v>25</v>
      </c>
      <c r="J23" s="28"/>
      <c r="K23" s="50"/>
      <c r="L23" s="50"/>
      <c r="M23" s="35"/>
      <c r="N23" s="35"/>
      <c r="O23" s="35"/>
      <c r="P23" s="35"/>
      <c r="Q23" s="56"/>
      <c r="R23" s="28"/>
    </row>
    <row r="24" spans="1:18" s="10" customFormat="1" ht="75" x14ac:dyDescent="0.25">
      <c r="A24" s="13">
        <v>10</v>
      </c>
      <c r="B24" s="13" t="s">
        <v>41</v>
      </c>
      <c r="C24" s="13" t="s">
        <v>128</v>
      </c>
      <c r="D24" s="13">
        <v>10</v>
      </c>
      <c r="E24" s="9" t="s">
        <v>129</v>
      </c>
      <c r="F24" s="9" t="s">
        <v>130</v>
      </c>
      <c r="G24" s="9" t="s">
        <v>131</v>
      </c>
      <c r="H24" s="9" t="s">
        <v>132</v>
      </c>
      <c r="I24" s="20">
        <v>1</v>
      </c>
      <c r="J24" s="9" t="s">
        <v>133</v>
      </c>
      <c r="K24" s="9" t="s">
        <v>78</v>
      </c>
      <c r="L24" s="13" t="s">
        <v>134</v>
      </c>
      <c r="M24" s="18">
        <v>59113.440000000002</v>
      </c>
      <c r="N24" s="18"/>
      <c r="O24" s="18">
        <v>59113.440000000002</v>
      </c>
      <c r="P24" s="18"/>
      <c r="Q24" s="7" t="s">
        <v>94</v>
      </c>
      <c r="R24" s="9" t="s">
        <v>95</v>
      </c>
    </row>
    <row r="25" spans="1:18" s="10" customFormat="1" ht="75" x14ac:dyDescent="0.25">
      <c r="A25" s="13">
        <v>11</v>
      </c>
      <c r="B25" s="13" t="s">
        <v>41</v>
      </c>
      <c r="C25" s="13" t="s">
        <v>82</v>
      </c>
      <c r="D25" s="13">
        <v>10</v>
      </c>
      <c r="E25" s="9" t="s">
        <v>135</v>
      </c>
      <c r="F25" s="9" t="s">
        <v>136</v>
      </c>
      <c r="G25" s="13" t="s">
        <v>137</v>
      </c>
      <c r="H25" s="9" t="s">
        <v>132</v>
      </c>
      <c r="I25" s="20">
        <v>1</v>
      </c>
      <c r="J25" s="9" t="s">
        <v>138</v>
      </c>
      <c r="K25" s="13" t="s">
        <v>67</v>
      </c>
      <c r="L25" s="13" t="s">
        <v>61</v>
      </c>
      <c r="M25" s="18">
        <v>20000</v>
      </c>
      <c r="N25" s="18"/>
      <c r="O25" s="18">
        <v>20000</v>
      </c>
      <c r="P25" s="18"/>
      <c r="Q25" s="7" t="s">
        <v>94</v>
      </c>
      <c r="R25" s="9" t="s">
        <v>95</v>
      </c>
    </row>
    <row r="26" spans="1:18" s="10" customFormat="1" ht="40.5" customHeight="1" x14ac:dyDescent="0.25">
      <c r="A26" s="50">
        <v>12</v>
      </c>
      <c r="B26" s="50" t="s">
        <v>41</v>
      </c>
      <c r="C26" s="50" t="s">
        <v>36</v>
      </c>
      <c r="D26" s="50">
        <v>13</v>
      </c>
      <c r="E26" s="28" t="s">
        <v>139</v>
      </c>
      <c r="F26" s="28" t="s">
        <v>140</v>
      </c>
      <c r="G26" s="50" t="s">
        <v>111</v>
      </c>
      <c r="H26" s="6" t="s">
        <v>46</v>
      </c>
      <c r="I26" s="20">
        <v>1</v>
      </c>
      <c r="J26" s="28" t="s">
        <v>141</v>
      </c>
      <c r="K26" s="50" t="s">
        <v>74</v>
      </c>
      <c r="L26" s="50" t="s">
        <v>61</v>
      </c>
      <c r="M26" s="35">
        <v>5535</v>
      </c>
      <c r="N26" s="35"/>
      <c r="O26" s="35">
        <v>5535</v>
      </c>
      <c r="P26" s="35"/>
      <c r="Q26" s="56" t="s">
        <v>94</v>
      </c>
      <c r="R26" s="28" t="s">
        <v>95</v>
      </c>
    </row>
    <row r="27" spans="1:18" s="10" customFormat="1" ht="39.75" customHeight="1" x14ac:dyDescent="0.25">
      <c r="A27" s="50"/>
      <c r="B27" s="50"/>
      <c r="C27" s="50"/>
      <c r="D27" s="50"/>
      <c r="E27" s="28"/>
      <c r="F27" s="28"/>
      <c r="G27" s="50"/>
      <c r="H27" s="6" t="s">
        <v>113</v>
      </c>
      <c r="I27" s="20">
        <v>50</v>
      </c>
      <c r="J27" s="28"/>
      <c r="K27" s="50"/>
      <c r="L27" s="50"/>
      <c r="M27" s="35"/>
      <c r="N27" s="35"/>
      <c r="O27" s="35"/>
      <c r="P27" s="35"/>
      <c r="Q27" s="56"/>
      <c r="R27" s="28"/>
    </row>
    <row r="28" spans="1:18" s="10" customFormat="1" ht="12.75" customHeight="1" x14ac:dyDescent="0.25">
      <c r="A28" s="50">
        <v>13</v>
      </c>
      <c r="B28" s="50" t="s">
        <v>41</v>
      </c>
      <c r="C28" s="50" t="s">
        <v>38</v>
      </c>
      <c r="D28" s="50">
        <v>13</v>
      </c>
      <c r="E28" s="28" t="s">
        <v>142</v>
      </c>
      <c r="F28" s="28" t="s">
        <v>143</v>
      </c>
      <c r="G28" s="50" t="s">
        <v>111</v>
      </c>
      <c r="H28" s="6" t="s">
        <v>46</v>
      </c>
      <c r="I28" s="20">
        <v>1</v>
      </c>
      <c r="J28" s="28" t="s">
        <v>144</v>
      </c>
      <c r="K28" s="50" t="s">
        <v>100</v>
      </c>
      <c r="L28" s="50" t="s">
        <v>61</v>
      </c>
      <c r="M28" s="35">
        <f>10000+1390</f>
        <v>11390</v>
      </c>
      <c r="N28" s="35"/>
      <c r="O28" s="35">
        <v>10000</v>
      </c>
      <c r="P28" s="35"/>
      <c r="Q28" s="56" t="s">
        <v>94</v>
      </c>
      <c r="R28" s="28" t="s">
        <v>95</v>
      </c>
    </row>
    <row r="29" spans="1:18" s="10" customFormat="1" ht="60" customHeight="1" x14ac:dyDescent="0.25">
      <c r="A29" s="50"/>
      <c r="B29" s="50"/>
      <c r="C29" s="50"/>
      <c r="D29" s="50"/>
      <c r="E29" s="28"/>
      <c r="F29" s="28"/>
      <c r="G29" s="50"/>
      <c r="H29" s="6" t="s">
        <v>113</v>
      </c>
      <c r="I29" s="20">
        <v>63</v>
      </c>
      <c r="J29" s="28"/>
      <c r="K29" s="50"/>
      <c r="L29" s="50"/>
      <c r="M29" s="35"/>
      <c r="N29" s="35"/>
      <c r="O29" s="35"/>
      <c r="P29" s="35"/>
      <c r="Q29" s="56"/>
      <c r="R29" s="28"/>
    </row>
    <row r="30" spans="1:18" s="10" customFormat="1" ht="70.5" customHeight="1" x14ac:dyDescent="0.25">
      <c r="A30" s="13">
        <v>14</v>
      </c>
      <c r="B30" s="13" t="s">
        <v>41</v>
      </c>
      <c r="C30" s="13" t="s">
        <v>128</v>
      </c>
      <c r="D30" s="13">
        <v>10</v>
      </c>
      <c r="E30" s="9" t="s">
        <v>145</v>
      </c>
      <c r="F30" s="9" t="s">
        <v>97</v>
      </c>
      <c r="G30" s="13" t="s">
        <v>98</v>
      </c>
      <c r="H30" s="9" t="s">
        <v>132</v>
      </c>
      <c r="I30" s="20">
        <v>1</v>
      </c>
      <c r="J30" s="9" t="s">
        <v>146</v>
      </c>
      <c r="K30" s="13" t="s">
        <v>100</v>
      </c>
      <c r="L30" s="13" t="s">
        <v>61</v>
      </c>
      <c r="M30" s="18">
        <v>15314</v>
      </c>
      <c r="N30" s="18"/>
      <c r="O30" s="18">
        <v>15314</v>
      </c>
      <c r="P30" s="18"/>
      <c r="Q30" s="7" t="s">
        <v>94</v>
      </c>
      <c r="R30" s="9" t="s">
        <v>95</v>
      </c>
    </row>
    <row r="31" spans="1:18" s="10" customFormat="1" ht="34.5" customHeight="1" x14ac:dyDescent="0.25">
      <c r="A31" s="50">
        <v>15</v>
      </c>
      <c r="B31" s="50" t="s">
        <v>41</v>
      </c>
      <c r="C31" s="50" t="s">
        <v>128</v>
      </c>
      <c r="D31" s="50">
        <v>13</v>
      </c>
      <c r="E31" s="28" t="s">
        <v>147</v>
      </c>
      <c r="F31" s="28" t="s">
        <v>148</v>
      </c>
      <c r="G31" s="50" t="s">
        <v>149</v>
      </c>
      <c r="H31" s="9" t="s">
        <v>43</v>
      </c>
      <c r="I31" s="20">
        <v>6</v>
      </c>
      <c r="J31" s="28" t="s">
        <v>150</v>
      </c>
      <c r="K31" s="50" t="s">
        <v>75</v>
      </c>
      <c r="L31" s="50" t="s">
        <v>61</v>
      </c>
      <c r="M31" s="35">
        <v>16550</v>
      </c>
      <c r="N31" s="35"/>
      <c r="O31" s="35">
        <v>16550</v>
      </c>
      <c r="P31" s="35"/>
      <c r="Q31" s="56" t="s">
        <v>94</v>
      </c>
      <c r="R31" s="28" t="s">
        <v>95</v>
      </c>
    </row>
    <row r="32" spans="1:18" s="10" customFormat="1" ht="36" customHeight="1" x14ac:dyDescent="0.25">
      <c r="A32" s="50"/>
      <c r="B32" s="50"/>
      <c r="C32" s="50"/>
      <c r="D32" s="50"/>
      <c r="E32" s="28"/>
      <c r="F32" s="28"/>
      <c r="G32" s="50"/>
      <c r="H32" s="9" t="s">
        <v>44</v>
      </c>
      <c r="I32" s="20">
        <v>373</v>
      </c>
      <c r="J32" s="28"/>
      <c r="K32" s="50"/>
      <c r="L32" s="50"/>
      <c r="M32" s="35"/>
      <c r="N32" s="35"/>
      <c r="O32" s="35"/>
      <c r="P32" s="35"/>
      <c r="Q32" s="56"/>
      <c r="R32" s="28"/>
    </row>
    <row r="33" spans="1:18" s="10" customFormat="1" ht="34.5" customHeight="1" x14ac:dyDescent="0.25">
      <c r="A33" s="50">
        <v>16</v>
      </c>
      <c r="B33" s="50" t="s">
        <v>41</v>
      </c>
      <c r="C33" s="50">
        <v>4</v>
      </c>
      <c r="D33" s="50">
        <v>13</v>
      </c>
      <c r="E33" s="28" t="s">
        <v>151</v>
      </c>
      <c r="F33" s="28" t="s">
        <v>152</v>
      </c>
      <c r="G33" s="50" t="s">
        <v>111</v>
      </c>
      <c r="H33" s="6" t="s">
        <v>46</v>
      </c>
      <c r="I33" s="20">
        <v>1</v>
      </c>
      <c r="J33" s="28" t="s">
        <v>153</v>
      </c>
      <c r="K33" s="50" t="s">
        <v>76</v>
      </c>
      <c r="L33" s="50" t="s">
        <v>61</v>
      </c>
      <c r="M33" s="35">
        <v>4976</v>
      </c>
      <c r="N33" s="35"/>
      <c r="O33" s="35">
        <v>4976</v>
      </c>
      <c r="P33" s="35"/>
      <c r="Q33" s="56" t="s">
        <v>94</v>
      </c>
      <c r="R33" s="28" t="s">
        <v>95</v>
      </c>
    </row>
    <row r="34" spans="1:18" s="10" customFormat="1" ht="44.25" customHeight="1" x14ac:dyDescent="0.25">
      <c r="A34" s="50"/>
      <c r="B34" s="50"/>
      <c r="C34" s="50"/>
      <c r="D34" s="50"/>
      <c r="E34" s="28"/>
      <c r="F34" s="28"/>
      <c r="G34" s="50"/>
      <c r="H34" s="6" t="s">
        <v>113</v>
      </c>
      <c r="I34" s="20">
        <v>86</v>
      </c>
      <c r="J34" s="28"/>
      <c r="K34" s="50"/>
      <c r="L34" s="50"/>
      <c r="M34" s="35"/>
      <c r="N34" s="35"/>
      <c r="O34" s="35"/>
      <c r="P34" s="35"/>
      <c r="Q34" s="56"/>
      <c r="R34" s="28"/>
    </row>
    <row r="35" spans="1:18" s="10" customFormat="1" ht="75" x14ac:dyDescent="0.25">
      <c r="A35" s="13">
        <v>17</v>
      </c>
      <c r="B35" s="13" t="s">
        <v>41</v>
      </c>
      <c r="C35" s="13" t="s">
        <v>128</v>
      </c>
      <c r="D35" s="13">
        <v>10</v>
      </c>
      <c r="E35" s="9" t="s">
        <v>154</v>
      </c>
      <c r="F35" s="9" t="s">
        <v>97</v>
      </c>
      <c r="G35" s="13" t="s">
        <v>98</v>
      </c>
      <c r="H35" s="9" t="s">
        <v>132</v>
      </c>
      <c r="I35" s="20">
        <v>1</v>
      </c>
      <c r="J35" s="9" t="s">
        <v>155</v>
      </c>
      <c r="K35" s="13" t="s">
        <v>67</v>
      </c>
      <c r="L35" s="13" t="s">
        <v>61</v>
      </c>
      <c r="M35" s="18">
        <v>31999.99</v>
      </c>
      <c r="N35" s="18"/>
      <c r="O35" s="18">
        <v>31999.99</v>
      </c>
      <c r="P35" s="18"/>
      <c r="Q35" s="7" t="s">
        <v>94</v>
      </c>
      <c r="R35" s="9" t="s">
        <v>95</v>
      </c>
    </row>
    <row r="36" spans="1:18" s="10" customFormat="1" ht="45.75" customHeight="1" x14ac:dyDescent="0.25">
      <c r="A36" s="50">
        <v>18</v>
      </c>
      <c r="B36" s="50" t="s">
        <v>41</v>
      </c>
      <c r="C36" s="50" t="s">
        <v>128</v>
      </c>
      <c r="D36" s="50">
        <v>13</v>
      </c>
      <c r="E36" s="28" t="s">
        <v>156</v>
      </c>
      <c r="F36" s="28" t="s">
        <v>130</v>
      </c>
      <c r="G36" s="50" t="s">
        <v>157</v>
      </c>
      <c r="H36" s="9" t="s">
        <v>71</v>
      </c>
      <c r="I36" s="20">
        <v>1</v>
      </c>
      <c r="J36" s="28" t="s">
        <v>158</v>
      </c>
      <c r="K36" s="28" t="s">
        <v>77</v>
      </c>
      <c r="L36" s="50" t="s">
        <v>61</v>
      </c>
      <c r="M36" s="35">
        <v>13257</v>
      </c>
      <c r="N36" s="35"/>
      <c r="O36" s="35">
        <v>13257</v>
      </c>
      <c r="P36" s="35"/>
      <c r="Q36" s="56" t="s">
        <v>94</v>
      </c>
      <c r="R36" s="28" t="s">
        <v>95</v>
      </c>
    </row>
    <row r="37" spans="1:18" s="10" customFormat="1" ht="60" x14ac:dyDescent="0.25">
      <c r="A37" s="50"/>
      <c r="B37" s="50"/>
      <c r="C37" s="50"/>
      <c r="D37" s="50"/>
      <c r="E37" s="28"/>
      <c r="F37" s="28"/>
      <c r="G37" s="50"/>
      <c r="H37" s="9" t="s">
        <v>69</v>
      </c>
      <c r="I37" s="20">
        <v>6</v>
      </c>
      <c r="J37" s="28"/>
      <c r="K37" s="28"/>
      <c r="L37" s="50"/>
      <c r="M37" s="35"/>
      <c r="N37" s="35"/>
      <c r="O37" s="35"/>
      <c r="P37" s="35"/>
      <c r="Q37" s="56"/>
      <c r="R37" s="28"/>
    </row>
    <row r="38" spans="1:18" s="10" customFormat="1" ht="79.5" customHeight="1" x14ac:dyDescent="0.25">
      <c r="A38" s="13">
        <v>19</v>
      </c>
      <c r="B38" s="13" t="s">
        <v>41</v>
      </c>
      <c r="C38" s="13" t="s">
        <v>159</v>
      </c>
      <c r="D38" s="13">
        <v>10</v>
      </c>
      <c r="E38" s="9" t="s">
        <v>160</v>
      </c>
      <c r="F38" s="9" t="s">
        <v>97</v>
      </c>
      <c r="G38" s="13" t="s">
        <v>98</v>
      </c>
      <c r="H38" s="9" t="s">
        <v>132</v>
      </c>
      <c r="I38" s="20">
        <v>1</v>
      </c>
      <c r="J38" s="9" t="s">
        <v>155</v>
      </c>
      <c r="K38" s="13" t="s">
        <v>77</v>
      </c>
      <c r="L38" s="13" t="s">
        <v>61</v>
      </c>
      <c r="M38" s="18">
        <v>19954.919999999998</v>
      </c>
      <c r="N38" s="18"/>
      <c r="O38" s="18">
        <v>19954.919999999998</v>
      </c>
      <c r="P38" s="18"/>
      <c r="Q38" s="7" t="s">
        <v>94</v>
      </c>
      <c r="R38" s="9" t="s">
        <v>95</v>
      </c>
    </row>
    <row r="39" spans="1:18" s="10" customFormat="1" ht="25.5" customHeight="1" x14ac:dyDescent="0.25">
      <c r="A39" s="50">
        <v>20</v>
      </c>
      <c r="B39" s="50" t="s">
        <v>41</v>
      </c>
      <c r="C39" s="50" t="s">
        <v>84</v>
      </c>
      <c r="D39" s="50">
        <v>10</v>
      </c>
      <c r="E39" s="28" t="s">
        <v>161</v>
      </c>
      <c r="F39" s="28" t="s">
        <v>162</v>
      </c>
      <c r="G39" s="28" t="s">
        <v>163</v>
      </c>
      <c r="H39" s="6" t="s">
        <v>30</v>
      </c>
      <c r="I39" s="20">
        <v>1</v>
      </c>
      <c r="J39" s="28" t="s">
        <v>164</v>
      </c>
      <c r="K39" s="50" t="s">
        <v>76</v>
      </c>
      <c r="L39" s="50" t="s">
        <v>61</v>
      </c>
      <c r="M39" s="35">
        <f>20527.91+1100</f>
        <v>21627.91</v>
      </c>
      <c r="N39" s="35"/>
      <c r="O39" s="35">
        <v>20527.91</v>
      </c>
      <c r="P39" s="35"/>
      <c r="Q39" s="56" t="s">
        <v>94</v>
      </c>
      <c r="R39" s="28" t="s">
        <v>95</v>
      </c>
    </row>
    <row r="40" spans="1:18" s="10" customFormat="1" ht="45" x14ac:dyDescent="0.25">
      <c r="A40" s="50"/>
      <c r="B40" s="50"/>
      <c r="C40" s="50"/>
      <c r="D40" s="50"/>
      <c r="E40" s="28"/>
      <c r="F40" s="28"/>
      <c r="G40" s="28"/>
      <c r="H40" s="9" t="s">
        <v>132</v>
      </c>
      <c r="I40" s="20">
        <v>1</v>
      </c>
      <c r="J40" s="28"/>
      <c r="K40" s="50"/>
      <c r="L40" s="50"/>
      <c r="M40" s="35"/>
      <c r="N40" s="35"/>
      <c r="O40" s="35"/>
      <c r="P40" s="35"/>
      <c r="Q40" s="56"/>
      <c r="R40" s="28"/>
    </row>
    <row r="41" spans="1:18" s="10" customFormat="1" x14ac:dyDescent="0.25">
      <c r="A41" s="50"/>
      <c r="B41" s="50"/>
      <c r="C41" s="50"/>
      <c r="D41" s="50"/>
      <c r="E41" s="28"/>
      <c r="F41" s="28"/>
      <c r="G41" s="28"/>
      <c r="H41" s="6" t="s">
        <v>46</v>
      </c>
      <c r="I41" s="20">
        <v>1</v>
      </c>
      <c r="J41" s="28"/>
      <c r="K41" s="50"/>
      <c r="L41" s="50"/>
      <c r="M41" s="35"/>
      <c r="N41" s="35"/>
      <c r="O41" s="35"/>
      <c r="P41" s="35"/>
      <c r="Q41" s="56"/>
      <c r="R41" s="28"/>
    </row>
    <row r="42" spans="1:18" s="10" customFormat="1" ht="60" x14ac:dyDescent="0.25">
      <c r="A42" s="50"/>
      <c r="B42" s="50"/>
      <c r="C42" s="50"/>
      <c r="D42" s="50"/>
      <c r="E42" s="28"/>
      <c r="F42" s="28"/>
      <c r="G42" s="28"/>
      <c r="H42" s="6" t="s">
        <v>37</v>
      </c>
      <c r="I42" s="20">
        <v>100</v>
      </c>
      <c r="J42" s="28"/>
      <c r="K42" s="50"/>
      <c r="L42" s="50"/>
      <c r="M42" s="35"/>
      <c r="N42" s="35"/>
      <c r="O42" s="35"/>
      <c r="P42" s="35"/>
      <c r="Q42" s="56"/>
      <c r="R42" s="28"/>
    </row>
    <row r="43" spans="1:18" s="10" customFormat="1" ht="30" x14ac:dyDescent="0.25">
      <c r="A43" s="50"/>
      <c r="B43" s="50"/>
      <c r="C43" s="50"/>
      <c r="D43" s="50"/>
      <c r="E43" s="28"/>
      <c r="F43" s="28"/>
      <c r="G43" s="28"/>
      <c r="H43" s="6" t="s">
        <v>113</v>
      </c>
      <c r="I43" s="20">
        <v>43</v>
      </c>
      <c r="J43" s="28"/>
      <c r="K43" s="50"/>
      <c r="L43" s="50"/>
      <c r="M43" s="35"/>
      <c r="N43" s="35"/>
      <c r="O43" s="35"/>
      <c r="P43" s="35"/>
      <c r="Q43" s="56"/>
      <c r="R43" s="28"/>
    </row>
    <row r="44" spans="1:18" s="10" customFormat="1" ht="42" customHeight="1" x14ac:dyDescent="0.25">
      <c r="A44" s="50"/>
      <c r="B44" s="50"/>
      <c r="C44" s="50"/>
      <c r="D44" s="50"/>
      <c r="E44" s="28"/>
      <c r="F44" s="28"/>
      <c r="G44" s="28"/>
      <c r="H44" s="9" t="s">
        <v>32</v>
      </c>
      <c r="I44" s="20">
        <v>1500</v>
      </c>
      <c r="J44" s="28"/>
      <c r="K44" s="50"/>
      <c r="L44" s="50"/>
      <c r="M44" s="35"/>
      <c r="N44" s="35"/>
      <c r="O44" s="35"/>
      <c r="P44" s="35"/>
      <c r="Q44" s="56"/>
      <c r="R44" s="28"/>
    </row>
    <row r="45" spans="1:18" s="14" customFormat="1" ht="150.75" customHeight="1" x14ac:dyDescent="0.25">
      <c r="A45" s="9">
        <v>21</v>
      </c>
      <c r="B45" s="9" t="s">
        <v>35</v>
      </c>
      <c r="C45" s="9">
        <v>5</v>
      </c>
      <c r="D45" s="9">
        <v>13</v>
      </c>
      <c r="E45" s="18" t="s">
        <v>165</v>
      </c>
      <c r="F45" s="18" t="s">
        <v>166</v>
      </c>
      <c r="G45" s="18" t="s">
        <v>167</v>
      </c>
      <c r="H45" s="9" t="s">
        <v>168</v>
      </c>
      <c r="I45" s="20">
        <v>1</v>
      </c>
      <c r="J45" s="18" t="s">
        <v>169</v>
      </c>
      <c r="K45" s="18" t="s">
        <v>48</v>
      </c>
      <c r="L45" s="13" t="s">
        <v>61</v>
      </c>
      <c r="M45" s="18">
        <f>10000+1760</f>
        <v>11760</v>
      </c>
      <c r="N45" s="18"/>
      <c r="O45" s="18">
        <v>10000</v>
      </c>
      <c r="P45" s="18"/>
      <c r="Q45" s="18" t="s">
        <v>170</v>
      </c>
      <c r="R45" s="18" t="s">
        <v>171</v>
      </c>
    </row>
    <row r="46" spans="1:18" s="14" customFormat="1" ht="54.75" customHeight="1" x14ac:dyDescent="0.25">
      <c r="A46" s="50">
        <v>22</v>
      </c>
      <c r="B46" s="28" t="s">
        <v>172</v>
      </c>
      <c r="C46" s="52" t="s">
        <v>83</v>
      </c>
      <c r="D46" s="52">
        <v>13</v>
      </c>
      <c r="E46" s="28" t="s">
        <v>173</v>
      </c>
      <c r="F46" s="28" t="s">
        <v>174</v>
      </c>
      <c r="G46" s="28" t="s">
        <v>175</v>
      </c>
      <c r="H46" s="6" t="s">
        <v>70</v>
      </c>
      <c r="I46" s="20">
        <f>7+4</f>
        <v>11</v>
      </c>
      <c r="J46" s="28" t="s">
        <v>176</v>
      </c>
      <c r="K46" s="28" t="s">
        <v>48</v>
      </c>
      <c r="L46" s="50" t="s">
        <v>61</v>
      </c>
      <c r="M46" s="35">
        <f>280194+9705</f>
        <v>289899</v>
      </c>
      <c r="N46" s="35"/>
      <c r="O46" s="35">
        <v>280194</v>
      </c>
      <c r="P46" s="35"/>
      <c r="Q46" s="28" t="s">
        <v>177</v>
      </c>
      <c r="R46" s="28" t="s">
        <v>178</v>
      </c>
    </row>
    <row r="47" spans="1:18" s="14" customFormat="1" ht="120" customHeight="1" x14ac:dyDescent="0.25">
      <c r="A47" s="50"/>
      <c r="B47" s="28"/>
      <c r="C47" s="52"/>
      <c r="D47" s="52"/>
      <c r="E47" s="28"/>
      <c r="F47" s="28"/>
      <c r="G47" s="28"/>
      <c r="H47" s="9" t="s">
        <v>168</v>
      </c>
      <c r="I47" s="20">
        <v>1</v>
      </c>
      <c r="J47" s="28"/>
      <c r="K47" s="28"/>
      <c r="L47" s="50"/>
      <c r="M47" s="35"/>
      <c r="N47" s="35"/>
      <c r="O47" s="35"/>
      <c r="P47" s="35"/>
      <c r="Q47" s="28"/>
      <c r="R47" s="28"/>
    </row>
    <row r="48" spans="1:18" s="14" customFormat="1" ht="51" customHeight="1" x14ac:dyDescent="0.25">
      <c r="A48" s="50">
        <v>23</v>
      </c>
      <c r="B48" s="28" t="s">
        <v>35</v>
      </c>
      <c r="C48" s="52" t="s">
        <v>128</v>
      </c>
      <c r="D48" s="52">
        <v>13</v>
      </c>
      <c r="E48" s="28" t="s">
        <v>179</v>
      </c>
      <c r="F48" s="28" t="s">
        <v>180</v>
      </c>
      <c r="G48" s="28" t="s">
        <v>181</v>
      </c>
      <c r="H48" s="6" t="s">
        <v>30</v>
      </c>
      <c r="I48" s="20">
        <v>1</v>
      </c>
      <c r="J48" s="28" t="s">
        <v>182</v>
      </c>
      <c r="K48" s="28" t="s">
        <v>48</v>
      </c>
      <c r="L48" s="50" t="s">
        <v>61</v>
      </c>
      <c r="M48" s="35">
        <f>38595.99+61322.05</f>
        <v>99918.040000000008</v>
      </c>
      <c r="N48" s="35"/>
      <c r="O48" s="35">
        <v>38595.99</v>
      </c>
      <c r="P48" s="35"/>
      <c r="Q48" s="28" t="s">
        <v>183</v>
      </c>
      <c r="R48" s="28" t="s">
        <v>184</v>
      </c>
    </row>
    <row r="49" spans="1:18" s="14" customFormat="1" ht="47.25" customHeight="1" x14ac:dyDescent="0.25">
      <c r="A49" s="50"/>
      <c r="B49" s="28"/>
      <c r="C49" s="52"/>
      <c r="D49" s="52"/>
      <c r="E49" s="28"/>
      <c r="F49" s="28"/>
      <c r="G49" s="28"/>
      <c r="H49" s="9" t="s">
        <v>132</v>
      </c>
      <c r="I49" s="20">
        <v>1</v>
      </c>
      <c r="J49" s="28"/>
      <c r="K49" s="28"/>
      <c r="L49" s="50"/>
      <c r="M49" s="35"/>
      <c r="N49" s="35"/>
      <c r="O49" s="35"/>
      <c r="P49" s="35"/>
      <c r="Q49" s="28"/>
      <c r="R49" s="28"/>
    </row>
    <row r="50" spans="1:18" s="14" customFormat="1" ht="56.25" customHeight="1" x14ac:dyDescent="0.25">
      <c r="A50" s="50"/>
      <c r="B50" s="28"/>
      <c r="C50" s="52"/>
      <c r="D50" s="52"/>
      <c r="E50" s="28"/>
      <c r="F50" s="28"/>
      <c r="G50" s="28"/>
      <c r="H50" s="6" t="s">
        <v>37</v>
      </c>
      <c r="I50" s="20">
        <v>67</v>
      </c>
      <c r="J50" s="28"/>
      <c r="K50" s="28"/>
      <c r="L50" s="50"/>
      <c r="M50" s="35"/>
      <c r="N50" s="35"/>
      <c r="O50" s="35"/>
      <c r="P50" s="35"/>
      <c r="Q50" s="28"/>
      <c r="R50" s="28"/>
    </row>
    <row r="51" spans="1:18" s="14" customFormat="1" ht="55.5" customHeight="1" x14ac:dyDescent="0.25">
      <c r="A51" s="50"/>
      <c r="B51" s="28"/>
      <c r="C51" s="52"/>
      <c r="D51" s="52"/>
      <c r="E51" s="28"/>
      <c r="F51" s="28"/>
      <c r="G51" s="28"/>
      <c r="H51" s="9" t="s">
        <v>32</v>
      </c>
      <c r="I51" s="20">
        <f>10000+300</f>
        <v>10300</v>
      </c>
      <c r="J51" s="28"/>
      <c r="K51" s="28"/>
      <c r="L51" s="50"/>
      <c r="M51" s="35"/>
      <c r="N51" s="35"/>
      <c r="O51" s="35"/>
      <c r="P51" s="35"/>
      <c r="Q51" s="28"/>
      <c r="R51" s="28"/>
    </row>
    <row r="52" spans="1:18" s="14" customFormat="1" ht="30" x14ac:dyDescent="0.25">
      <c r="A52" s="28">
        <v>24</v>
      </c>
      <c r="B52" s="28" t="s">
        <v>47</v>
      </c>
      <c r="C52" s="52" t="s">
        <v>38</v>
      </c>
      <c r="D52" s="52">
        <v>13</v>
      </c>
      <c r="E52" s="28" t="s">
        <v>185</v>
      </c>
      <c r="F52" s="28" t="s">
        <v>186</v>
      </c>
      <c r="G52" s="28" t="s">
        <v>187</v>
      </c>
      <c r="H52" s="9" t="s">
        <v>43</v>
      </c>
      <c r="I52" s="20">
        <v>14</v>
      </c>
      <c r="J52" s="28" t="s">
        <v>188</v>
      </c>
      <c r="K52" s="28" t="s">
        <v>48</v>
      </c>
      <c r="L52" s="50" t="s">
        <v>61</v>
      </c>
      <c r="M52" s="35">
        <f>59517.05+691.79</f>
        <v>60208.840000000004</v>
      </c>
      <c r="N52" s="35"/>
      <c r="O52" s="35">
        <v>59517.05</v>
      </c>
      <c r="P52" s="35"/>
      <c r="Q52" s="28" t="s">
        <v>189</v>
      </c>
      <c r="R52" s="28" t="s">
        <v>190</v>
      </c>
    </row>
    <row r="53" spans="1:18" s="14" customFormat="1" ht="45" x14ac:dyDescent="0.25">
      <c r="A53" s="28"/>
      <c r="B53" s="28"/>
      <c r="C53" s="52"/>
      <c r="D53" s="52"/>
      <c r="E53" s="28"/>
      <c r="F53" s="28"/>
      <c r="G53" s="28"/>
      <c r="H53" s="6" t="s">
        <v>30</v>
      </c>
      <c r="I53" s="20">
        <v>1</v>
      </c>
      <c r="J53" s="28"/>
      <c r="K53" s="28"/>
      <c r="L53" s="50"/>
      <c r="M53" s="35"/>
      <c r="N53" s="35"/>
      <c r="O53" s="35"/>
      <c r="P53" s="35"/>
      <c r="Q53" s="28"/>
      <c r="R53" s="28"/>
    </row>
    <row r="54" spans="1:18" s="14" customFormat="1" x14ac:dyDescent="0.25">
      <c r="A54" s="28"/>
      <c r="B54" s="28"/>
      <c r="C54" s="52"/>
      <c r="D54" s="52"/>
      <c r="E54" s="28"/>
      <c r="F54" s="28"/>
      <c r="G54" s="28"/>
      <c r="H54" s="6" t="s">
        <v>46</v>
      </c>
      <c r="I54" s="20">
        <v>2</v>
      </c>
      <c r="J54" s="28"/>
      <c r="K54" s="28"/>
      <c r="L54" s="50"/>
      <c r="M54" s="35"/>
      <c r="N54" s="35"/>
      <c r="O54" s="35"/>
      <c r="P54" s="35"/>
      <c r="Q54" s="28"/>
      <c r="R54" s="28"/>
    </row>
    <row r="55" spans="1:18" s="14" customFormat="1" ht="30" x14ac:dyDescent="0.25">
      <c r="A55" s="28"/>
      <c r="B55" s="28"/>
      <c r="C55" s="52"/>
      <c r="D55" s="52"/>
      <c r="E55" s="28"/>
      <c r="F55" s="28"/>
      <c r="G55" s="28"/>
      <c r="H55" s="9" t="s">
        <v>44</v>
      </c>
      <c r="I55" s="20">
        <v>228</v>
      </c>
      <c r="J55" s="28"/>
      <c r="K55" s="28"/>
      <c r="L55" s="50"/>
      <c r="M55" s="35"/>
      <c r="N55" s="35"/>
      <c r="O55" s="35"/>
      <c r="P55" s="35"/>
      <c r="Q55" s="28"/>
      <c r="R55" s="28"/>
    </row>
    <row r="56" spans="1:18" s="14" customFormat="1" ht="60" x14ac:dyDescent="0.25">
      <c r="A56" s="28"/>
      <c r="B56" s="28"/>
      <c r="C56" s="52"/>
      <c r="D56" s="52"/>
      <c r="E56" s="28"/>
      <c r="F56" s="28"/>
      <c r="G56" s="28"/>
      <c r="H56" s="6" t="s">
        <v>37</v>
      </c>
      <c r="I56" s="20">
        <v>50</v>
      </c>
      <c r="J56" s="28"/>
      <c r="K56" s="28"/>
      <c r="L56" s="50"/>
      <c r="M56" s="35"/>
      <c r="N56" s="35"/>
      <c r="O56" s="35"/>
      <c r="P56" s="35"/>
      <c r="Q56" s="28"/>
      <c r="R56" s="28"/>
    </row>
    <row r="57" spans="1:18" s="14" customFormat="1" ht="45" x14ac:dyDescent="0.25">
      <c r="A57" s="28"/>
      <c r="B57" s="28"/>
      <c r="C57" s="52"/>
      <c r="D57" s="52"/>
      <c r="E57" s="28"/>
      <c r="F57" s="28"/>
      <c r="G57" s="28"/>
      <c r="H57" s="6" t="s">
        <v>113</v>
      </c>
      <c r="I57" s="19" t="s">
        <v>191</v>
      </c>
      <c r="J57" s="28"/>
      <c r="K57" s="28"/>
      <c r="L57" s="50"/>
      <c r="M57" s="35"/>
      <c r="N57" s="35"/>
      <c r="O57" s="35"/>
      <c r="P57" s="35"/>
      <c r="Q57" s="28"/>
      <c r="R57" s="28"/>
    </row>
    <row r="58" spans="1:18" s="14" customFormat="1" ht="45" x14ac:dyDescent="0.25">
      <c r="A58" s="28"/>
      <c r="B58" s="28"/>
      <c r="C58" s="52"/>
      <c r="D58" s="52"/>
      <c r="E58" s="28"/>
      <c r="F58" s="28"/>
      <c r="G58" s="28"/>
      <c r="H58" s="9" t="s">
        <v>32</v>
      </c>
      <c r="I58" s="20">
        <f>300+1250+2500</f>
        <v>4050</v>
      </c>
      <c r="J58" s="28"/>
      <c r="K58" s="28"/>
      <c r="L58" s="50"/>
      <c r="M58" s="35"/>
      <c r="N58" s="35"/>
      <c r="O58" s="35"/>
      <c r="P58" s="35"/>
      <c r="Q58" s="28"/>
      <c r="R58" s="28"/>
    </row>
    <row r="59" spans="1:18" s="14" customFormat="1" ht="75" x14ac:dyDescent="0.25">
      <c r="A59" s="28"/>
      <c r="B59" s="28"/>
      <c r="C59" s="52"/>
      <c r="D59" s="52"/>
      <c r="E59" s="28"/>
      <c r="F59" s="28"/>
      <c r="G59" s="28"/>
      <c r="H59" s="9" t="s">
        <v>192</v>
      </c>
      <c r="I59" s="20">
        <v>1</v>
      </c>
      <c r="J59" s="28"/>
      <c r="K59" s="28"/>
      <c r="L59" s="50"/>
      <c r="M59" s="35"/>
      <c r="N59" s="35"/>
      <c r="O59" s="35"/>
      <c r="P59" s="35"/>
      <c r="Q59" s="28"/>
      <c r="R59" s="28"/>
    </row>
    <row r="60" spans="1:18" s="14" customFormat="1" ht="150" x14ac:dyDescent="0.25">
      <c r="A60" s="28"/>
      <c r="B60" s="28"/>
      <c r="C60" s="52"/>
      <c r="D60" s="52"/>
      <c r="E60" s="28"/>
      <c r="F60" s="28"/>
      <c r="G60" s="28"/>
      <c r="H60" s="9" t="s">
        <v>168</v>
      </c>
      <c r="I60" s="20">
        <v>1</v>
      </c>
      <c r="J60" s="28"/>
      <c r="K60" s="28"/>
      <c r="L60" s="50"/>
      <c r="M60" s="35"/>
      <c r="N60" s="35"/>
      <c r="O60" s="35"/>
      <c r="P60" s="35"/>
      <c r="Q60" s="28"/>
      <c r="R60" s="28"/>
    </row>
    <row r="61" spans="1:18" s="14" customFormat="1" ht="25.5" customHeight="1" x14ac:dyDescent="0.25">
      <c r="A61" s="50">
        <v>25</v>
      </c>
      <c r="B61" s="28" t="s">
        <v>72</v>
      </c>
      <c r="C61" s="52">
        <v>5</v>
      </c>
      <c r="D61" s="52">
        <v>13</v>
      </c>
      <c r="E61" s="28" t="s">
        <v>193</v>
      </c>
      <c r="F61" s="28" t="s">
        <v>194</v>
      </c>
      <c r="G61" s="28" t="s">
        <v>195</v>
      </c>
      <c r="H61" s="9" t="s">
        <v>43</v>
      </c>
      <c r="I61" s="20">
        <v>6</v>
      </c>
      <c r="J61" s="28" t="s">
        <v>196</v>
      </c>
      <c r="K61" s="28" t="s">
        <v>48</v>
      </c>
      <c r="L61" s="50" t="s">
        <v>61</v>
      </c>
      <c r="M61" s="35">
        <v>16070.27</v>
      </c>
      <c r="N61" s="35"/>
      <c r="O61" s="35">
        <v>16070.27</v>
      </c>
      <c r="P61" s="35"/>
      <c r="Q61" s="28" t="s">
        <v>197</v>
      </c>
      <c r="R61" s="28" t="s">
        <v>198</v>
      </c>
    </row>
    <row r="62" spans="1:18" s="14" customFormat="1" ht="45" x14ac:dyDescent="0.25">
      <c r="A62" s="50"/>
      <c r="B62" s="28"/>
      <c r="C62" s="52"/>
      <c r="D62" s="52"/>
      <c r="E62" s="28"/>
      <c r="F62" s="28"/>
      <c r="G62" s="28"/>
      <c r="H62" s="6" t="s">
        <v>30</v>
      </c>
      <c r="I62" s="20">
        <v>2</v>
      </c>
      <c r="J62" s="28"/>
      <c r="K62" s="28"/>
      <c r="L62" s="50"/>
      <c r="M62" s="35"/>
      <c r="N62" s="35"/>
      <c r="O62" s="35"/>
      <c r="P62" s="35"/>
      <c r="Q62" s="28"/>
      <c r="R62" s="28"/>
    </row>
    <row r="63" spans="1:18" s="14" customFormat="1" ht="30" x14ac:dyDescent="0.25">
      <c r="A63" s="50"/>
      <c r="B63" s="28"/>
      <c r="C63" s="52"/>
      <c r="D63" s="52"/>
      <c r="E63" s="28"/>
      <c r="F63" s="28"/>
      <c r="G63" s="28"/>
      <c r="H63" s="9" t="s">
        <v>44</v>
      </c>
      <c r="I63" s="20">
        <v>94</v>
      </c>
      <c r="J63" s="28"/>
      <c r="K63" s="28"/>
      <c r="L63" s="50"/>
      <c r="M63" s="35"/>
      <c r="N63" s="35"/>
      <c r="O63" s="35"/>
      <c r="P63" s="35"/>
      <c r="Q63" s="28"/>
      <c r="R63" s="28"/>
    </row>
    <row r="64" spans="1:18" s="14" customFormat="1" ht="60" x14ac:dyDescent="0.25">
      <c r="A64" s="50"/>
      <c r="B64" s="28"/>
      <c r="C64" s="52"/>
      <c r="D64" s="52"/>
      <c r="E64" s="28"/>
      <c r="F64" s="28"/>
      <c r="G64" s="28"/>
      <c r="H64" s="6" t="s">
        <v>37</v>
      </c>
      <c r="I64" s="20">
        <v>200</v>
      </c>
      <c r="J64" s="28"/>
      <c r="K64" s="28"/>
      <c r="L64" s="50"/>
      <c r="M64" s="35"/>
      <c r="N64" s="35"/>
      <c r="O64" s="35"/>
      <c r="P64" s="35"/>
      <c r="Q64" s="28"/>
      <c r="R64" s="28"/>
    </row>
    <row r="65" spans="1:18" s="14" customFormat="1" ht="48" customHeight="1" x14ac:dyDescent="0.25">
      <c r="A65" s="50"/>
      <c r="B65" s="28"/>
      <c r="C65" s="52"/>
      <c r="D65" s="52"/>
      <c r="E65" s="28"/>
      <c r="F65" s="28"/>
      <c r="G65" s="28"/>
      <c r="H65" s="9" t="s">
        <v>32</v>
      </c>
      <c r="I65" s="20">
        <f>100+50+2000+6000+5000</f>
        <v>13150</v>
      </c>
      <c r="J65" s="28"/>
      <c r="K65" s="28"/>
      <c r="L65" s="50"/>
      <c r="M65" s="35"/>
      <c r="N65" s="35"/>
      <c r="O65" s="35"/>
      <c r="P65" s="35"/>
      <c r="Q65" s="28"/>
      <c r="R65" s="28"/>
    </row>
    <row r="66" spans="1:18" s="14" customFormat="1" ht="41.25" customHeight="1" x14ac:dyDescent="0.25">
      <c r="A66" s="50"/>
      <c r="B66" s="28"/>
      <c r="C66" s="52"/>
      <c r="D66" s="52"/>
      <c r="E66" s="28"/>
      <c r="F66" s="28"/>
      <c r="G66" s="28"/>
      <c r="H66" s="9" t="s">
        <v>199</v>
      </c>
      <c r="I66" s="20">
        <v>1000</v>
      </c>
      <c r="J66" s="28"/>
      <c r="K66" s="28"/>
      <c r="L66" s="50"/>
      <c r="M66" s="35"/>
      <c r="N66" s="35"/>
      <c r="O66" s="35"/>
      <c r="P66" s="35"/>
      <c r="Q66" s="28"/>
      <c r="R66" s="28"/>
    </row>
    <row r="67" spans="1:18" s="14" customFormat="1" ht="30" customHeight="1" x14ac:dyDescent="0.25">
      <c r="A67" s="50">
        <v>26</v>
      </c>
      <c r="B67" s="28" t="s">
        <v>72</v>
      </c>
      <c r="C67" s="52" t="s">
        <v>36</v>
      </c>
      <c r="D67" s="52">
        <v>13</v>
      </c>
      <c r="E67" s="28" t="s">
        <v>200</v>
      </c>
      <c r="F67" s="28" t="s">
        <v>201</v>
      </c>
      <c r="G67" s="28" t="s">
        <v>202</v>
      </c>
      <c r="H67" s="6" t="s">
        <v>30</v>
      </c>
      <c r="I67" s="20">
        <v>1</v>
      </c>
      <c r="J67" s="28" t="s">
        <v>203</v>
      </c>
      <c r="K67" s="28" t="s">
        <v>74</v>
      </c>
      <c r="L67" s="50" t="s">
        <v>61</v>
      </c>
      <c r="M67" s="35">
        <f>4989.46+5596.3</f>
        <v>10585.76</v>
      </c>
      <c r="N67" s="35"/>
      <c r="O67" s="35">
        <v>4989.46</v>
      </c>
      <c r="P67" s="35"/>
      <c r="Q67" s="28" t="s">
        <v>204</v>
      </c>
      <c r="R67" s="28" t="s">
        <v>205</v>
      </c>
    </row>
    <row r="68" spans="1:18" s="14" customFormat="1" ht="41.25" customHeight="1" x14ac:dyDescent="0.25">
      <c r="A68" s="50"/>
      <c r="B68" s="28"/>
      <c r="C68" s="52"/>
      <c r="D68" s="52"/>
      <c r="E68" s="28"/>
      <c r="F68" s="28"/>
      <c r="G68" s="28"/>
      <c r="H68" s="6" t="s">
        <v>37</v>
      </c>
      <c r="I68" s="20">
        <v>100</v>
      </c>
      <c r="J68" s="28"/>
      <c r="K68" s="28"/>
      <c r="L68" s="50"/>
      <c r="M68" s="35"/>
      <c r="N68" s="35"/>
      <c r="O68" s="35"/>
      <c r="P68" s="35"/>
      <c r="Q68" s="28"/>
      <c r="R68" s="28"/>
    </row>
    <row r="69" spans="1:18" s="14" customFormat="1" ht="45" customHeight="1" x14ac:dyDescent="0.25">
      <c r="A69" s="50"/>
      <c r="B69" s="28"/>
      <c r="C69" s="52"/>
      <c r="D69" s="52"/>
      <c r="E69" s="28"/>
      <c r="F69" s="28"/>
      <c r="G69" s="28"/>
      <c r="H69" s="9" t="s">
        <v>32</v>
      </c>
      <c r="I69" s="20">
        <f>150+100</f>
        <v>250</v>
      </c>
      <c r="J69" s="28"/>
      <c r="K69" s="28"/>
      <c r="L69" s="50"/>
      <c r="M69" s="35"/>
      <c r="N69" s="35"/>
      <c r="O69" s="35"/>
      <c r="P69" s="35"/>
      <c r="Q69" s="28"/>
      <c r="R69" s="28"/>
    </row>
    <row r="70" spans="1:18" s="14" customFormat="1" ht="61.5" customHeight="1" x14ac:dyDescent="0.25">
      <c r="A70" s="28">
        <v>27</v>
      </c>
      <c r="B70" s="28" t="s">
        <v>35</v>
      </c>
      <c r="C70" s="52" t="s">
        <v>40</v>
      </c>
      <c r="D70" s="52">
        <v>4</v>
      </c>
      <c r="E70" s="28" t="s">
        <v>206</v>
      </c>
      <c r="F70" s="28" t="s">
        <v>207</v>
      </c>
      <c r="G70" s="28" t="s">
        <v>60</v>
      </c>
      <c r="H70" s="9" t="s">
        <v>71</v>
      </c>
      <c r="I70" s="20">
        <v>1</v>
      </c>
      <c r="J70" s="28" t="s">
        <v>208</v>
      </c>
      <c r="K70" s="28" t="s">
        <v>31</v>
      </c>
      <c r="L70" s="50" t="s">
        <v>61</v>
      </c>
      <c r="M70" s="35">
        <f>50000+20560</f>
        <v>70560</v>
      </c>
      <c r="N70" s="35"/>
      <c r="O70" s="35">
        <v>50000</v>
      </c>
      <c r="P70" s="35"/>
      <c r="Q70" s="28" t="s">
        <v>204</v>
      </c>
      <c r="R70" s="28" t="s">
        <v>205</v>
      </c>
    </row>
    <row r="71" spans="1:18" s="14" customFormat="1" ht="71.25" customHeight="1" x14ac:dyDescent="0.25">
      <c r="A71" s="28"/>
      <c r="B71" s="28"/>
      <c r="C71" s="52"/>
      <c r="D71" s="52"/>
      <c r="E71" s="28"/>
      <c r="F71" s="28"/>
      <c r="G71" s="28"/>
      <c r="H71" s="9" t="s">
        <v>69</v>
      </c>
      <c r="I71" s="20">
        <v>20</v>
      </c>
      <c r="J71" s="28"/>
      <c r="K71" s="28"/>
      <c r="L71" s="50"/>
      <c r="M71" s="35"/>
      <c r="N71" s="35"/>
      <c r="O71" s="35"/>
      <c r="P71" s="35"/>
      <c r="Q71" s="28"/>
      <c r="R71" s="28"/>
    </row>
    <row r="72" spans="1:18" s="14" customFormat="1" ht="20.25" customHeight="1" x14ac:dyDescent="0.25">
      <c r="A72" s="50">
        <v>28</v>
      </c>
      <c r="B72" s="28" t="s">
        <v>35</v>
      </c>
      <c r="C72" s="28" t="s">
        <v>79</v>
      </c>
      <c r="D72" s="52">
        <v>11</v>
      </c>
      <c r="E72" s="28" t="s">
        <v>209</v>
      </c>
      <c r="F72" s="28" t="s">
        <v>210</v>
      </c>
      <c r="G72" s="28" t="s">
        <v>209</v>
      </c>
      <c r="H72" s="6" t="s">
        <v>46</v>
      </c>
      <c r="I72" s="20">
        <v>1</v>
      </c>
      <c r="J72" s="28" t="s">
        <v>211</v>
      </c>
      <c r="K72" s="28" t="s">
        <v>31</v>
      </c>
      <c r="L72" s="50" t="s">
        <v>61</v>
      </c>
      <c r="M72" s="35">
        <f>38898.63+13476.26</f>
        <v>52374.89</v>
      </c>
      <c r="N72" s="35"/>
      <c r="O72" s="35">
        <v>38898.629999999997</v>
      </c>
      <c r="P72" s="35"/>
      <c r="Q72" s="28" t="s">
        <v>212</v>
      </c>
      <c r="R72" s="28" t="s">
        <v>213</v>
      </c>
    </row>
    <row r="73" spans="1:18" s="14" customFormat="1" ht="28.5" customHeight="1" x14ac:dyDescent="0.25">
      <c r="A73" s="50"/>
      <c r="B73" s="28"/>
      <c r="C73" s="28"/>
      <c r="D73" s="52"/>
      <c r="E73" s="28"/>
      <c r="F73" s="28"/>
      <c r="G73" s="28"/>
      <c r="H73" s="6" t="s">
        <v>113</v>
      </c>
      <c r="I73" s="20">
        <v>400</v>
      </c>
      <c r="J73" s="28"/>
      <c r="K73" s="28"/>
      <c r="L73" s="50"/>
      <c r="M73" s="35"/>
      <c r="N73" s="35"/>
      <c r="O73" s="35"/>
      <c r="P73" s="35"/>
      <c r="Q73" s="28"/>
      <c r="R73" s="28"/>
    </row>
    <row r="74" spans="1:18" s="14" customFormat="1" ht="49.5" customHeight="1" x14ac:dyDescent="0.25">
      <c r="A74" s="50"/>
      <c r="B74" s="28"/>
      <c r="C74" s="28"/>
      <c r="D74" s="52"/>
      <c r="E74" s="28"/>
      <c r="F74" s="28"/>
      <c r="G74" s="28"/>
      <c r="H74" s="6" t="s">
        <v>70</v>
      </c>
      <c r="I74" s="20">
        <v>2</v>
      </c>
      <c r="J74" s="28"/>
      <c r="K74" s="28"/>
      <c r="L74" s="50"/>
      <c r="M74" s="35"/>
      <c r="N74" s="35"/>
      <c r="O74" s="35"/>
      <c r="P74" s="35"/>
      <c r="Q74" s="28"/>
      <c r="R74" s="28"/>
    </row>
    <row r="75" spans="1:18" s="14" customFormat="1" ht="45" customHeight="1" x14ac:dyDescent="0.25">
      <c r="A75" s="50"/>
      <c r="B75" s="28"/>
      <c r="C75" s="28"/>
      <c r="D75" s="52"/>
      <c r="E75" s="28"/>
      <c r="F75" s="28"/>
      <c r="G75" s="28"/>
      <c r="H75" s="9" t="s">
        <v>32</v>
      </c>
      <c r="I75" s="20">
        <v>1700</v>
      </c>
      <c r="J75" s="28"/>
      <c r="K75" s="28"/>
      <c r="L75" s="50"/>
      <c r="M75" s="35"/>
      <c r="N75" s="35"/>
      <c r="O75" s="35"/>
      <c r="P75" s="35"/>
      <c r="Q75" s="28"/>
      <c r="R75" s="28"/>
    </row>
    <row r="76" spans="1:18" s="14" customFormat="1" ht="49.5" customHeight="1" x14ac:dyDescent="0.25">
      <c r="A76" s="50"/>
      <c r="B76" s="28"/>
      <c r="C76" s="28"/>
      <c r="D76" s="52"/>
      <c r="E76" s="28"/>
      <c r="F76" s="28"/>
      <c r="G76" s="28"/>
      <c r="H76" s="9" t="s">
        <v>199</v>
      </c>
      <c r="I76" s="20">
        <v>1500</v>
      </c>
      <c r="J76" s="28"/>
      <c r="K76" s="28"/>
      <c r="L76" s="50"/>
      <c r="M76" s="35"/>
      <c r="N76" s="35"/>
      <c r="O76" s="35"/>
      <c r="P76" s="35"/>
      <c r="Q76" s="28"/>
      <c r="R76" s="28"/>
    </row>
    <row r="77" spans="1:18" s="14" customFormat="1" ht="150" x14ac:dyDescent="0.25">
      <c r="A77" s="50"/>
      <c r="B77" s="28"/>
      <c r="C77" s="28"/>
      <c r="D77" s="52"/>
      <c r="E77" s="28"/>
      <c r="F77" s="28"/>
      <c r="G77" s="28"/>
      <c r="H77" s="9" t="s">
        <v>168</v>
      </c>
      <c r="I77" s="20">
        <f>12+5760</f>
        <v>5772</v>
      </c>
      <c r="J77" s="28"/>
      <c r="K77" s="28"/>
      <c r="L77" s="50"/>
      <c r="M77" s="35"/>
      <c r="N77" s="35"/>
      <c r="O77" s="35"/>
      <c r="P77" s="35"/>
      <c r="Q77" s="28"/>
      <c r="R77" s="28"/>
    </row>
    <row r="78" spans="1:18" s="14" customFormat="1" ht="42.75" customHeight="1" x14ac:dyDescent="0.25">
      <c r="A78" s="50">
        <v>29</v>
      </c>
      <c r="B78" s="28" t="s">
        <v>35</v>
      </c>
      <c r="C78" s="28">
        <v>5</v>
      </c>
      <c r="D78" s="52">
        <v>11</v>
      </c>
      <c r="E78" s="28" t="s">
        <v>214</v>
      </c>
      <c r="F78" s="28" t="s">
        <v>215</v>
      </c>
      <c r="G78" s="28" t="s">
        <v>216</v>
      </c>
      <c r="H78" s="9" t="s">
        <v>132</v>
      </c>
      <c r="I78" s="20">
        <v>1</v>
      </c>
      <c r="J78" s="28" t="s">
        <v>217</v>
      </c>
      <c r="K78" s="28" t="s">
        <v>48</v>
      </c>
      <c r="L78" s="50" t="s">
        <v>61</v>
      </c>
      <c r="M78" s="35">
        <f>22092.5+5200</f>
        <v>27292.5</v>
      </c>
      <c r="N78" s="35"/>
      <c r="O78" s="35">
        <v>22092.5</v>
      </c>
      <c r="P78" s="35"/>
      <c r="Q78" s="28" t="s">
        <v>218</v>
      </c>
      <c r="R78" s="28" t="s">
        <v>219</v>
      </c>
    </row>
    <row r="79" spans="1:18" s="14" customFormat="1" ht="43.5" customHeight="1" x14ac:dyDescent="0.25">
      <c r="A79" s="50"/>
      <c r="B79" s="28"/>
      <c r="C79" s="28"/>
      <c r="D79" s="52"/>
      <c r="E79" s="28"/>
      <c r="F79" s="28"/>
      <c r="G79" s="28"/>
      <c r="H79" s="9" t="s">
        <v>32</v>
      </c>
      <c r="I79" s="20">
        <v>100</v>
      </c>
      <c r="J79" s="28"/>
      <c r="K79" s="28"/>
      <c r="L79" s="50"/>
      <c r="M79" s="35"/>
      <c r="N79" s="35"/>
      <c r="O79" s="35"/>
      <c r="P79" s="35"/>
      <c r="Q79" s="28"/>
      <c r="R79" s="28"/>
    </row>
    <row r="80" spans="1:18" s="14" customFormat="1" ht="46.5" customHeight="1" x14ac:dyDescent="0.25">
      <c r="A80" s="50"/>
      <c r="B80" s="28"/>
      <c r="C80" s="28"/>
      <c r="D80" s="52"/>
      <c r="E80" s="28"/>
      <c r="F80" s="28"/>
      <c r="G80" s="28"/>
      <c r="H80" s="6" t="s">
        <v>70</v>
      </c>
      <c r="I80" s="20">
        <v>1</v>
      </c>
      <c r="J80" s="28"/>
      <c r="K80" s="28"/>
      <c r="L80" s="50"/>
      <c r="M80" s="35"/>
      <c r="N80" s="35"/>
      <c r="O80" s="35"/>
      <c r="P80" s="35"/>
      <c r="Q80" s="28"/>
      <c r="R80" s="28"/>
    </row>
    <row r="81" spans="1:18" s="14" customFormat="1" ht="41.25" customHeight="1" x14ac:dyDescent="0.25">
      <c r="A81" s="28">
        <v>30</v>
      </c>
      <c r="B81" s="28" t="s">
        <v>35</v>
      </c>
      <c r="C81" s="28">
        <v>5</v>
      </c>
      <c r="D81" s="52">
        <v>11</v>
      </c>
      <c r="E81" s="28" t="s">
        <v>220</v>
      </c>
      <c r="F81" s="28" t="s">
        <v>221</v>
      </c>
      <c r="G81" s="28" t="s">
        <v>222</v>
      </c>
      <c r="H81" s="6" t="s">
        <v>30</v>
      </c>
      <c r="I81" s="20">
        <v>2</v>
      </c>
      <c r="J81" s="28" t="s">
        <v>223</v>
      </c>
      <c r="K81" s="28" t="s">
        <v>48</v>
      </c>
      <c r="L81" s="50" t="s">
        <v>61</v>
      </c>
      <c r="M81" s="35">
        <v>18967.650000000001</v>
      </c>
      <c r="N81" s="35"/>
      <c r="O81" s="35">
        <v>18967.650000000001</v>
      </c>
      <c r="P81" s="35"/>
      <c r="Q81" s="28" t="s">
        <v>224</v>
      </c>
      <c r="R81" s="28" t="s">
        <v>225</v>
      </c>
    </row>
    <row r="82" spans="1:18" s="14" customFormat="1" ht="47.25" customHeight="1" x14ac:dyDescent="0.25">
      <c r="A82" s="28"/>
      <c r="B82" s="28"/>
      <c r="C82" s="28"/>
      <c r="D82" s="52"/>
      <c r="E82" s="28"/>
      <c r="F82" s="28"/>
      <c r="G82" s="28"/>
      <c r="H82" s="6" t="s">
        <v>37</v>
      </c>
      <c r="I82" s="20">
        <v>137</v>
      </c>
      <c r="J82" s="28"/>
      <c r="K82" s="28"/>
      <c r="L82" s="50"/>
      <c r="M82" s="35"/>
      <c r="N82" s="35"/>
      <c r="O82" s="35"/>
      <c r="P82" s="35"/>
      <c r="Q82" s="28"/>
      <c r="R82" s="28"/>
    </row>
    <row r="83" spans="1:18" s="14" customFormat="1" ht="46.5" customHeight="1" x14ac:dyDescent="0.25">
      <c r="A83" s="28"/>
      <c r="B83" s="28"/>
      <c r="C83" s="28"/>
      <c r="D83" s="52"/>
      <c r="E83" s="28"/>
      <c r="F83" s="28"/>
      <c r="G83" s="28"/>
      <c r="H83" s="9" t="s">
        <v>32</v>
      </c>
      <c r="I83" s="20">
        <v>1200</v>
      </c>
      <c r="J83" s="28"/>
      <c r="K83" s="28"/>
      <c r="L83" s="50"/>
      <c r="M83" s="35"/>
      <c r="N83" s="35"/>
      <c r="O83" s="35"/>
      <c r="P83" s="35"/>
      <c r="Q83" s="28"/>
      <c r="R83" s="28"/>
    </row>
    <row r="84" spans="1:18" s="14" customFormat="1" ht="44.25" customHeight="1" x14ac:dyDescent="0.25">
      <c r="A84" s="50">
        <v>31</v>
      </c>
      <c r="B84" s="28" t="s">
        <v>35</v>
      </c>
      <c r="C84" s="28">
        <v>5</v>
      </c>
      <c r="D84" s="28">
        <v>10</v>
      </c>
      <c r="E84" s="28" t="s">
        <v>226</v>
      </c>
      <c r="F84" s="55" t="s">
        <v>227</v>
      </c>
      <c r="G84" s="28" t="s">
        <v>228</v>
      </c>
      <c r="H84" s="9" t="s">
        <v>132</v>
      </c>
      <c r="I84" s="20">
        <v>1</v>
      </c>
      <c r="J84" s="28" t="s">
        <v>229</v>
      </c>
      <c r="K84" s="28" t="s">
        <v>74</v>
      </c>
      <c r="L84" s="50" t="s">
        <v>61</v>
      </c>
      <c r="M84" s="35">
        <v>12900</v>
      </c>
      <c r="N84" s="35"/>
      <c r="O84" s="35">
        <v>12900</v>
      </c>
      <c r="P84" s="35"/>
      <c r="Q84" s="28" t="s">
        <v>230</v>
      </c>
      <c r="R84" s="28" t="s">
        <v>231</v>
      </c>
    </row>
    <row r="85" spans="1:18" s="14" customFormat="1" ht="17.25" customHeight="1" x14ac:dyDescent="0.25">
      <c r="A85" s="50"/>
      <c r="B85" s="28"/>
      <c r="C85" s="28"/>
      <c r="D85" s="28"/>
      <c r="E85" s="28"/>
      <c r="F85" s="55"/>
      <c r="G85" s="28"/>
      <c r="H85" s="6" t="s">
        <v>46</v>
      </c>
      <c r="I85" s="20">
        <v>1</v>
      </c>
      <c r="J85" s="28"/>
      <c r="K85" s="28"/>
      <c r="L85" s="50"/>
      <c r="M85" s="35"/>
      <c r="N85" s="35"/>
      <c r="O85" s="35"/>
      <c r="P85" s="35"/>
      <c r="Q85" s="28"/>
      <c r="R85" s="28"/>
    </row>
    <row r="86" spans="1:18" s="14" customFormat="1" ht="34.5" customHeight="1" x14ac:dyDescent="0.25">
      <c r="A86" s="50"/>
      <c r="B86" s="28"/>
      <c r="C86" s="28"/>
      <c r="D86" s="28"/>
      <c r="E86" s="28"/>
      <c r="F86" s="55"/>
      <c r="G86" s="28"/>
      <c r="H86" s="6" t="s">
        <v>113</v>
      </c>
      <c r="I86" s="20">
        <v>11</v>
      </c>
      <c r="J86" s="28"/>
      <c r="K86" s="28"/>
      <c r="L86" s="50"/>
      <c r="M86" s="35"/>
      <c r="N86" s="35"/>
      <c r="O86" s="35"/>
      <c r="P86" s="35"/>
      <c r="Q86" s="28"/>
      <c r="R86" s="28"/>
    </row>
    <row r="87" spans="1:18" s="14" customFormat="1" ht="42" customHeight="1" x14ac:dyDescent="0.25">
      <c r="A87" s="50"/>
      <c r="B87" s="28"/>
      <c r="C87" s="28"/>
      <c r="D87" s="28"/>
      <c r="E87" s="28"/>
      <c r="F87" s="55"/>
      <c r="G87" s="28"/>
      <c r="H87" s="9" t="s">
        <v>32</v>
      </c>
      <c r="I87" s="20">
        <v>100</v>
      </c>
      <c r="J87" s="28"/>
      <c r="K87" s="28"/>
      <c r="L87" s="50"/>
      <c r="M87" s="35"/>
      <c r="N87" s="35"/>
      <c r="O87" s="35"/>
      <c r="P87" s="35"/>
      <c r="Q87" s="28"/>
      <c r="R87" s="28"/>
    </row>
    <row r="88" spans="1:18" s="14" customFormat="1" ht="150" x14ac:dyDescent="0.25">
      <c r="A88" s="50"/>
      <c r="B88" s="28"/>
      <c r="C88" s="28"/>
      <c r="D88" s="28"/>
      <c r="E88" s="28"/>
      <c r="F88" s="55"/>
      <c r="G88" s="28"/>
      <c r="H88" s="9" t="s">
        <v>168</v>
      </c>
      <c r="I88" s="20">
        <v>1</v>
      </c>
      <c r="J88" s="28"/>
      <c r="K88" s="28"/>
      <c r="L88" s="50"/>
      <c r="M88" s="35"/>
      <c r="N88" s="35"/>
      <c r="O88" s="35"/>
      <c r="P88" s="35"/>
      <c r="Q88" s="28"/>
      <c r="R88" s="28"/>
    </row>
    <row r="89" spans="1:18" s="14" customFormat="1" ht="53.25" customHeight="1" x14ac:dyDescent="0.25">
      <c r="A89" s="50">
        <v>32</v>
      </c>
      <c r="B89" s="28" t="s">
        <v>72</v>
      </c>
      <c r="C89" s="28" t="s">
        <v>128</v>
      </c>
      <c r="D89" s="28">
        <v>12</v>
      </c>
      <c r="E89" s="28" t="s">
        <v>232</v>
      </c>
      <c r="F89" s="28" t="s">
        <v>233</v>
      </c>
      <c r="G89" s="28" t="s">
        <v>234</v>
      </c>
      <c r="H89" s="6" t="s">
        <v>30</v>
      </c>
      <c r="I89" s="20">
        <v>1</v>
      </c>
      <c r="J89" s="28" t="s">
        <v>235</v>
      </c>
      <c r="K89" s="28" t="s">
        <v>74</v>
      </c>
      <c r="L89" s="50" t="s">
        <v>61</v>
      </c>
      <c r="M89" s="35">
        <f>20600.8+4800.38</f>
        <v>25401.18</v>
      </c>
      <c r="N89" s="35"/>
      <c r="O89" s="35">
        <v>20600.8</v>
      </c>
      <c r="P89" s="35"/>
      <c r="Q89" s="28" t="s">
        <v>236</v>
      </c>
      <c r="R89" s="28" t="s">
        <v>237</v>
      </c>
    </row>
    <row r="90" spans="1:18" s="14" customFormat="1" ht="53.25" customHeight="1" x14ac:dyDescent="0.25">
      <c r="A90" s="50"/>
      <c r="B90" s="28"/>
      <c r="C90" s="28"/>
      <c r="D90" s="28"/>
      <c r="E90" s="28"/>
      <c r="F90" s="28"/>
      <c r="G90" s="28"/>
      <c r="H90" s="9" t="s">
        <v>71</v>
      </c>
      <c r="I90" s="20">
        <v>3</v>
      </c>
      <c r="J90" s="28"/>
      <c r="K90" s="28"/>
      <c r="L90" s="50"/>
      <c r="M90" s="35"/>
      <c r="N90" s="35"/>
      <c r="O90" s="35"/>
      <c r="P90" s="35"/>
      <c r="Q90" s="28"/>
      <c r="R90" s="28"/>
    </row>
    <row r="91" spans="1:18" s="14" customFormat="1" ht="53.25" customHeight="1" x14ac:dyDescent="0.25">
      <c r="A91" s="50"/>
      <c r="B91" s="28"/>
      <c r="C91" s="28"/>
      <c r="D91" s="28"/>
      <c r="E91" s="28"/>
      <c r="F91" s="28"/>
      <c r="G91" s="28"/>
      <c r="H91" s="6" t="s">
        <v>37</v>
      </c>
      <c r="I91" s="20">
        <v>301</v>
      </c>
      <c r="J91" s="28"/>
      <c r="K91" s="28"/>
      <c r="L91" s="50"/>
      <c r="M91" s="35"/>
      <c r="N91" s="35"/>
      <c r="O91" s="35"/>
      <c r="P91" s="35"/>
      <c r="Q91" s="28"/>
      <c r="R91" s="28"/>
    </row>
    <row r="92" spans="1:18" s="14" customFormat="1" ht="60.75" customHeight="1" x14ac:dyDescent="0.25">
      <c r="A92" s="50"/>
      <c r="B92" s="28"/>
      <c r="C92" s="28"/>
      <c r="D92" s="28"/>
      <c r="E92" s="28"/>
      <c r="F92" s="28"/>
      <c r="G92" s="28"/>
      <c r="H92" s="9" t="s">
        <v>69</v>
      </c>
      <c r="I92" s="20">
        <v>120</v>
      </c>
      <c r="J92" s="28"/>
      <c r="K92" s="28"/>
      <c r="L92" s="50"/>
      <c r="M92" s="35"/>
      <c r="N92" s="35"/>
      <c r="O92" s="35"/>
      <c r="P92" s="35"/>
      <c r="Q92" s="28"/>
      <c r="R92" s="28"/>
    </row>
    <row r="93" spans="1:18" s="14" customFormat="1" ht="94.5" customHeight="1" x14ac:dyDescent="0.25">
      <c r="A93" s="28">
        <v>33</v>
      </c>
      <c r="B93" s="28" t="s">
        <v>41</v>
      </c>
      <c r="C93" s="28" t="s">
        <v>29</v>
      </c>
      <c r="D93" s="28">
        <v>6</v>
      </c>
      <c r="E93" s="28" t="s">
        <v>238</v>
      </c>
      <c r="F93" s="28" t="s">
        <v>239</v>
      </c>
      <c r="G93" s="28" t="s">
        <v>240</v>
      </c>
      <c r="H93" s="9" t="s">
        <v>43</v>
      </c>
      <c r="I93" s="20">
        <v>1</v>
      </c>
      <c r="J93" s="51" t="s">
        <v>241</v>
      </c>
      <c r="K93" s="28" t="s">
        <v>74</v>
      </c>
      <c r="L93" s="50" t="s">
        <v>61</v>
      </c>
      <c r="M93" s="35">
        <f>15910.72+5503.46</f>
        <v>21414.18</v>
      </c>
      <c r="N93" s="35"/>
      <c r="O93" s="35">
        <v>15910.72</v>
      </c>
      <c r="P93" s="35"/>
      <c r="Q93" s="28" t="s">
        <v>242</v>
      </c>
      <c r="R93" s="28" t="s">
        <v>213</v>
      </c>
    </row>
    <row r="94" spans="1:18" s="14" customFormat="1" ht="55.5" customHeight="1" x14ac:dyDescent="0.25">
      <c r="A94" s="28"/>
      <c r="B94" s="28"/>
      <c r="C94" s="28"/>
      <c r="D94" s="28"/>
      <c r="E94" s="28"/>
      <c r="F94" s="28"/>
      <c r="G94" s="28"/>
      <c r="H94" s="9" t="s">
        <v>44</v>
      </c>
      <c r="I94" s="20">
        <v>32</v>
      </c>
      <c r="J94" s="51"/>
      <c r="K94" s="28"/>
      <c r="L94" s="50"/>
      <c r="M94" s="35"/>
      <c r="N94" s="35"/>
      <c r="O94" s="35"/>
      <c r="P94" s="35"/>
      <c r="Q94" s="28"/>
      <c r="R94" s="28"/>
    </row>
    <row r="95" spans="1:18" s="14" customFormat="1" ht="105" x14ac:dyDescent="0.25">
      <c r="A95" s="13">
        <v>34</v>
      </c>
      <c r="B95" s="9" t="s">
        <v>243</v>
      </c>
      <c r="C95" s="9">
        <v>4</v>
      </c>
      <c r="D95" s="9">
        <v>6</v>
      </c>
      <c r="E95" s="9" t="s">
        <v>244</v>
      </c>
      <c r="F95" s="9" t="s">
        <v>245</v>
      </c>
      <c r="G95" s="9" t="s">
        <v>246</v>
      </c>
      <c r="H95" s="9" t="s">
        <v>32</v>
      </c>
      <c r="I95" s="20">
        <f>1000+2000</f>
        <v>3000</v>
      </c>
      <c r="J95" s="9" t="s">
        <v>247</v>
      </c>
      <c r="K95" s="9" t="s">
        <v>48</v>
      </c>
      <c r="L95" s="13" t="s">
        <v>61</v>
      </c>
      <c r="M95" s="18">
        <v>14391</v>
      </c>
      <c r="N95" s="18"/>
      <c r="O95" s="18">
        <v>14391</v>
      </c>
      <c r="P95" s="18"/>
      <c r="Q95" s="9" t="s">
        <v>248</v>
      </c>
      <c r="R95" s="9" t="s">
        <v>249</v>
      </c>
    </row>
    <row r="96" spans="1:18" s="14" customFormat="1" ht="150" customHeight="1" x14ac:dyDescent="0.25">
      <c r="A96" s="13">
        <v>35</v>
      </c>
      <c r="B96" s="9" t="s">
        <v>41</v>
      </c>
      <c r="C96" s="9" t="s">
        <v>38</v>
      </c>
      <c r="D96" s="9">
        <v>13</v>
      </c>
      <c r="E96" s="9" t="s">
        <v>250</v>
      </c>
      <c r="F96" s="9" t="s">
        <v>251</v>
      </c>
      <c r="G96" s="9" t="s">
        <v>252</v>
      </c>
      <c r="H96" s="9" t="s">
        <v>132</v>
      </c>
      <c r="I96" s="20">
        <v>6</v>
      </c>
      <c r="J96" s="9" t="s">
        <v>253</v>
      </c>
      <c r="K96" s="9" t="s">
        <v>48</v>
      </c>
      <c r="L96" s="13" t="s">
        <v>61</v>
      </c>
      <c r="M96" s="18">
        <f>11992.69+1220</f>
        <v>13212.69</v>
      </c>
      <c r="N96" s="18"/>
      <c r="O96" s="18">
        <v>11992.69</v>
      </c>
      <c r="P96" s="18"/>
      <c r="Q96" s="9" t="s">
        <v>236</v>
      </c>
      <c r="R96" s="9" t="s">
        <v>237</v>
      </c>
    </row>
    <row r="97" spans="1:18" s="14" customFormat="1" ht="30.75" customHeight="1" x14ac:dyDescent="0.25">
      <c r="A97" s="28">
        <v>36</v>
      </c>
      <c r="B97" s="28" t="s">
        <v>35</v>
      </c>
      <c r="C97" s="28">
        <v>5</v>
      </c>
      <c r="D97" s="28">
        <v>12</v>
      </c>
      <c r="E97" s="28" t="s">
        <v>254</v>
      </c>
      <c r="F97" s="28" t="s">
        <v>255</v>
      </c>
      <c r="G97" s="28" t="s">
        <v>256</v>
      </c>
      <c r="H97" s="9" t="s">
        <v>43</v>
      </c>
      <c r="I97" s="20">
        <v>5</v>
      </c>
      <c r="J97" s="28" t="s">
        <v>257</v>
      </c>
      <c r="K97" s="28" t="s">
        <v>74</v>
      </c>
      <c r="L97" s="50" t="s">
        <v>61</v>
      </c>
      <c r="M97" s="35">
        <f>5807.11+57.5+530+12.95</f>
        <v>6407.5599999999995</v>
      </c>
      <c r="N97" s="35"/>
      <c r="O97" s="35">
        <v>5807.11</v>
      </c>
      <c r="P97" s="35"/>
      <c r="Q97" s="28" t="s">
        <v>258</v>
      </c>
      <c r="R97" s="28" t="s">
        <v>259</v>
      </c>
    </row>
    <row r="98" spans="1:18" s="14" customFormat="1" ht="39" customHeight="1" x14ac:dyDescent="0.25">
      <c r="A98" s="28"/>
      <c r="B98" s="28"/>
      <c r="C98" s="28"/>
      <c r="D98" s="28"/>
      <c r="E98" s="28"/>
      <c r="F98" s="28"/>
      <c r="G98" s="28"/>
      <c r="H98" s="6" t="s">
        <v>30</v>
      </c>
      <c r="I98" s="20">
        <v>1</v>
      </c>
      <c r="J98" s="28"/>
      <c r="K98" s="28"/>
      <c r="L98" s="50"/>
      <c r="M98" s="35"/>
      <c r="N98" s="35"/>
      <c r="O98" s="35"/>
      <c r="P98" s="35"/>
      <c r="Q98" s="28"/>
      <c r="R98" s="28"/>
    </row>
    <row r="99" spans="1:18" s="14" customFormat="1" ht="42" customHeight="1" x14ac:dyDescent="0.25">
      <c r="A99" s="28"/>
      <c r="B99" s="28"/>
      <c r="C99" s="28"/>
      <c r="D99" s="28"/>
      <c r="E99" s="28"/>
      <c r="F99" s="28"/>
      <c r="G99" s="28"/>
      <c r="H99" s="9" t="s">
        <v>44</v>
      </c>
      <c r="I99" s="20">
        <v>25</v>
      </c>
      <c r="J99" s="28"/>
      <c r="K99" s="28"/>
      <c r="L99" s="50"/>
      <c r="M99" s="35"/>
      <c r="N99" s="35"/>
      <c r="O99" s="35"/>
      <c r="P99" s="35"/>
      <c r="Q99" s="28"/>
      <c r="R99" s="28"/>
    </row>
    <row r="100" spans="1:18" s="14" customFormat="1" ht="53.25" customHeight="1" x14ac:dyDescent="0.25">
      <c r="A100" s="28"/>
      <c r="B100" s="28"/>
      <c r="C100" s="28"/>
      <c r="D100" s="28"/>
      <c r="E100" s="28"/>
      <c r="F100" s="28"/>
      <c r="G100" s="28"/>
      <c r="H100" s="6" t="s">
        <v>37</v>
      </c>
      <c r="I100" s="20">
        <v>25</v>
      </c>
      <c r="J100" s="28"/>
      <c r="K100" s="28"/>
      <c r="L100" s="50"/>
      <c r="M100" s="35"/>
      <c r="N100" s="35"/>
      <c r="O100" s="35"/>
      <c r="P100" s="35"/>
      <c r="Q100" s="28"/>
      <c r="R100" s="28"/>
    </row>
    <row r="101" spans="1:18" s="14" customFormat="1" ht="48.75" customHeight="1" x14ac:dyDescent="0.25">
      <c r="A101" s="50">
        <v>37</v>
      </c>
      <c r="B101" s="28" t="s">
        <v>41</v>
      </c>
      <c r="C101" s="28" t="s">
        <v>81</v>
      </c>
      <c r="D101" s="28">
        <v>13</v>
      </c>
      <c r="E101" s="28" t="s">
        <v>260</v>
      </c>
      <c r="F101" s="28" t="s">
        <v>261</v>
      </c>
      <c r="G101" s="28" t="s">
        <v>262</v>
      </c>
      <c r="H101" s="9" t="s">
        <v>132</v>
      </c>
      <c r="I101" s="20">
        <v>1</v>
      </c>
      <c r="J101" s="28" t="s">
        <v>263</v>
      </c>
      <c r="K101" s="28" t="s">
        <v>48</v>
      </c>
      <c r="L101" s="50" t="s">
        <v>61</v>
      </c>
      <c r="M101" s="35">
        <f>23945.53+21470.58</f>
        <v>45416.11</v>
      </c>
      <c r="N101" s="35"/>
      <c r="O101" s="35">
        <v>23945.53</v>
      </c>
      <c r="P101" s="35"/>
      <c r="Q101" s="28" t="s">
        <v>264</v>
      </c>
      <c r="R101" s="28" t="s">
        <v>265</v>
      </c>
    </row>
    <row r="102" spans="1:18" s="14" customFormat="1" ht="45" x14ac:dyDescent="0.25">
      <c r="A102" s="50"/>
      <c r="B102" s="28"/>
      <c r="C102" s="28"/>
      <c r="D102" s="28"/>
      <c r="E102" s="28"/>
      <c r="F102" s="28"/>
      <c r="G102" s="28"/>
      <c r="H102" s="9" t="s">
        <v>32</v>
      </c>
      <c r="I102" s="20">
        <v>1000</v>
      </c>
      <c r="J102" s="28"/>
      <c r="K102" s="28"/>
      <c r="L102" s="50"/>
      <c r="M102" s="35"/>
      <c r="N102" s="35"/>
      <c r="O102" s="35"/>
      <c r="P102" s="35"/>
      <c r="Q102" s="28"/>
      <c r="R102" s="28"/>
    </row>
    <row r="103" spans="1:18" s="14" customFormat="1" ht="72.75" customHeight="1" x14ac:dyDescent="0.25">
      <c r="A103" s="53">
        <v>38</v>
      </c>
      <c r="B103" s="36" t="s">
        <v>41</v>
      </c>
      <c r="C103" s="36">
        <v>2</v>
      </c>
      <c r="D103" s="36">
        <v>13</v>
      </c>
      <c r="E103" s="36" t="s">
        <v>266</v>
      </c>
      <c r="F103" s="36" t="s">
        <v>267</v>
      </c>
      <c r="G103" s="36" t="s">
        <v>268</v>
      </c>
      <c r="H103" s="9" t="s">
        <v>132</v>
      </c>
      <c r="I103" s="20">
        <v>1</v>
      </c>
      <c r="J103" s="36" t="s">
        <v>269</v>
      </c>
      <c r="K103" s="36" t="s">
        <v>48</v>
      </c>
      <c r="L103" s="53" t="s">
        <v>61</v>
      </c>
      <c r="M103" s="29">
        <f>29226.25+10538</f>
        <v>39764.25</v>
      </c>
      <c r="N103" s="29"/>
      <c r="O103" s="29">
        <v>29226.25</v>
      </c>
      <c r="P103" s="29"/>
      <c r="Q103" s="36" t="s">
        <v>224</v>
      </c>
      <c r="R103" s="36" t="s">
        <v>225</v>
      </c>
    </row>
    <row r="104" spans="1:18" s="14" customFormat="1" ht="70.5" customHeight="1" x14ac:dyDescent="0.25">
      <c r="A104" s="54"/>
      <c r="B104" s="38"/>
      <c r="C104" s="38"/>
      <c r="D104" s="38"/>
      <c r="E104" s="38"/>
      <c r="F104" s="38"/>
      <c r="G104" s="38"/>
      <c r="H104" s="9" t="s">
        <v>32</v>
      </c>
      <c r="I104" s="20">
        <v>1100</v>
      </c>
      <c r="J104" s="38"/>
      <c r="K104" s="38"/>
      <c r="L104" s="54"/>
      <c r="M104" s="31"/>
      <c r="N104" s="31"/>
      <c r="O104" s="31"/>
      <c r="P104" s="31"/>
      <c r="Q104" s="38"/>
      <c r="R104" s="38"/>
    </row>
    <row r="105" spans="1:18" s="14" customFormat="1" ht="12.75" customHeight="1" x14ac:dyDescent="0.25">
      <c r="A105" s="28">
        <v>39</v>
      </c>
      <c r="B105" s="28" t="s">
        <v>35</v>
      </c>
      <c r="C105" s="28">
        <v>3</v>
      </c>
      <c r="D105" s="28">
        <v>12</v>
      </c>
      <c r="E105" s="28" t="s">
        <v>270</v>
      </c>
      <c r="F105" s="28" t="s">
        <v>271</v>
      </c>
      <c r="G105" s="28" t="s">
        <v>272</v>
      </c>
      <c r="H105" s="9" t="s">
        <v>62</v>
      </c>
      <c r="I105" s="20">
        <v>1</v>
      </c>
      <c r="J105" s="28" t="s">
        <v>273</v>
      </c>
      <c r="K105" s="28" t="s">
        <v>48</v>
      </c>
      <c r="L105" s="50" t="s">
        <v>61</v>
      </c>
      <c r="M105" s="35">
        <f>19112.5+2004</f>
        <v>21116.5</v>
      </c>
      <c r="N105" s="35"/>
      <c r="O105" s="35">
        <v>19112.5</v>
      </c>
      <c r="P105" s="35"/>
      <c r="Q105" s="28" t="s">
        <v>218</v>
      </c>
      <c r="R105" s="28" t="s">
        <v>219</v>
      </c>
    </row>
    <row r="106" spans="1:18" s="14" customFormat="1" ht="30" x14ac:dyDescent="0.25">
      <c r="A106" s="28"/>
      <c r="B106" s="28"/>
      <c r="C106" s="28"/>
      <c r="D106" s="28"/>
      <c r="E106" s="28"/>
      <c r="F106" s="28"/>
      <c r="G106" s="28"/>
      <c r="H106" s="6" t="s">
        <v>113</v>
      </c>
      <c r="I106" s="20">
        <v>8</v>
      </c>
      <c r="J106" s="28"/>
      <c r="K106" s="28"/>
      <c r="L106" s="50"/>
      <c r="M106" s="35"/>
      <c r="N106" s="35"/>
      <c r="O106" s="35"/>
      <c r="P106" s="35"/>
      <c r="Q106" s="28"/>
      <c r="R106" s="28"/>
    </row>
    <row r="107" spans="1:18" s="14" customFormat="1" ht="45" customHeight="1" x14ac:dyDescent="0.25">
      <c r="A107" s="28"/>
      <c r="B107" s="28"/>
      <c r="C107" s="28"/>
      <c r="D107" s="28"/>
      <c r="E107" s="28"/>
      <c r="F107" s="28"/>
      <c r="G107" s="28"/>
      <c r="H107" s="9" t="s">
        <v>32</v>
      </c>
      <c r="I107" s="20">
        <v>2000</v>
      </c>
      <c r="J107" s="28"/>
      <c r="K107" s="28"/>
      <c r="L107" s="50"/>
      <c r="M107" s="35"/>
      <c r="N107" s="35"/>
      <c r="O107" s="35"/>
      <c r="P107" s="35"/>
      <c r="Q107" s="28"/>
      <c r="R107" s="28"/>
    </row>
    <row r="108" spans="1:18" s="14" customFormat="1" ht="46.5" customHeight="1" x14ac:dyDescent="0.25">
      <c r="A108" s="28"/>
      <c r="B108" s="28"/>
      <c r="C108" s="28"/>
      <c r="D108" s="28"/>
      <c r="E108" s="28"/>
      <c r="F108" s="28"/>
      <c r="G108" s="28"/>
      <c r="H108" s="6" t="s">
        <v>70</v>
      </c>
      <c r="I108" s="20">
        <v>2</v>
      </c>
      <c r="J108" s="28"/>
      <c r="K108" s="28"/>
      <c r="L108" s="50"/>
      <c r="M108" s="35"/>
      <c r="N108" s="35"/>
      <c r="O108" s="35"/>
      <c r="P108" s="35"/>
      <c r="Q108" s="28"/>
      <c r="R108" s="28"/>
    </row>
    <row r="109" spans="1:18" s="14" customFormat="1" ht="150" x14ac:dyDescent="0.25">
      <c r="A109" s="28"/>
      <c r="B109" s="28"/>
      <c r="C109" s="28"/>
      <c r="D109" s="28"/>
      <c r="E109" s="28"/>
      <c r="F109" s="28"/>
      <c r="G109" s="28"/>
      <c r="H109" s="9" t="s">
        <v>168</v>
      </c>
      <c r="I109" s="20">
        <v>1</v>
      </c>
      <c r="J109" s="28"/>
      <c r="K109" s="28"/>
      <c r="L109" s="50"/>
      <c r="M109" s="35"/>
      <c r="N109" s="35"/>
      <c r="O109" s="35"/>
      <c r="P109" s="35"/>
      <c r="Q109" s="28"/>
      <c r="R109" s="28"/>
    </row>
    <row r="110" spans="1:18" s="14" customFormat="1" ht="45" x14ac:dyDescent="0.25">
      <c r="A110" s="50">
        <v>40</v>
      </c>
      <c r="B110" s="28" t="s">
        <v>41</v>
      </c>
      <c r="C110" s="28">
        <v>5</v>
      </c>
      <c r="D110" s="28">
        <v>13</v>
      </c>
      <c r="E110" s="28" t="s">
        <v>274</v>
      </c>
      <c r="F110" s="28" t="s">
        <v>275</v>
      </c>
      <c r="G110" s="28" t="s">
        <v>276</v>
      </c>
      <c r="H110" s="9" t="s">
        <v>132</v>
      </c>
      <c r="I110" s="20">
        <v>1</v>
      </c>
      <c r="J110" s="28" t="s">
        <v>277</v>
      </c>
      <c r="K110" s="28" t="s">
        <v>48</v>
      </c>
      <c r="L110" s="50" t="s">
        <v>61</v>
      </c>
      <c r="M110" s="35">
        <f>16621.44+7345</f>
        <v>23966.44</v>
      </c>
      <c r="N110" s="35"/>
      <c r="O110" s="35">
        <v>16621.439999999999</v>
      </c>
      <c r="P110" s="35"/>
      <c r="Q110" s="28" t="s">
        <v>278</v>
      </c>
      <c r="R110" s="28" t="s">
        <v>279</v>
      </c>
    </row>
    <row r="111" spans="1:18" s="14" customFormat="1" ht="46.5" customHeight="1" x14ac:dyDescent="0.25">
      <c r="A111" s="50"/>
      <c r="B111" s="28"/>
      <c r="C111" s="28"/>
      <c r="D111" s="28"/>
      <c r="E111" s="28"/>
      <c r="F111" s="28"/>
      <c r="G111" s="28"/>
      <c r="H111" s="9" t="s">
        <v>32</v>
      </c>
      <c r="I111" s="20">
        <f>100+500</f>
        <v>600</v>
      </c>
      <c r="J111" s="28"/>
      <c r="K111" s="28"/>
      <c r="L111" s="50"/>
      <c r="M111" s="35"/>
      <c r="N111" s="35"/>
      <c r="O111" s="35"/>
      <c r="P111" s="35"/>
      <c r="Q111" s="28"/>
      <c r="R111" s="28"/>
    </row>
    <row r="112" spans="1:18" s="14" customFormat="1" ht="34.5" customHeight="1" x14ac:dyDescent="0.25">
      <c r="A112" s="50">
        <v>41</v>
      </c>
      <c r="B112" s="28" t="s">
        <v>49</v>
      </c>
      <c r="C112" s="28">
        <v>2</v>
      </c>
      <c r="D112" s="52">
        <v>13</v>
      </c>
      <c r="E112" s="28" t="s">
        <v>280</v>
      </c>
      <c r="F112" s="28" t="s">
        <v>281</v>
      </c>
      <c r="G112" s="28" t="s">
        <v>282</v>
      </c>
      <c r="H112" s="9" t="s">
        <v>43</v>
      </c>
      <c r="I112" s="20">
        <v>2</v>
      </c>
      <c r="J112" s="28" t="s">
        <v>283</v>
      </c>
      <c r="K112" s="28" t="s">
        <v>48</v>
      </c>
      <c r="L112" s="50" t="s">
        <v>61</v>
      </c>
      <c r="M112" s="35">
        <v>22404.97</v>
      </c>
      <c r="N112" s="35"/>
      <c r="O112" s="35">
        <v>22404.97</v>
      </c>
      <c r="P112" s="35"/>
      <c r="Q112" s="28" t="s">
        <v>284</v>
      </c>
      <c r="R112" s="28" t="s">
        <v>237</v>
      </c>
    </row>
    <row r="113" spans="1:18" s="14" customFormat="1" ht="39" customHeight="1" x14ac:dyDescent="0.25">
      <c r="A113" s="50"/>
      <c r="B113" s="28"/>
      <c r="C113" s="28"/>
      <c r="D113" s="52"/>
      <c r="E113" s="28"/>
      <c r="F113" s="28"/>
      <c r="G113" s="28"/>
      <c r="H113" s="9" t="s">
        <v>44</v>
      </c>
      <c r="I113" s="20">
        <v>60</v>
      </c>
      <c r="J113" s="28"/>
      <c r="K113" s="28"/>
      <c r="L113" s="50"/>
      <c r="M113" s="35"/>
      <c r="N113" s="35"/>
      <c r="O113" s="35"/>
      <c r="P113" s="35"/>
      <c r="Q113" s="28"/>
      <c r="R113" s="28"/>
    </row>
    <row r="114" spans="1:18" s="14" customFormat="1" ht="53.25" customHeight="1" x14ac:dyDescent="0.25">
      <c r="A114" s="50"/>
      <c r="B114" s="28"/>
      <c r="C114" s="28"/>
      <c r="D114" s="52"/>
      <c r="E114" s="28"/>
      <c r="F114" s="28"/>
      <c r="G114" s="28"/>
      <c r="H114" s="9" t="s">
        <v>32</v>
      </c>
      <c r="I114" s="20">
        <f>2500+2500</f>
        <v>5000</v>
      </c>
      <c r="J114" s="28"/>
      <c r="K114" s="28"/>
      <c r="L114" s="50"/>
      <c r="M114" s="35"/>
      <c r="N114" s="35"/>
      <c r="O114" s="35"/>
      <c r="P114" s="35"/>
      <c r="Q114" s="28"/>
      <c r="R114" s="28"/>
    </row>
    <row r="115" spans="1:18" s="14" customFormat="1" ht="81" customHeight="1" x14ac:dyDescent="0.25">
      <c r="A115" s="9">
        <v>42</v>
      </c>
      <c r="B115" s="9" t="s">
        <v>41</v>
      </c>
      <c r="C115" s="9" t="s">
        <v>38</v>
      </c>
      <c r="D115" s="19">
        <v>10</v>
      </c>
      <c r="E115" s="9" t="s">
        <v>285</v>
      </c>
      <c r="F115" s="9" t="s">
        <v>286</v>
      </c>
      <c r="G115" s="9" t="s">
        <v>287</v>
      </c>
      <c r="H115" s="9" t="s">
        <v>132</v>
      </c>
      <c r="I115" s="20">
        <v>1</v>
      </c>
      <c r="J115" s="9" t="s">
        <v>288</v>
      </c>
      <c r="K115" s="9" t="s">
        <v>50</v>
      </c>
      <c r="L115" s="13" t="s">
        <v>61</v>
      </c>
      <c r="M115" s="18">
        <f>5411.55+727.5</f>
        <v>6139.05</v>
      </c>
      <c r="N115" s="18"/>
      <c r="O115" s="18">
        <v>5411.55</v>
      </c>
      <c r="P115" s="18"/>
      <c r="Q115" s="9" t="s">
        <v>289</v>
      </c>
      <c r="R115" s="9" t="s">
        <v>290</v>
      </c>
    </row>
    <row r="116" spans="1:18" s="14" customFormat="1" ht="49.5" customHeight="1" x14ac:dyDescent="0.25">
      <c r="A116" s="50">
        <v>43</v>
      </c>
      <c r="B116" s="28" t="s">
        <v>35</v>
      </c>
      <c r="C116" s="28">
        <v>5</v>
      </c>
      <c r="D116" s="52">
        <v>11</v>
      </c>
      <c r="E116" s="28" t="s">
        <v>291</v>
      </c>
      <c r="F116" s="28" t="s">
        <v>292</v>
      </c>
      <c r="G116" s="28" t="s">
        <v>291</v>
      </c>
      <c r="H116" s="9" t="s">
        <v>132</v>
      </c>
      <c r="I116" s="20">
        <v>1</v>
      </c>
      <c r="J116" s="28" t="s">
        <v>293</v>
      </c>
      <c r="K116" s="28" t="s">
        <v>74</v>
      </c>
      <c r="L116" s="50" t="s">
        <v>61</v>
      </c>
      <c r="M116" s="35">
        <f>6749.75+6023.12</f>
        <v>12772.869999999999</v>
      </c>
      <c r="N116" s="35"/>
      <c r="O116" s="35">
        <v>6749.75</v>
      </c>
      <c r="P116" s="35"/>
      <c r="Q116" s="28" t="s">
        <v>294</v>
      </c>
      <c r="R116" s="28" t="s">
        <v>295</v>
      </c>
    </row>
    <row r="117" spans="1:18" s="14" customFormat="1" ht="39.75" customHeight="1" x14ac:dyDescent="0.25">
      <c r="A117" s="50"/>
      <c r="B117" s="28"/>
      <c r="C117" s="28"/>
      <c r="D117" s="52"/>
      <c r="E117" s="28"/>
      <c r="F117" s="28"/>
      <c r="G117" s="28"/>
      <c r="H117" s="9" t="s">
        <v>32</v>
      </c>
      <c r="I117" s="20">
        <v>150</v>
      </c>
      <c r="J117" s="28"/>
      <c r="K117" s="28"/>
      <c r="L117" s="50"/>
      <c r="M117" s="35"/>
      <c r="N117" s="35"/>
      <c r="O117" s="35"/>
      <c r="P117" s="35"/>
      <c r="Q117" s="28"/>
      <c r="R117" s="28"/>
    </row>
    <row r="118" spans="1:18" s="14" customFormat="1" ht="53.25" customHeight="1" x14ac:dyDescent="0.25">
      <c r="A118" s="28">
        <v>44</v>
      </c>
      <c r="B118" s="28" t="s">
        <v>35</v>
      </c>
      <c r="C118" s="28">
        <v>5</v>
      </c>
      <c r="D118" s="52">
        <v>13</v>
      </c>
      <c r="E118" s="28" t="s">
        <v>296</v>
      </c>
      <c r="F118" s="28" t="s">
        <v>297</v>
      </c>
      <c r="G118" s="28" t="s">
        <v>298</v>
      </c>
      <c r="H118" s="9" t="s">
        <v>32</v>
      </c>
      <c r="I118" s="20">
        <f>9000+3600</f>
        <v>12600</v>
      </c>
      <c r="J118" s="28" t="s">
        <v>299</v>
      </c>
      <c r="K118" s="28" t="s">
        <v>31</v>
      </c>
      <c r="L118" s="50" t="s">
        <v>61</v>
      </c>
      <c r="M118" s="35">
        <f>13234.99+2091</f>
        <v>15325.99</v>
      </c>
      <c r="N118" s="35"/>
      <c r="O118" s="35">
        <v>13234.99</v>
      </c>
      <c r="P118" s="35"/>
      <c r="Q118" s="28" t="s">
        <v>300</v>
      </c>
      <c r="R118" s="28" t="s">
        <v>301</v>
      </c>
    </row>
    <row r="119" spans="1:18" s="14" customFormat="1" ht="121.5" customHeight="1" x14ac:dyDescent="0.25">
      <c r="A119" s="28"/>
      <c r="B119" s="28"/>
      <c r="C119" s="28"/>
      <c r="D119" s="52"/>
      <c r="E119" s="28"/>
      <c r="F119" s="28"/>
      <c r="G119" s="28"/>
      <c r="H119" s="9" t="s">
        <v>168</v>
      </c>
      <c r="I119" s="20">
        <v>1</v>
      </c>
      <c r="J119" s="28"/>
      <c r="K119" s="28"/>
      <c r="L119" s="50"/>
      <c r="M119" s="35"/>
      <c r="N119" s="35"/>
      <c r="O119" s="35"/>
      <c r="P119" s="35"/>
      <c r="Q119" s="28"/>
      <c r="R119" s="28"/>
    </row>
    <row r="120" spans="1:18" s="14" customFormat="1" ht="45" x14ac:dyDescent="0.25">
      <c r="A120" s="50">
        <v>45</v>
      </c>
      <c r="B120" s="28" t="s">
        <v>35</v>
      </c>
      <c r="C120" s="28">
        <v>5</v>
      </c>
      <c r="D120" s="28">
        <v>13</v>
      </c>
      <c r="E120" s="28" t="s">
        <v>302</v>
      </c>
      <c r="F120" s="28" t="s">
        <v>303</v>
      </c>
      <c r="G120" s="28" t="s">
        <v>304</v>
      </c>
      <c r="H120" s="9" t="s">
        <v>132</v>
      </c>
      <c r="I120" s="20">
        <v>1</v>
      </c>
      <c r="J120" s="28" t="s">
        <v>305</v>
      </c>
      <c r="K120" s="28" t="s">
        <v>31</v>
      </c>
      <c r="L120" s="50" t="s">
        <v>61</v>
      </c>
      <c r="M120" s="35">
        <v>97251.9</v>
      </c>
      <c r="N120" s="35"/>
      <c r="O120" s="35">
        <v>97251.9</v>
      </c>
      <c r="P120" s="35"/>
      <c r="Q120" s="28" t="s">
        <v>306</v>
      </c>
      <c r="R120" s="28" t="s">
        <v>307</v>
      </c>
    </row>
    <row r="121" spans="1:18" s="14" customFormat="1" ht="60" x14ac:dyDescent="0.25">
      <c r="A121" s="50"/>
      <c r="B121" s="28"/>
      <c r="C121" s="28"/>
      <c r="D121" s="28"/>
      <c r="E121" s="28"/>
      <c r="F121" s="28"/>
      <c r="G121" s="28"/>
      <c r="H121" s="9" t="s">
        <v>71</v>
      </c>
      <c r="I121" s="20">
        <v>1</v>
      </c>
      <c r="J121" s="28"/>
      <c r="K121" s="28"/>
      <c r="L121" s="50"/>
      <c r="M121" s="35"/>
      <c r="N121" s="35"/>
      <c r="O121" s="35"/>
      <c r="P121" s="35"/>
      <c r="Q121" s="28"/>
      <c r="R121" s="28"/>
    </row>
    <row r="122" spans="1:18" s="14" customFormat="1" ht="60" x14ac:dyDescent="0.25">
      <c r="A122" s="50"/>
      <c r="B122" s="28"/>
      <c r="C122" s="28"/>
      <c r="D122" s="28"/>
      <c r="E122" s="28"/>
      <c r="F122" s="28"/>
      <c r="G122" s="28"/>
      <c r="H122" s="9" t="s">
        <v>69</v>
      </c>
      <c r="I122" s="20">
        <v>50</v>
      </c>
      <c r="J122" s="28"/>
      <c r="K122" s="28"/>
      <c r="L122" s="50"/>
      <c r="M122" s="35"/>
      <c r="N122" s="35"/>
      <c r="O122" s="35"/>
      <c r="P122" s="35"/>
      <c r="Q122" s="28"/>
      <c r="R122" s="28"/>
    </row>
    <row r="123" spans="1:18" s="14" customFormat="1" ht="45" x14ac:dyDescent="0.25">
      <c r="A123" s="50"/>
      <c r="B123" s="28"/>
      <c r="C123" s="28"/>
      <c r="D123" s="28"/>
      <c r="E123" s="28"/>
      <c r="F123" s="28"/>
      <c r="G123" s="28"/>
      <c r="H123" s="9" t="s">
        <v>32</v>
      </c>
      <c r="I123" s="20">
        <v>700</v>
      </c>
      <c r="J123" s="28"/>
      <c r="K123" s="28"/>
      <c r="L123" s="50"/>
      <c r="M123" s="35"/>
      <c r="N123" s="35"/>
      <c r="O123" s="35"/>
      <c r="P123" s="35"/>
      <c r="Q123" s="28"/>
      <c r="R123" s="28"/>
    </row>
    <row r="124" spans="1:18" s="14" customFormat="1" ht="45" x14ac:dyDescent="0.25">
      <c r="A124" s="50"/>
      <c r="B124" s="28"/>
      <c r="C124" s="28"/>
      <c r="D124" s="28"/>
      <c r="E124" s="28"/>
      <c r="F124" s="28"/>
      <c r="G124" s="28"/>
      <c r="H124" s="9" t="s">
        <v>32</v>
      </c>
      <c r="I124" s="20">
        <v>0</v>
      </c>
      <c r="J124" s="28"/>
      <c r="K124" s="28"/>
      <c r="L124" s="50"/>
      <c r="M124" s="35"/>
      <c r="N124" s="35"/>
      <c r="O124" s="35"/>
      <c r="P124" s="35"/>
      <c r="Q124" s="28"/>
      <c r="R124" s="28"/>
    </row>
    <row r="125" spans="1:18" s="14" customFormat="1" ht="90.75" customHeight="1" x14ac:dyDescent="0.25">
      <c r="A125" s="50">
        <v>46</v>
      </c>
      <c r="B125" s="28" t="s">
        <v>35</v>
      </c>
      <c r="C125" s="28">
        <v>5</v>
      </c>
      <c r="D125" s="28">
        <v>11</v>
      </c>
      <c r="E125" s="28" t="s">
        <v>308</v>
      </c>
      <c r="F125" s="28" t="s">
        <v>309</v>
      </c>
      <c r="G125" s="28" t="s">
        <v>310</v>
      </c>
      <c r="H125" s="9" t="s">
        <v>43</v>
      </c>
      <c r="I125" s="20">
        <v>1</v>
      </c>
      <c r="J125" s="51" t="s">
        <v>311</v>
      </c>
      <c r="K125" s="28" t="s">
        <v>74</v>
      </c>
      <c r="L125" s="50" t="s">
        <v>61</v>
      </c>
      <c r="M125" s="35">
        <v>12656.36</v>
      </c>
      <c r="N125" s="35"/>
      <c r="O125" s="35">
        <v>12656.36</v>
      </c>
      <c r="P125" s="35"/>
      <c r="Q125" s="28" t="s">
        <v>312</v>
      </c>
      <c r="R125" s="28" t="s">
        <v>313</v>
      </c>
    </row>
    <row r="126" spans="1:18" s="14" customFormat="1" ht="81.75" customHeight="1" x14ac:dyDescent="0.25">
      <c r="A126" s="50"/>
      <c r="B126" s="28"/>
      <c r="C126" s="28"/>
      <c r="D126" s="28"/>
      <c r="E126" s="28"/>
      <c r="F126" s="28"/>
      <c r="G126" s="28"/>
      <c r="H126" s="9" t="s">
        <v>44</v>
      </c>
      <c r="I126" s="20">
        <v>16</v>
      </c>
      <c r="J126" s="51"/>
      <c r="K126" s="28"/>
      <c r="L126" s="50"/>
      <c r="M126" s="35"/>
      <c r="N126" s="35"/>
      <c r="O126" s="35"/>
      <c r="P126" s="35"/>
      <c r="Q126" s="28"/>
      <c r="R126" s="28"/>
    </row>
    <row r="127" spans="1:18" s="14" customFormat="1" ht="55.5" customHeight="1" x14ac:dyDescent="0.25">
      <c r="A127" s="28">
        <v>47</v>
      </c>
      <c r="B127" s="50" t="s">
        <v>35</v>
      </c>
      <c r="C127" s="50" t="s">
        <v>79</v>
      </c>
      <c r="D127" s="50">
        <v>12</v>
      </c>
      <c r="E127" s="28" t="s">
        <v>314</v>
      </c>
      <c r="F127" s="28" t="s">
        <v>315</v>
      </c>
      <c r="G127" s="28" t="s">
        <v>66</v>
      </c>
      <c r="H127" s="9" t="s">
        <v>316</v>
      </c>
      <c r="I127" s="20">
        <v>1</v>
      </c>
      <c r="J127" s="28" t="s">
        <v>317</v>
      </c>
      <c r="K127" s="50" t="s">
        <v>31</v>
      </c>
      <c r="L127" s="50" t="s">
        <v>61</v>
      </c>
      <c r="M127" s="60">
        <f>24040+3850</f>
        <v>27890</v>
      </c>
      <c r="N127" s="60"/>
      <c r="O127" s="60">
        <v>24040</v>
      </c>
      <c r="P127" s="60"/>
      <c r="Q127" s="50" t="s">
        <v>318</v>
      </c>
      <c r="R127" s="28" t="s">
        <v>319</v>
      </c>
    </row>
    <row r="128" spans="1:18" s="14" customFormat="1" ht="63.75" customHeight="1" x14ac:dyDescent="0.25">
      <c r="A128" s="28"/>
      <c r="B128" s="50"/>
      <c r="C128" s="50"/>
      <c r="D128" s="50"/>
      <c r="E128" s="28"/>
      <c r="F128" s="28"/>
      <c r="G128" s="28"/>
      <c r="H128" s="9" t="s">
        <v>320</v>
      </c>
      <c r="I128" s="20">
        <v>50</v>
      </c>
      <c r="J128" s="28"/>
      <c r="K128" s="50"/>
      <c r="L128" s="50"/>
      <c r="M128" s="60"/>
      <c r="N128" s="60"/>
      <c r="O128" s="60"/>
      <c r="P128" s="60"/>
      <c r="Q128" s="50"/>
      <c r="R128" s="28"/>
    </row>
    <row r="129" spans="1:18" s="14" customFormat="1" ht="36" customHeight="1" x14ac:dyDescent="0.25">
      <c r="A129" s="28">
        <v>48</v>
      </c>
      <c r="B129" s="50" t="s">
        <v>35</v>
      </c>
      <c r="C129" s="50">
        <v>3</v>
      </c>
      <c r="D129" s="50">
        <v>13</v>
      </c>
      <c r="E129" s="28" t="s">
        <v>321</v>
      </c>
      <c r="F129" s="28" t="s">
        <v>322</v>
      </c>
      <c r="G129" s="28" t="s">
        <v>323</v>
      </c>
      <c r="H129" s="9" t="s">
        <v>324</v>
      </c>
      <c r="I129" s="20">
        <v>7</v>
      </c>
      <c r="J129" s="28" t="s">
        <v>65</v>
      </c>
      <c r="K129" s="28" t="s">
        <v>31</v>
      </c>
      <c r="L129" s="50" t="s">
        <v>61</v>
      </c>
      <c r="M129" s="60">
        <f>90278.31+1000</f>
        <v>91278.31</v>
      </c>
      <c r="N129" s="60"/>
      <c r="O129" s="60">
        <v>90278.31</v>
      </c>
      <c r="P129" s="60"/>
      <c r="Q129" s="28" t="s">
        <v>325</v>
      </c>
      <c r="R129" s="28" t="s">
        <v>326</v>
      </c>
    </row>
    <row r="130" spans="1:18" s="14" customFormat="1" ht="37.5" customHeight="1" x14ac:dyDescent="0.25">
      <c r="A130" s="28"/>
      <c r="B130" s="50"/>
      <c r="C130" s="50"/>
      <c r="D130" s="50"/>
      <c r="E130" s="28"/>
      <c r="F130" s="28"/>
      <c r="G130" s="28"/>
      <c r="H130" s="9" t="s">
        <v>327</v>
      </c>
      <c r="I130" s="20">
        <v>1</v>
      </c>
      <c r="J130" s="28"/>
      <c r="K130" s="28"/>
      <c r="L130" s="50"/>
      <c r="M130" s="60"/>
      <c r="N130" s="60"/>
      <c r="O130" s="60"/>
      <c r="P130" s="60"/>
      <c r="Q130" s="28"/>
      <c r="R130" s="28"/>
    </row>
    <row r="131" spans="1:18" s="14" customFormat="1" ht="45" customHeight="1" x14ac:dyDescent="0.25">
      <c r="A131" s="28"/>
      <c r="B131" s="50"/>
      <c r="C131" s="50"/>
      <c r="D131" s="50"/>
      <c r="E131" s="28"/>
      <c r="F131" s="28"/>
      <c r="G131" s="28"/>
      <c r="H131" s="9" t="s">
        <v>328</v>
      </c>
      <c r="I131" s="20">
        <v>100</v>
      </c>
      <c r="J131" s="28"/>
      <c r="K131" s="28"/>
      <c r="L131" s="50"/>
      <c r="M131" s="60"/>
      <c r="N131" s="60"/>
      <c r="O131" s="60"/>
      <c r="P131" s="60"/>
      <c r="Q131" s="28"/>
      <c r="R131" s="28"/>
    </row>
    <row r="132" spans="1:18" s="14" customFormat="1" ht="60" x14ac:dyDescent="0.25">
      <c r="A132" s="28"/>
      <c r="B132" s="50"/>
      <c r="C132" s="50"/>
      <c r="D132" s="50"/>
      <c r="E132" s="28"/>
      <c r="F132" s="28"/>
      <c r="G132" s="28"/>
      <c r="H132" s="9" t="s">
        <v>45</v>
      </c>
      <c r="I132" s="20">
        <v>74</v>
      </c>
      <c r="J132" s="28"/>
      <c r="K132" s="28"/>
      <c r="L132" s="50"/>
      <c r="M132" s="60"/>
      <c r="N132" s="60"/>
      <c r="O132" s="60"/>
      <c r="P132" s="60"/>
      <c r="Q132" s="28"/>
      <c r="R132" s="28"/>
    </row>
    <row r="133" spans="1:18" s="14" customFormat="1" ht="45" x14ac:dyDescent="0.25">
      <c r="A133" s="28"/>
      <c r="B133" s="50"/>
      <c r="C133" s="50"/>
      <c r="D133" s="50"/>
      <c r="E133" s="28"/>
      <c r="F133" s="28"/>
      <c r="G133" s="28"/>
      <c r="H133" s="9" t="s">
        <v>329</v>
      </c>
      <c r="I133" s="20">
        <v>6000</v>
      </c>
      <c r="J133" s="28"/>
      <c r="K133" s="28"/>
      <c r="L133" s="50"/>
      <c r="M133" s="60"/>
      <c r="N133" s="60"/>
      <c r="O133" s="60"/>
      <c r="P133" s="60"/>
      <c r="Q133" s="28"/>
      <c r="R133" s="28"/>
    </row>
    <row r="134" spans="1:18" s="14" customFormat="1" ht="117.75" customHeight="1" x14ac:dyDescent="0.25">
      <c r="A134" s="28"/>
      <c r="B134" s="50"/>
      <c r="C134" s="50"/>
      <c r="D134" s="50"/>
      <c r="E134" s="28"/>
      <c r="F134" s="28"/>
      <c r="G134" s="28"/>
      <c r="H134" s="9" t="s">
        <v>330</v>
      </c>
      <c r="I134" s="20">
        <v>1</v>
      </c>
      <c r="J134" s="28"/>
      <c r="K134" s="28"/>
      <c r="L134" s="50"/>
      <c r="M134" s="60"/>
      <c r="N134" s="60"/>
      <c r="O134" s="60"/>
      <c r="P134" s="60"/>
      <c r="Q134" s="28"/>
      <c r="R134" s="28"/>
    </row>
    <row r="135" spans="1:18" s="8" customFormat="1" ht="60" x14ac:dyDescent="0.25">
      <c r="A135" s="36">
        <v>49</v>
      </c>
      <c r="B135" s="28" t="s">
        <v>41</v>
      </c>
      <c r="C135" s="28">
        <v>1</v>
      </c>
      <c r="D135" s="28">
        <v>9</v>
      </c>
      <c r="E135" s="28" t="s">
        <v>331</v>
      </c>
      <c r="F135" s="28" t="s">
        <v>332</v>
      </c>
      <c r="G135" s="28" t="s">
        <v>333</v>
      </c>
      <c r="H135" s="9" t="s">
        <v>71</v>
      </c>
      <c r="I135" s="9">
        <v>1</v>
      </c>
      <c r="J135" s="36" t="s">
        <v>334</v>
      </c>
      <c r="K135" s="36"/>
      <c r="L135" s="36" t="s">
        <v>31</v>
      </c>
      <c r="M135" s="36"/>
      <c r="N135" s="29">
        <v>20000</v>
      </c>
      <c r="O135" s="36"/>
      <c r="P135" s="29">
        <v>20000</v>
      </c>
      <c r="Q135" s="36" t="s">
        <v>94</v>
      </c>
      <c r="R135" s="36" t="s">
        <v>95</v>
      </c>
    </row>
    <row r="136" spans="1:18" s="8" customFormat="1" ht="60" x14ac:dyDescent="0.25">
      <c r="A136" s="38"/>
      <c r="B136" s="28"/>
      <c r="C136" s="28"/>
      <c r="D136" s="28"/>
      <c r="E136" s="28"/>
      <c r="F136" s="28"/>
      <c r="G136" s="28"/>
      <c r="H136" s="9" t="s">
        <v>69</v>
      </c>
      <c r="I136" s="9" t="s">
        <v>335</v>
      </c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 s="8" customFormat="1" ht="75" x14ac:dyDescent="0.25">
      <c r="A137" s="9">
        <v>50</v>
      </c>
      <c r="B137" s="9" t="s">
        <v>41</v>
      </c>
      <c r="C137" s="9">
        <v>3</v>
      </c>
      <c r="D137" s="9">
        <v>10</v>
      </c>
      <c r="E137" s="9" t="s">
        <v>336</v>
      </c>
      <c r="F137" s="9" t="s">
        <v>337</v>
      </c>
      <c r="G137" s="9" t="s">
        <v>338</v>
      </c>
      <c r="H137" s="9" t="s">
        <v>33</v>
      </c>
      <c r="I137" s="9">
        <v>1</v>
      </c>
      <c r="J137" s="9" t="s">
        <v>93</v>
      </c>
      <c r="K137" s="9"/>
      <c r="L137" s="9" t="s">
        <v>67</v>
      </c>
      <c r="M137" s="18"/>
      <c r="N137" s="18">
        <v>30000</v>
      </c>
      <c r="O137" s="18"/>
      <c r="P137" s="18">
        <v>30000</v>
      </c>
      <c r="Q137" s="9" t="s">
        <v>94</v>
      </c>
      <c r="R137" s="9" t="s">
        <v>95</v>
      </c>
    </row>
    <row r="138" spans="1:18" s="8" customFormat="1" ht="45" x14ac:dyDescent="0.25">
      <c r="A138" s="36">
        <v>51</v>
      </c>
      <c r="B138" s="36" t="s">
        <v>41</v>
      </c>
      <c r="C138" s="36">
        <v>3</v>
      </c>
      <c r="D138" s="36">
        <v>10</v>
      </c>
      <c r="E138" s="36" t="s">
        <v>339</v>
      </c>
      <c r="F138" s="36" t="s">
        <v>130</v>
      </c>
      <c r="G138" s="36" t="s">
        <v>340</v>
      </c>
      <c r="H138" s="9" t="s">
        <v>341</v>
      </c>
      <c r="I138" s="9">
        <v>1</v>
      </c>
      <c r="J138" s="36" t="s">
        <v>133</v>
      </c>
      <c r="K138" s="36"/>
      <c r="L138" s="36" t="s">
        <v>100</v>
      </c>
      <c r="M138" s="29"/>
      <c r="N138" s="29">
        <v>95000</v>
      </c>
      <c r="O138" s="29"/>
      <c r="P138" s="29">
        <v>95000</v>
      </c>
      <c r="Q138" s="36" t="s">
        <v>94</v>
      </c>
      <c r="R138" s="36" t="s">
        <v>95</v>
      </c>
    </row>
    <row r="139" spans="1:18" s="8" customFormat="1" ht="60" x14ac:dyDescent="0.25">
      <c r="A139" s="38"/>
      <c r="B139" s="49"/>
      <c r="C139" s="49"/>
      <c r="D139" s="49"/>
      <c r="E139" s="49"/>
      <c r="F139" s="49"/>
      <c r="G139" s="49"/>
      <c r="H139" s="9" t="s">
        <v>342</v>
      </c>
      <c r="I139" s="9" t="s">
        <v>343</v>
      </c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s="8" customFormat="1" ht="45" x14ac:dyDescent="0.25">
      <c r="A140" s="36">
        <v>52</v>
      </c>
      <c r="B140" s="28" t="s">
        <v>41</v>
      </c>
      <c r="C140" s="28">
        <v>3</v>
      </c>
      <c r="D140" s="28">
        <v>10</v>
      </c>
      <c r="E140" s="28" t="s">
        <v>96</v>
      </c>
      <c r="F140" s="28" t="s">
        <v>344</v>
      </c>
      <c r="G140" s="28" t="s">
        <v>345</v>
      </c>
      <c r="H140" s="9" t="s">
        <v>33</v>
      </c>
      <c r="I140" s="9">
        <v>1</v>
      </c>
      <c r="J140" s="28" t="s">
        <v>99</v>
      </c>
      <c r="K140" s="28"/>
      <c r="L140" s="28" t="s">
        <v>31</v>
      </c>
      <c r="M140" s="35"/>
      <c r="N140" s="35">
        <v>77000</v>
      </c>
      <c r="O140" s="35"/>
      <c r="P140" s="35">
        <v>22316</v>
      </c>
      <c r="Q140" s="28" t="s">
        <v>94</v>
      </c>
      <c r="R140" s="28" t="s">
        <v>95</v>
      </c>
    </row>
    <row r="141" spans="1:18" s="8" customFormat="1" ht="29.25" customHeight="1" x14ac:dyDescent="0.25">
      <c r="A141" s="38"/>
      <c r="B141" s="48"/>
      <c r="C141" s="48"/>
      <c r="D141" s="48"/>
      <c r="E141" s="48"/>
      <c r="F141" s="48"/>
      <c r="G141" s="48"/>
      <c r="H141" s="9" t="s">
        <v>346</v>
      </c>
      <c r="I141" s="9">
        <v>400</v>
      </c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1:18" s="8" customFormat="1" ht="45" x14ac:dyDescent="0.25">
      <c r="A142" s="36">
        <v>53</v>
      </c>
      <c r="B142" s="28" t="s">
        <v>41</v>
      </c>
      <c r="C142" s="28">
        <v>3</v>
      </c>
      <c r="D142" s="28">
        <v>10</v>
      </c>
      <c r="E142" s="28" t="s">
        <v>34</v>
      </c>
      <c r="F142" s="28" t="s">
        <v>344</v>
      </c>
      <c r="G142" s="28" t="s">
        <v>347</v>
      </c>
      <c r="H142" s="9" t="s">
        <v>33</v>
      </c>
      <c r="I142" s="9">
        <v>1</v>
      </c>
      <c r="J142" s="28" t="s">
        <v>133</v>
      </c>
      <c r="K142" s="28"/>
      <c r="L142" s="28" t="s">
        <v>31</v>
      </c>
      <c r="M142" s="35"/>
      <c r="N142" s="35">
        <v>38000</v>
      </c>
      <c r="O142" s="35"/>
      <c r="P142" s="35">
        <v>38000</v>
      </c>
      <c r="Q142" s="28" t="s">
        <v>94</v>
      </c>
      <c r="R142" s="28" t="s">
        <v>95</v>
      </c>
    </row>
    <row r="143" spans="1:18" s="8" customFormat="1" ht="65.25" customHeight="1" x14ac:dyDescent="0.25">
      <c r="A143" s="38"/>
      <c r="B143" s="48"/>
      <c r="C143" s="48"/>
      <c r="D143" s="48"/>
      <c r="E143" s="48"/>
      <c r="F143" s="48"/>
      <c r="G143" s="48"/>
      <c r="H143" s="9" t="s">
        <v>348</v>
      </c>
      <c r="I143" s="9" t="s">
        <v>343</v>
      </c>
      <c r="J143" s="48"/>
      <c r="K143" s="48"/>
      <c r="L143" s="48"/>
      <c r="M143" s="48"/>
      <c r="N143" s="48"/>
      <c r="O143" s="48"/>
      <c r="P143" s="48"/>
      <c r="Q143" s="48"/>
      <c r="R143" s="48"/>
    </row>
    <row r="144" spans="1:18" s="8" customFormat="1" ht="39.75" customHeight="1" x14ac:dyDescent="0.25">
      <c r="A144" s="36">
        <v>54</v>
      </c>
      <c r="B144" s="28" t="s">
        <v>35</v>
      </c>
      <c r="C144" s="28">
        <v>5</v>
      </c>
      <c r="D144" s="28">
        <v>11</v>
      </c>
      <c r="E144" s="28" t="s">
        <v>109</v>
      </c>
      <c r="F144" s="28" t="s">
        <v>110</v>
      </c>
      <c r="G144" s="28" t="s">
        <v>349</v>
      </c>
      <c r="H144" s="9" t="s">
        <v>46</v>
      </c>
      <c r="I144" s="9">
        <v>1</v>
      </c>
      <c r="J144" s="28" t="s">
        <v>112</v>
      </c>
      <c r="K144" s="28"/>
      <c r="L144" s="28" t="s">
        <v>31</v>
      </c>
      <c r="M144" s="35"/>
      <c r="N144" s="35">
        <v>20000</v>
      </c>
      <c r="O144" s="35"/>
      <c r="P144" s="35">
        <v>20000</v>
      </c>
      <c r="Q144" s="28" t="s">
        <v>94</v>
      </c>
      <c r="R144" s="28" t="s">
        <v>95</v>
      </c>
    </row>
    <row r="145" spans="1:18" s="8" customFormat="1" ht="43.5" customHeight="1" x14ac:dyDescent="0.25">
      <c r="A145" s="38"/>
      <c r="B145" s="48"/>
      <c r="C145" s="48"/>
      <c r="D145" s="48"/>
      <c r="E145" s="48"/>
      <c r="F145" s="48"/>
      <c r="G145" s="48"/>
      <c r="H145" s="9" t="s">
        <v>113</v>
      </c>
      <c r="I145" s="9">
        <v>8</v>
      </c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1:18" s="8" customFormat="1" x14ac:dyDescent="0.25">
      <c r="A146" s="36">
        <v>55</v>
      </c>
      <c r="B146" s="28" t="s">
        <v>35</v>
      </c>
      <c r="C146" s="28">
        <v>5</v>
      </c>
      <c r="D146" s="28">
        <v>11</v>
      </c>
      <c r="E146" s="28" t="s">
        <v>114</v>
      </c>
      <c r="F146" s="28" t="s">
        <v>115</v>
      </c>
      <c r="G146" s="28" t="s">
        <v>349</v>
      </c>
      <c r="H146" s="11" t="s">
        <v>46</v>
      </c>
      <c r="I146" s="9">
        <v>1</v>
      </c>
      <c r="J146" s="36" t="s">
        <v>116</v>
      </c>
      <c r="K146" s="36"/>
      <c r="L146" s="36" t="s">
        <v>31</v>
      </c>
      <c r="M146" s="29"/>
      <c r="N146" s="29">
        <v>30000</v>
      </c>
      <c r="O146" s="29"/>
      <c r="P146" s="29">
        <v>30000</v>
      </c>
      <c r="Q146" s="36" t="s">
        <v>94</v>
      </c>
      <c r="R146" s="36" t="s">
        <v>95</v>
      </c>
    </row>
    <row r="147" spans="1:18" s="8" customFormat="1" ht="60" x14ac:dyDescent="0.25">
      <c r="A147" s="38"/>
      <c r="B147" s="48"/>
      <c r="C147" s="48"/>
      <c r="D147" s="48"/>
      <c r="E147" s="48"/>
      <c r="F147" s="48"/>
      <c r="G147" s="48"/>
      <c r="H147" s="9" t="s">
        <v>113</v>
      </c>
      <c r="I147" s="9" t="s">
        <v>350</v>
      </c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s="8" customFormat="1" ht="42" customHeight="1" x14ac:dyDescent="0.25">
      <c r="A148" s="36">
        <v>56</v>
      </c>
      <c r="B148" s="28" t="s">
        <v>35</v>
      </c>
      <c r="C148" s="28">
        <v>5</v>
      </c>
      <c r="D148" s="28">
        <v>11</v>
      </c>
      <c r="E148" s="28" t="s">
        <v>351</v>
      </c>
      <c r="F148" s="28" t="s">
        <v>352</v>
      </c>
      <c r="G148" s="28" t="s">
        <v>349</v>
      </c>
      <c r="H148" s="9" t="s">
        <v>46</v>
      </c>
      <c r="I148" s="9">
        <v>1</v>
      </c>
      <c r="J148" s="28" t="s">
        <v>334</v>
      </c>
      <c r="K148" s="28"/>
      <c r="L148" s="28" t="s">
        <v>31</v>
      </c>
      <c r="M148" s="35"/>
      <c r="N148" s="35">
        <v>30000</v>
      </c>
      <c r="O148" s="35"/>
      <c r="P148" s="35">
        <v>30000</v>
      </c>
      <c r="Q148" s="28" t="s">
        <v>94</v>
      </c>
      <c r="R148" s="28" t="s">
        <v>95</v>
      </c>
    </row>
    <row r="149" spans="1:18" s="8" customFormat="1" ht="30" x14ac:dyDescent="0.25">
      <c r="A149" s="38"/>
      <c r="B149" s="48"/>
      <c r="C149" s="48"/>
      <c r="D149" s="48"/>
      <c r="E149" s="48"/>
      <c r="F149" s="48"/>
      <c r="G149" s="48"/>
      <c r="H149" s="9" t="s">
        <v>113</v>
      </c>
      <c r="I149" s="9">
        <v>16</v>
      </c>
      <c r="J149" s="48"/>
      <c r="K149" s="48"/>
      <c r="L149" s="48"/>
      <c r="M149" s="48"/>
      <c r="N149" s="48"/>
      <c r="O149" s="48"/>
      <c r="P149" s="48"/>
      <c r="Q149" s="48"/>
      <c r="R149" s="48"/>
    </row>
    <row r="150" spans="1:18" s="8" customFormat="1" ht="45" x14ac:dyDescent="0.25">
      <c r="A150" s="36">
        <v>57</v>
      </c>
      <c r="B150" s="28" t="s">
        <v>35</v>
      </c>
      <c r="C150" s="28">
        <v>2</v>
      </c>
      <c r="D150" s="28">
        <v>12</v>
      </c>
      <c r="E150" s="28" t="s">
        <v>353</v>
      </c>
      <c r="F150" s="28" t="s">
        <v>107</v>
      </c>
      <c r="G150" s="28" t="s">
        <v>354</v>
      </c>
      <c r="H150" s="9" t="s">
        <v>30</v>
      </c>
      <c r="I150" s="9">
        <v>1</v>
      </c>
      <c r="J150" s="28" t="s">
        <v>105</v>
      </c>
      <c r="K150" s="28"/>
      <c r="L150" s="28" t="s">
        <v>31</v>
      </c>
      <c r="M150" s="35"/>
      <c r="N150" s="35">
        <v>81000</v>
      </c>
      <c r="O150" s="35"/>
      <c r="P150" s="35">
        <v>81000</v>
      </c>
      <c r="Q150" s="28" t="s">
        <v>94</v>
      </c>
      <c r="R150" s="28" t="s">
        <v>95</v>
      </c>
    </row>
    <row r="151" spans="1:18" s="8" customFormat="1" ht="60" x14ac:dyDescent="0.25">
      <c r="A151" s="37"/>
      <c r="B151" s="28"/>
      <c r="C151" s="28"/>
      <c r="D151" s="28"/>
      <c r="E151" s="28"/>
      <c r="F151" s="28"/>
      <c r="G151" s="28"/>
      <c r="H151" s="9" t="s">
        <v>355</v>
      </c>
      <c r="I151" s="9" t="s">
        <v>356</v>
      </c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s="8" customFormat="1" ht="60" x14ac:dyDescent="0.25">
      <c r="A152" s="38"/>
      <c r="B152" s="28"/>
      <c r="C152" s="28"/>
      <c r="D152" s="28"/>
      <c r="E152" s="28"/>
      <c r="F152" s="28"/>
      <c r="G152" s="28"/>
      <c r="H152" s="9" t="s">
        <v>342</v>
      </c>
      <c r="I152" s="9" t="s">
        <v>356</v>
      </c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s="8" customFormat="1" ht="60" x14ac:dyDescent="0.25">
      <c r="A153" s="36">
        <v>58</v>
      </c>
      <c r="B153" s="28" t="s">
        <v>35</v>
      </c>
      <c r="C153" s="28">
        <v>2</v>
      </c>
      <c r="D153" s="28">
        <v>12</v>
      </c>
      <c r="E153" s="28" t="s">
        <v>357</v>
      </c>
      <c r="F153" s="28" t="s">
        <v>107</v>
      </c>
      <c r="G153" s="28" t="s">
        <v>358</v>
      </c>
      <c r="H153" s="11" t="s">
        <v>359</v>
      </c>
      <c r="I153" s="9">
        <v>1</v>
      </c>
      <c r="J153" s="28" t="s">
        <v>360</v>
      </c>
      <c r="K153" s="28"/>
      <c r="L153" s="28" t="s">
        <v>48</v>
      </c>
      <c r="M153" s="35"/>
      <c r="N153" s="35">
        <v>58464</v>
      </c>
      <c r="O153" s="35"/>
      <c r="P153" s="35">
        <v>58464</v>
      </c>
      <c r="Q153" s="28" t="s">
        <v>94</v>
      </c>
      <c r="R153" s="28" t="s">
        <v>95</v>
      </c>
    </row>
    <row r="154" spans="1:18" s="8" customFormat="1" ht="60" x14ac:dyDescent="0.25">
      <c r="A154" s="38"/>
      <c r="B154" s="28"/>
      <c r="C154" s="28"/>
      <c r="D154" s="28"/>
      <c r="E154" s="28"/>
      <c r="F154" s="28"/>
      <c r="G154" s="28"/>
      <c r="H154" s="9" t="s">
        <v>361</v>
      </c>
      <c r="I154" s="9" t="s">
        <v>362</v>
      </c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8" customFormat="1" ht="75" x14ac:dyDescent="0.25">
      <c r="A155" s="9">
        <v>59</v>
      </c>
      <c r="B155" s="9" t="s">
        <v>35</v>
      </c>
      <c r="C155" s="9">
        <v>2</v>
      </c>
      <c r="D155" s="9">
        <v>12</v>
      </c>
      <c r="E155" s="9" t="s">
        <v>363</v>
      </c>
      <c r="F155" s="9" t="s">
        <v>364</v>
      </c>
      <c r="G155" s="9" t="s">
        <v>365</v>
      </c>
      <c r="H155" s="9" t="s">
        <v>70</v>
      </c>
      <c r="I155" s="9">
        <v>1</v>
      </c>
      <c r="J155" s="9" t="s">
        <v>123</v>
      </c>
      <c r="K155" s="9"/>
      <c r="L155" s="9" t="s">
        <v>48</v>
      </c>
      <c r="M155" s="18"/>
      <c r="N155" s="18">
        <v>25000</v>
      </c>
      <c r="O155" s="18"/>
      <c r="P155" s="18">
        <v>25000</v>
      </c>
      <c r="Q155" s="9" t="s">
        <v>94</v>
      </c>
      <c r="R155" s="9" t="s">
        <v>95</v>
      </c>
    </row>
    <row r="156" spans="1:18" s="8" customFormat="1" ht="45" x14ac:dyDescent="0.25">
      <c r="A156" s="36">
        <v>60</v>
      </c>
      <c r="B156" s="36" t="s">
        <v>35</v>
      </c>
      <c r="C156" s="36">
        <v>2</v>
      </c>
      <c r="D156" s="36">
        <v>12</v>
      </c>
      <c r="E156" s="36" t="s">
        <v>366</v>
      </c>
      <c r="F156" s="36" t="s">
        <v>364</v>
      </c>
      <c r="G156" s="36" t="s">
        <v>367</v>
      </c>
      <c r="H156" s="9" t="s">
        <v>70</v>
      </c>
      <c r="I156" s="9">
        <v>16</v>
      </c>
      <c r="J156" s="36" t="s">
        <v>123</v>
      </c>
      <c r="K156" s="36"/>
      <c r="L156" s="36" t="s">
        <v>48</v>
      </c>
      <c r="M156" s="29"/>
      <c r="N156" s="29">
        <v>19000</v>
      </c>
      <c r="O156" s="29"/>
      <c r="P156" s="29">
        <v>19000</v>
      </c>
      <c r="Q156" s="36" t="s">
        <v>94</v>
      </c>
      <c r="R156" s="36" t="s">
        <v>95</v>
      </c>
    </row>
    <row r="157" spans="1:18" s="8" customFormat="1" ht="60" x14ac:dyDescent="0.25">
      <c r="A157" s="38"/>
      <c r="B157" s="38"/>
      <c r="C157" s="38"/>
      <c r="D157" s="38"/>
      <c r="E157" s="38"/>
      <c r="F157" s="38"/>
      <c r="G157" s="38"/>
      <c r="H157" s="9" t="s">
        <v>342</v>
      </c>
      <c r="I157" s="9" t="s">
        <v>368</v>
      </c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8" customFormat="1" ht="32.25" customHeight="1" x14ac:dyDescent="0.25">
      <c r="A158" s="36">
        <v>61</v>
      </c>
      <c r="B158" s="28" t="s">
        <v>41</v>
      </c>
      <c r="C158" s="28">
        <v>1.3</v>
      </c>
      <c r="D158" s="28">
        <v>13</v>
      </c>
      <c r="E158" s="28" t="s">
        <v>139</v>
      </c>
      <c r="F158" s="28" t="s">
        <v>140</v>
      </c>
      <c r="G158" s="28" t="s">
        <v>349</v>
      </c>
      <c r="H158" s="9" t="s">
        <v>46</v>
      </c>
      <c r="I158" s="9">
        <v>1</v>
      </c>
      <c r="J158" s="28" t="s">
        <v>141</v>
      </c>
      <c r="K158" s="28"/>
      <c r="L158" s="28" t="s">
        <v>48</v>
      </c>
      <c r="M158" s="35"/>
      <c r="N158" s="35">
        <v>6000</v>
      </c>
      <c r="O158" s="35"/>
      <c r="P158" s="35">
        <v>6000</v>
      </c>
      <c r="Q158" s="28" t="s">
        <v>94</v>
      </c>
      <c r="R158" s="28" t="s">
        <v>95</v>
      </c>
    </row>
    <row r="159" spans="1:18" s="8" customFormat="1" ht="60" x14ac:dyDescent="0.25">
      <c r="A159" s="38"/>
      <c r="B159" s="28"/>
      <c r="C159" s="28"/>
      <c r="D159" s="28"/>
      <c r="E159" s="28"/>
      <c r="F159" s="28"/>
      <c r="G159" s="28"/>
      <c r="H159" s="9" t="s">
        <v>113</v>
      </c>
      <c r="I159" s="9" t="s">
        <v>369</v>
      </c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8" customFormat="1" ht="26.25" customHeight="1" x14ac:dyDescent="0.25">
      <c r="A160" s="36">
        <v>62</v>
      </c>
      <c r="B160" s="36" t="s">
        <v>41</v>
      </c>
      <c r="C160" s="36">
        <v>1.3</v>
      </c>
      <c r="D160" s="36">
        <v>13</v>
      </c>
      <c r="E160" s="36" t="s">
        <v>142</v>
      </c>
      <c r="F160" s="36" t="s">
        <v>143</v>
      </c>
      <c r="G160" s="36" t="s">
        <v>349</v>
      </c>
      <c r="H160" s="9" t="s">
        <v>46</v>
      </c>
      <c r="I160" s="9">
        <v>1</v>
      </c>
      <c r="J160" s="36" t="s">
        <v>144</v>
      </c>
      <c r="K160" s="36"/>
      <c r="L160" s="36" t="s">
        <v>48</v>
      </c>
      <c r="M160" s="29"/>
      <c r="N160" s="29">
        <v>20000</v>
      </c>
      <c r="O160" s="29"/>
      <c r="P160" s="29">
        <v>20000</v>
      </c>
      <c r="Q160" s="36" t="s">
        <v>94</v>
      </c>
      <c r="R160" s="36" t="s">
        <v>95</v>
      </c>
    </row>
    <row r="161" spans="1:18" s="8" customFormat="1" ht="60" x14ac:dyDescent="0.25">
      <c r="A161" s="38"/>
      <c r="B161" s="38"/>
      <c r="C161" s="38"/>
      <c r="D161" s="38"/>
      <c r="E161" s="38"/>
      <c r="F161" s="38"/>
      <c r="G161" s="38"/>
      <c r="H161" s="9" t="s">
        <v>113</v>
      </c>
      <c r="I161" s="9" t="s">
        <v>370</v>
      </c>
      <c r="J161" s="38"/>
      <c r="K161" s="38"/>
      <c r="L161" s="38"/>
      <c r="M161" s="31"/>
      <c r="N161" s="31"/>
      <c r="O161" s="31"/>
      <c r="P161" s="31"/>
      <c r="Q161" s="38"/>
      <c r="R161" s="38"/>
    </row>
    <row r="162" spans="1:18" s="8" customFormat="1" ht="60" x14ac:dyDescent="0.25">
      <c r="A162" s="36">
        <v>63</v>
      </c>
      <c r="B162" s="28" t="s">
        <v>41</v>
      </c>
      <c r="C162" s="28">
        <v>1.3</v>
      </c>
      <c r="D162" s="28">
        <v>13</v>
      </c>
      <c r="E162" s="28" t="s">
        <v>147</v>
      </c>
      <c r="F162" s="28" t="s">
        <v>148</v>
      </c>
      <c r="G162" s="28" t="s">
        <v>149</v>
      </c>
      <c r="H162" s="9" t="s">
        <v>43</v>
      </c>
      <c r="I162" s="9" t="s">
        <v>371</v>
      </c>
      <c r="J162" s="28" t="s">
        <v>150</v>
      </c>
      <c r="K162" s="28"/>
      <c r="L162" s="28" t="s">
        <v>48</v>
      </c>
      <c r="M162" s="35"/>
      <c r="N162" s="35">
        <v>30000</v>
      </c>
      <c r="O162" s="35"/>
      <c r="P162" s="35">
        <v>30000</v>
      </c>
      <c r="Q162" s="28" t="s">
        <v>94</v>
      </c>
      <c r="R162" s="28" t="s">
        <v>95</v>
      </c>
    </row>
    <row r="163" spans="1:18" s="8" customFormat="1" ht="60" x14ac:dyDescent="0.25">
      <c r="A163" s="38"/>
      <c r="B163" s="28"/>
      <c r="C163" s="28"/>
      <c r="D163" s="28"/>
      <c r="E163" s="28"/>
      <c r="F163" s="28"/>
      <c r="G163" s="28"/>
      <c r="H163" s="9" t="s">
        <v>44</v>
      </c>
      <c r="I163" s="9" t="s">
        <v>372</v>
      </c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8" customFormat="1" ht="28.5" customHeight="1" x14ac:dyDescent="0.25">
      <c r="A164" s="36">
        <v>64</v>
      </c>
      <c r="B164" s="28" t="s">
        <v>41</v>
      </c>
      <c r="C164" s="28">
        <v>1.3</v>
      </c>
      <c r="D164" s="28">
        <v>13</v>
      </c>
      <c r="E164" s="39" t="s">
        <v>373</v>
      </c>
      <c r="F164" s="28" t="s">
        <v>152</v>
      </c>
      <c r="G164" s="39" t="s">
        <v>111</v>
      </c>
      <c r="H164" s="9" t="s">
        <v>46</v>
      </c>
      <c r="I164" s="9">
        <v>1</v>
      </c>
      <c r="J164" s="28" t="s">
        <v>374</v>
      </c>
      <c r="K164" s="28"/>
      <c r="L164" s="28" t="s">
        <v>48</v>
      </c>
      <c r="M164" s="35"/>
      <c r="N164" s="35">
        <v>5000</v>
      </c>
      <c r="O164" s="35"/>
      <c r="P164" s="35">
        <v>5000</v>
      </c>
      <c r="Q164" s="28" t="s">
        <v>94</v>
      </c>
      <c r="R164" s="28" t="s">
        <v>95</v>
      </c>
    </row>
    <row r="165" spans="1:18" s="8" customFormat="1" ht="60" x14ac:dyDescent="0.25">
      <c r="A165" s="38"/>
      <c r="B165" s="28"/>
      <c r="C165" s="28"/>
      <c r="D165" s="28"/>
      <c r="E165" s="41"/>
      <c r="F165" s="28"/>
      <c r="G165" s="41"/>
      <c r="H165" s="9" t="s">
        <v>113</v>
      </c>
      <c r="I165" s="9" t="s">
        <v>370</v>
      </c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8" customFormat="1" ht="60" x14ac:dyDescent="0.25">
      <c r="A166" s="36">
        <v>65</v>
      </c>
      <c r="B166" s="28" t="s">
        <v>41</v>
      </c>
      <c r="C166" s="28">
        <v>1.3</v>
      </c>
      <c r="D166" s="28">
        <v>13</v>
      </c>
      <c r="E166" s="28" t="s">
        <v>375</v>
      </c>
      <c r="F166" s="28" t="s">
        <v>376</v>
      </c>
      <c r="G166" s="28" t="s">
        <v>377</v>
      </c>
      <c r="H166" s="11" t="s">
        <v>378</v>
      </c>
      <c r="I166" s="9">
        <v>1</v>
      </c>
      <c r="J166" s="28" t="s">
        <v>379</v>
      </c>
      <c r="K166" s="28"/>
      <c r="L166" s="28" t="s">
        <v>48</v>
      </c>
      <c r="M166" s="35"/>
      <c r="N166" s="35">
        <v>10000</v>
      </c>
      <c r="O166" s="35"/>
      <c r="P166" s="35">
        <v>10000</v>
      </c>
      <c r="Q166" s="28" t="s">
        <v>94</v>
      </c>
      <c r="R166" s="28" t="s">
        <v>95</v>
      </c>
    </row>
    <row r="167" spans="1:18" s="8" customFormat="1" ht="60" x14ac:dyDescent="0.25">
      <c r="A167" s="38"/>
      <c r="B167" s="28"/>
      <c r="C167" s="28"/>
      <c r="D167" s="28"/>
      <c r="E167" s="28"/>
      <c r="F167" s="28"/>
      <c r="G167" s="28"/>
      <c r="H167" s="12" t="s">
        <v>69</v>
      </c>
      <c r="I167" s="9" t="s">
        <v>380</v>
      </c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8" customFormat="1" ht="60" x14ac:dyDescent="0.25">
      <c r="A168" s="36">
        <v>66</v>
      </c>
      <c r="B168" s="36" t="s">
        <v>35</v>
      </c>
      <c r="C168" s="36">
        <v>1.3</v>
      </c>
      <c r="D168" s="36">
        <v>13</v>
      </c>
      <c r="E168" s="36" t="s">
        <v>381</v>
      </c>
      <c r="F168" s="36" t="s">
        <v>382</v>
      </c>
      <c r="G168" s="36" t="s">
        <v>383</v>
      </c>
      <c r="H168" s="9" t="s">
        <v>32</v>
      </c>
      <c r="I168" s="9" t="s">
        <v>384</v>
      </c>
      <c r="J168" s="36" t="s">
        <v>150</v>
      </c>
      <c r="K168" s="36"/>
      <c r="L168" s="36" t="s">
        <v>48</v>
      </c>
      <c r="M168" s="29"/>
      <c r="N168" s="29">
        <v>69000</v>
      </c>
      <c r="O168" s="29"/>
      <c r="P168" s="29">
        <v>69000</v>
      </c>
      <c r="Q168" s="36" t="s">
        <v>94</v>
      </c>
      <c r="R168" s="36" t="s">
        <v>95</v>
      </c>
    </row>
    <row r="169" spans="1:18" s="8" customFormat="1" ht="45" x14ac:dyDescent="0.25">
      <c r="A169" s="37"/>
      <c r="B169" s="37"/>
      <c r="C169" s="37"/>
      <c r="D169" s="37"/>
      <c r="E169" s="37"/>
      <c r="F169" s="37"/>
      <c r="G169" s="37"/>
      <c r="H169" s="9" t="s">
        <v>70</v>
      </c>
      <c r="I169" s="9">
        <v>3</v>
      </c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s="8" customFormat="1" x14ac:dyDescent="0.25">
      <c r="A170" s="38"/>
      <c r="B170" s="38"/>
      <c r="C170" s="38"/>
      <c r="D170" s="38"/>
      <c r="E170" s="38"/>
      <c r="F170" s="38"/>
      <c r="G170" s="38"/>
      <c r="H170" s="9" t="s">
        <v>346</v>
      </c>
      <c r="I170" s="9">
        <v>500</v>
      </c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 s="8" customFormat="1" ht="30" x14ac:dyDescent="0.25">
      <c r="A171" s="36">
        <v>67</v>
      </c>
      <c r="B171" s="28" t="s">
        <v>35</v>
      </c>
      <c r="C171" s="28">
        <v>5</v>
      </c>
      <c r="D171" s="28">
        <v>4</v>
      </c>
      <c r="E171" s="28" t="s">
        <v>385</v>
      </c>
      <c r="F171" s="28" t="s">
        <v>386</v>
      </c>
      <c r="G171" s="28" t="s">
        <v>387</v>
      </c>
      <c r="H171" s="9" t="s">
        <v>388</v>
      </c>
      <c r="I171" s="9">
        <v>1</v>
      </c>
      <c r="J171" s="28" t="s">
        <v>389</v>
      </c>
      <c r="K171" s="28"/>
      <c r="L171" s="28" t="s">
        <v>51</v>
      </c>
      <c r="M171" s="42"/>
      <c r="N171" s="35">
        <v>74121</v>
      </c>
      <c r="O171" s="28"/>
      <c r="P171" s="35">
        <v>54000</v>
      </c>
      <c r="Q171" s="28" t="s">
        <v>390</v>
      </c>
      <c r="R171" s="28" t="s">
        <v>391</v>
      </c>
    </row>
    <row r="172" spans="1:18" s="8" customFormat="1" ht="30" x14ac:dyDescent="0.25">
      <c r="A172" s="38"/>
      <c r="B172" s="28"/>
      <c r="C172" s="28"/>
      <c r="D172" s="28"/>
      <c r="E172" s="28"/>
      <c r="F172" s="28"/>
      <c r="G172" s="28"/>
      <c r="H172" s="9" t="s">
        <v>392</v>
      </c>
      <c r="I172" s="9">
        <v>20</v>
      </c>
      <c r="J172" s="28"/>
      <c r="K172" s="28"/>
      <c r="L172" s="28"/>
      <c r="M172" s="44"/>
      <c r="N172" s="28"/>
      <c r="O172" s="28"/>
      <c r="P172" s="28"/>
      <c r="Q172" s="28"/>
      <c r="R172" s="28"/>
    </row>
    <row r="173" spans="1:18" s="8" customFormat="1" x14ac:dyDescent="0.25">
      <c r="A173" s="36">
        <v>68</v>
      </c>
      <c r="B173" s="28" t="s">
        <v>42</v>
      </c>
      <c r="C173" s="28">
        <v>5</v>
      </c>
      <c r="D173" s="28">
        <v>4</v>
      </c>
      <c r="E173" s="28" t="s">
        <v>393</v>
      </c>
      <c r="F173" s="28" t="s">
        <v>394</v>
      </c>
      <c r="G173" s="28" t="s">
        <v>395</v>
      </c>
      <c r="H173" s="9" t="s">
        <v>396</v>
      </c>
      <c r="I173" s="9">
        <v>3</v>
      </c>
      <c r="J173" s="45" t="s">
        <v>397</v>
      </c>
      <c r="K173" s="28"/>
      <c r="L173" s="28" t="s">
        <v>48</v>
      </c>
      <c r="M173" s="28"/>
      <c r="N173" s="35">
        <v>114361.25</v>
      </c>
      <c r="O173" s="28"/>
      <c r="P173" s="35">
        <v>94736.25</v>
      </c>
      <c r="Q173" s="28" t="s">
        <v>398</v>
      </c>
      <c r="R173" s="28" t="s">
        <v>399</v>
      </c>
    </row>
    <row r="174" spans="1:18" s="8" customFormat="1" ht="30" x14ac:dyDescent="0.25">
      <c r="A174" s="37"/>
      <c r="B174" s="28"/>
      <c r="C174" s="28"/>
      <c r="D174" s="28"/>
      <c r="E174" s="28"/>
      <c r="F174" s="28"/>
      <c r="G174" s="28"/>
      <c r="H174" s="9" t="s">
        <v>86</v>
      </c>
      <c r="I174" s="9">
        <v>75</v>
      </c>
      <c r="J174" s="46"/>
      <c r="K174" s="28"/>
      <c r="L174" s="28"/>
      <c r="M174" s="28"/>
      <c r="N174" s="28"/>
      <c r="O174" s="28"/>
      <c r="P174" s="28"/>
      <c r="Q174" s="28"/>
      <c r="R174" s="28"/>
    </row>
    <row r="175" spans="1:18" s="8" customFormat="1" ht="30" x14ac:dyDescent="0.25">
      <c r="A175" s="37"/>
      <c r="B175" s="28"/>
      <c r="C175" s="28"/>
      <c r="D175" s="28"/>
      <c r="E175" s="28"/>
      <c r="F175" s="28"/>
      <c r="G175" s="28"/>
      <c r="H175" s="9" t="s">
        <v>388</v>
      </c>
      <c r="I175" s="9">
        <v>3</v>
      </c>
      <c r="J175" s="46"/>
      <c r="K175" s="28"/>
      <c r="L175" s="28"/>
      <c r="M175" s="28"/>
      <c r="N175" s="28"/>
      <c r="O175" s="28"/>
      <c r="P175" s="28"/>
      <c r="Q175" s="28"/>
      <c r="R175" s="28"/>
    </row>
    <row r="176" spans="1:18" s="8" customFormat="1" ht="30" x14ac:dyDescent="0.25">
      <c r="A176" s="38"/>
      <c r="B176" s="28"/>
      <c r="C176" s="28"/>
      <c r="D176" s="28"/>
      <c r="E176" s="28"/>
      <c r="F176" s="28"/>
      <c r="G176" s="28"/>
      <c r="H176" s="9" t="s">
        <v>392</v>
      </c>
      <c r="I176" s="9">
        <v>75</v>
      </c>
      <c r="J176" s="47"/>
      <c r="K176" s="28"/>
      <c r="L176" s="28"/>
      <c r="M176" s="28"/>
      <c r="N176" s="28"/>
      <c r="O176" s="28"/>
      <c r="P176" s="28"/>
      <c r="Q176" s="28"/>
      <c r="R176" s="28"/>
    </row>
    <row r="177" spans="1:18" s="8" customFormat="1" x14ac:dyDescent="0.25">
      <c r="A177" s="36">
        <v>69</v>
      </c>
      <c r="B177" s="28" t="s">
        <v>42</v>
      </c>
      <c r="C177" s="28">
        <v>1</v>
      </c>
      <c r="D177" s="28">
        <v>6</v>
      </c>
      <c r="E177" s="28" t="s">
        <v>400</v>
      </c>
      <c r="F177" s="28" t="s">
        <v>401</v>
      </c>
      <c r="G177" s="28" t="s">
        <v>402</v>
      </c>
      <c r="H177" s="11" t="s">
        <v>396</v>
      </c>
      <c r="I177" s="9">
        <v>1</v>
      </c>
      <c r="J177" s="28" t="s">
        <v>403</v>
      </c>
      <c r="K177" s="28"/>
      <c r="L177" s="28" t="s">
        <v>48</v>
      </c>
      <c r="M177" s="28"/>
      <c r="N177" s="35">
        <v>42251.45</v>
      </c>
      <c r="O177" s="28"/>
      <c r="P177" s="35">
        <v>36699.699999999997</v>
      </c>
      <c r="Q177" s="28" t="s">
        <v>404</v>
      </c>
      <c r="R177" s="28" t="s">
        <v>405</v>
      </c>
    </row>
    <row r="178" spans="1:18" s="8" customFormat="1" ht="60" x14ac:dyDescent="0.25">
      <c r="A178" s="37"/>
      <c r="B178" s="28"/>
      <c r="C178" s="28"/>
      <c r="D178" s="28"/>
      <c r="E178" s="28"/>
      <c r="F178" s="28"/>
      <c r="G178" s="28"/>
      <c r="H178" s="12" t="s">
        <v>86</v>
      </c>
      <c r="I178" s="9" t="s">
        <v>406</v>
      </c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8" customFormat="1" ht="30" x14ac:dyDescent="0.25">
      <c r="A179" s="37"/>
      <c r="B179" s="28"/>
      <c r="C179" s="28"/>
      <c r="D179" s="28"/>
      <c r="E179" s="28"/>
      <c r="F179" s="28"/>
      <c r="G179" s="28"/>
      <c r="H179" s="12" t="s">
        <v>388</v>
      </c>
      <c r="I179" s="9">
        <v>1</v>
      </c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8" customFormat="1" ht="60" x14ac:dyDescent="0.25">
      <c r="A180" s="37"/>
      <c r="B180" s="28"/>
      <c r="C180" s="28"/>
      <c r="D180" s="28"/>
      <c r="E180" s="28"/>
      <c r="F180" s="28"/>
      <c r="G180" s="28"/>
      <c r="H180" s="12" t="s">
        <v>392</v>
      </c>
      <c r="I180" s="9" t="s">
        <v>406</v>
      </c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8" customFormat="1" ht="75" x14ac:dyDescent="0.25">
      <c r="A181" s="37"/>
      <c r="B181" s="28"/>
      <c r="C181" s="28"/>
      <c r="D181" s="28"/>
      <c r="E181" s="28"/>
      <c r="F181" s="28"/>
      <c r="G181" s="28"/>
      <c r="H181" s="12" t="s">
        <v>407</v>
      </c>
      <c r="I181" s="9">
        <v>5</v>
      </c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8" customFormat="1" x14ac:dyDescent="0.25">
      <c r="A182" s="37"/>
      <c r="B182" s="28"/>
      <c r="C182" s="28"/>
      <c r="D182" s="28"/>
      <c r="E182" s="28"/>
      <c r="F182" s="28"/>
      <c r="G182" s="28"/>
      <c r="H182" s="12" t="s">
        <v>408</v>
      </c>
      <c r="I182" s="9">
        <v>3000</v>
      </c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8" customFormat="1" x14ac:dyDescent="0.25">
      <c r="A183" s="38"/>
      <c r="B183" s="28"/>
      <c r="C183" s="28"/>
      <c r="D183" s="28"/>
      <c r="E183" s="28"/>
      <c r="F183" s="28"/>
      <c r="G183" s="28"/>
      <c r="H183" s="12" t="s">
        <v>409</v>
      </c>
      <c r="I183" s="9">
        <v>1</v>
      </c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8" customFormat="1" ht="39" customHeight="1" x14ac:dyDescent="0.25">
      <c r="A184" s="36">
        <v>70</v>
      </c>
      <c r="B184" s="28" t="s">
        <v>41</v>
      </c>
      <c r="C184" s="28">
        <v>1</v>
      </c>
      <c r="D184" s="28">
        <v>6</v>
      </c>
      <c r="E184" s="28" t="s">
        <v>410</v>
      </c>
      <c r="F184" s="28" t="s">
        <v>411</v>
      </c>
      <c r="G184" s="28" t="s">
        <v>412</v>
      </c>
      <c r="H184" s="9" t="s">
        <v>396</v>
      </c>
      <c r="I184" s="9">
        <v>1</v>
      </c>
      <c r="J184" s="28" t="s">
        <v>64</v>
      </c>
      <c r="K184" s="28"/>
      <c r="L184" s="28" t="s">
        <v>31</v>
      </c>
      <c r="M184" s="28"/>
      <c r="N184" s="35">
        <v>13449.4</v>
      </c>
      <c r="O184" s="28"/>
      <c r="P184" s="35">
        <v>11730.19</v>
      </c>
      <c r="Q184" s="28" t="s">
        <v>413</v>
      </c>
      <c r="R184" s="28" t="s">
        <v>414</v>
      </c>
    </row>
    <row r="185" spans="1:18" s="8" customFormat="1" ht="53.25" customHeight="1" x14ac:dyDescent="0.25">
      <c r="A185" s="38"/>
      <c r="B185" s="28"/>
      <c r="C185" s="28"/>
      <c r="D185" s="28"/>
      <c r="E185" s="28"/>
      <c r="F185" s="28"/>
      <c r="G185" s="28"/>
      <c r="H185" s="9" t="s">
        <v>86</v>
      </c>
      <c r="I185" s="9">
        <v>20</v>
      </c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8" customFormat="1" x14ac:dyDescent="0.25">
      <c r="A186" s="36">
        <v>71</v>
      </c>
      <c r="B186" s="28" t="s">
        <v>50</v>
      </c>
      <c r="C186" s="28">
        <v>1</v>
      </c>
      <c r="D186" s="28">
        <v>6</v>
      </c>
      <c r="E186" s="28" t="s">
        <v>415</v>
      </c>
      <c r="F186" s="42" t="s">
        <v>416</v>
      </c>
      <c r="G186" s="28" t="s">
        <v>417</v>
      </c>
      <c r="H186" s="12" t="s">
        <v>418</v>
      </c>
      <c r="I186" s="9">
        <v>1</v>
      </c>
      <c r="J186" s="28" t="s">
        <v>419</v>
      </c>
      <c r="K186" s="28"/>
      <c r="L186" s="28" t="s">
        <v>39</v>
      </c>
      <c r="M186" s="28"/>
      <c r="N186" s="35">
        <v>136857.66</v>
      </c>
      <c r="O186" s="28"/>
      <c r="P186" s="35">
        <v>120670.38</v>
      </c>
      <c r="Q186" s="28" t="s">
        <v>420</v>
      </c>
      <c r="R186" s="28" t="s">
        <v>421</v>
      </c>
    </row>
    <row r="187" spans="1:18" s="8" customFormat="1" ht="30" x14ac:dyDescent="0.25">
      <c r="A187" s="37"/>
      <c r="B187" s="28"/>
      <c r="C187" s="28"/>
      <c r="D187" s="28"/>
      <c r="E187" s="28"/>
      <c r="F187" s="43"/>
      <c r="G187" s="28"/>
      <c r="H187" s="9" t="s">
        <v>63</v>
      </c>
      <c r="I187" s="9">
        <v>600</v>
      </c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8" customFormat="1" ht="30" x14ac:dyDescent="0.25">
      <c r="A188" s="37"/>
      <c r="B188" s="28"/>
      <c r="C188" s="28"/>
      <c r="D188" s="28"/>
      <c r="E188" s="28"/>
      <c r="F188" s="43"/>
      <c r="G188" s="28"/>
      <c r="H188" s="25" t="s">
        <v>388</v>
      </c>
      <c r="I188" s="9">
        <v>3</v>
      </c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8" customFormat="1" ht="30" x14ac:dyDescent="0.25">
      <c r="A189" s="37"/>
      <c r="B189" s="28"/>
      <c r="C189" s="28"/>
      <c r="D189" s="28"/>
      <c r="E189" s="28"/>
      <c r="F189" s="43"/>
      <c r="G189" s="28"/>
      <c r="H189" s="25" t="s">
        <v>392</v>
      </c>
      <c r="I189" s="9">
        <v>47</v>
      </c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8" customFormat="1" x14ac:dyDescent="0.25">
      <c r="A190" s="37"/>
      <c r="B190" s="28"/>
      <c r="C190" s="28"/>
      <c r="D190" s="28"/>
      <c r="E190" s="28"/>
      <c r="F190" s="43"/>
      <c r="G190" s="28"/>
      <c r="H190" s="25" t="s">
        <v>396</v>
      </c>
      <c r="I190" s="9">
        <v>1</v>
      </c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8" customFormat="1" ht="30" x14ac:dyDescent="0.25">
      <c r="A191" s="38"/>
      <c r="B191" s="28"/>
      <c r="C191" s="28"/>
      <c r="D191" s="28"/>
      <c r="E191" s="28"/>
      <c r="F191" s="44"/>
      <c r="G191" s="28"/>
      <c r="H191" s="25" t="s">
        <v>86</v>
      </c>
      <c r="I191" s="9">
        <v>20</v>
      </c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8" customFormat="1" x14ac:dyDescent="0.25">
      <c r="A192" s="36">
        <v>72</v>
      </c>
      <c r="B192" s="28" t="s">
        <v>41</v>
      </c>
      <c r="C192" s="28">
        <v>1</v>
      </c>
      <c r="D192" s="28">
        <v>6</v>
      </c>
      <c r="E192" s="28" t="s">
        <v>422</v>
      </c>
      <c r="F192" s="28" t="s">
        <v>423</v>
      </c>
      <c r="G192" s="28" t="s">
        <v>424</v>
      </c>
      <c r="H192" s="12" t="s">
        <v>418</v>
      </c>
      <c r="I192" s="9">
        <v>1</v>
      </c>
      <c r="J192" s="28" t="s">
        <v>425</v>
      </c>
      <c r="K192" s="28"/>
      <c r="L192" s="28" t="s">
        <v>51</v>
      </c>
      <c r="M192" s="28"/>
      <c r="N192" s="35">
        <v>12374.34</v>
      </c>
      <c r="O192" s="28"/>
      <c r="P192" s="35">
        <v>8438.86</v>
      </c>
      <c r="Q192" s="28" t="s">
        <v>413</v>
      </c>
      <c r="R192" s="28" t="s">
        <v>414</v>
      </c>
    </row>
    <row r="193" spans="1:18" s="8" customFormat="1" ht="30" x14ac:dyDescent="0.25">
      <c r="A193" s="37"/>
      <c r="B193" s="28"/>
      <c r="C193" s="28"/>
      <c r="D193" s="28"/>
      <c r="E193" s="28"/>
      <c r="F193" s="28"/>
      <c r="G193" s="28"/>
      <c r="H193" s="12" t="s">
        <v>63</v>
      </c>
      <c r="I193" s="9">
        <v>80</v>
      </c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8" customFormat="1" x14ac:dyDescent="0.25">
      <c r="A194" s="37"/>
      <c r="B194" s="28"/>
      <c r="C194" s="28"/>
      <c r="D194" s="28"/>
      <c r="E194" s="28"/>
      <c r="F194" s="28"/>
      <c r="G194" s="28"/>
      <c r="H194" s="12" t="s">
        <v>46</v>
      </c>
      <c r="I194" s="9">
        <v>1</v>
      </c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8" customFormat="1" ht="30" x14ac:dyDescent="0.25">
      <c r="A195" s="38"/>
      <c r="B195" s="28"/>
      <c r="C195" s="28"/>
      <c r="D195" s="28"/>
      <c r="E195" s="28"/>
      <c r="F195" s="28"/>
      <c r="G195" s="28"/>
      <c r="H195" s="12" t="s">
        <v>113</v>
      </c>
      <c r="I195" s="9">
        <v>15</v>
      </c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8" customFormat="1" x14ac:dyDescent="0.25">
      <c r="A196" s="36">
        <v>73</v>
      </c>
      <c r="B196" s="28" t="s">
        <v>41</v>
      </c>
      <c r="C196" s="28">
        <v>1</v>
      </c>
      <c r="D196" s="42">
        <v>6</v>
      </c>
      <c r="E196" s="28" t="s">
        <v>426</v>
      </c>
      <c r="F196" s="45" t="s">
        <v>427</v>
      </c>
      <c r="G196" s="28" t="s">
        <v>428</v>
      </c>
      <c r="H196" s="9" t="s">
        <v>396</v>
      </c>
      <c r="I196" s="9">
        <v>1</v>
      </c>
      <c r="J196" s="28" t="s">
        <v>429</v>
      </c>
      <c r="K196" s="28"/>
      <c r="L196" s="28" t="s">
        <v>31</v>
      </c>
      <c r="M196" s="28"/>
      <c r="N196" s="35">
        <v>16721.5</v>
      </c>
      <c r="O196" s="28"/>
      <c r="P196" s="35">
        <v>12346.09</v>
      </c>
      <c r="Q196" s="28" t="s">
        <v>413</v>
      </c>
      <c r="R196" s="28" t="s">
        <v>414</v>
      </c>
    </row>
    <row r="197" spans="1:18" s="8" customFormat="1" ht="30" x14ac:dyDescent="0.25">
      <c r="A197" s="37"/>
      <c r="B197" s="28"/>
      <c r="C197" s="28"/>
      <c r="D197" s="43"/>
      <c r="E197" s="28"/>
      <c r="F197" s="46"/>
      <c r="G197" s="28"/>
      <c r="H197" s="9" t="s">
        <v>86</v>
      </c>
      <c r="I197" s="9">
        <v>100</v>
      </c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8" customFormat="1" ht="45" x14ac:dyDescent="0.25">
      <c r="A198" s="37"/>
      <c r="B198" s="28"/>
      <c r="C198" s="28"/>
      <c r="D198" s="43"/>
      <c r="E198" s="28"/>
      <c r="F198" s="46"/>
      <c r="G198" s="28"/>
      <c r="H198" s="9" t="s">
        <v>430</v>
      </c>
      <c r="I198" s="9">
        <v>70</v>
      </c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8" customFormat="1" ht="30" x14ac:dyDescent="0.25">
      <c r="A199" s="37"/>
      <c r="B199" s="28"/>
      <c r="C199" s="28"/>
      <c r="D199" s="43"/>
      <c r="E199" s="28"/>
      <c r="F199" s="46"/>
      <c r="G199" s="28"/>
      <c r="H199" s="9" t="s">
        <v>431</v>
      </c>
      <c r="I199" s="9">
        <v>1</v>
      </c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8" customFormat="1" x14ac:dyDescent="0.25">
      <c r="A200" s="37"/>
      <c r="B200" s="28"/>
      <c r="C200" s="28"/>
      <c r="D200" s="43"/>
      <c r="E200" s="28"/>
      <c r="F200" s="46"/>
      <c r="G200" s="28"/>
      <c r="H200" s="9" t="s">
        <v>46</v>
      </c>
      <c r="I200" s="9">
        <v>1</v>
      </c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8" customFormat="1" ht="30" x14ac:dyDescent="0.25">
      <c r="A201" s="38"/>
      <c r="B201" s="28"/>
      <c r="C201" s="28"/>
      <c r="D201" s="44"/>
      <c r="E201" s="28"/>
      <c r="F201" s="47"/>
      <c r="G201" s="28"/>
      <c r="H201" s="9" t="s">
        <v>432</v>
      </c>
      <c r="I201" s="9">
        <v>150</v>
      </c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8" customFormat="1" ht="37.5" customHeight="1" x14ac:dyDescent="0.25">
      <c r="A202" s="36">
        <v>74</v>
      </c>
      <c r="B202" s="28" t="s">
        <v>41</v>
      </c>
      <c r="C202" s="28">
        <v>1</v>
      </c>
      <c r="D202" s="28">
        <v>6</v>
      </c>
      <c r="E202" s="28" t="s">
        <v>433</v>
      </c>
      <c r="F202" s="28" t="s">
        <v>434</v>
      </c>
      <c r="G202" s="28" t="s">
        <v>435</v>
      </c>
      <c r="H202" s="11" t="s">
        <v>418</v>
      </c>
      <c r="I202" s="25">
        <v>1</v>
      </c>
      <c r="J202" s="28" t="s">
        <v>436</v>
      </c>
      <c r="K202" s="28"/>
      <c r="L202" s="28" t="s">
        <v>31</v>
      </c>
      <c r="M202" s="28"/>
      <c r="N202" s="35">
        <v>6682.36</v>
      </c>
      <c r="O202" s="28"/>
      <c r="P202" s="35">
        <v>5169.16</v>
      </c>
      <c r="Q202" s="28" t="s">
        <v>413</v>
      </c>
      <c r="R202" s="28" t="s">
        <v>414</v>
      </c>
    </row>
    <row r="203" spans="1:18" s="8" customFormat="1" ht="52.5" customHeight="1" x14ac:dyDescent="0.25">
      <c r="A203" s="38"/>
      <c r="B203" s="28"/>
      <c r="C203" s="28"/>
      <c r="D203" s="28"/>
      <c r="E203" s="28"/>
      <c r="F203" s="28"/>
      <c r="G203" s="28"/>
      <c r="H203" s="12" t="s">
        <v>63</v>
      </c>
      <c r="I203" s="9">
        <v>60</v>
      </c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8" customFormat="1" ht="34.5" customHeight="1" x14ac:dyDescent="0.25">
      <c r="A204" s="36">
        <v>75</v>
      </c>
      <c r="B204" s="28" t="s">
        <v>50</v>
      </c>
      <c r="C204" s="28">
        <v>1</v>
      </c>
      <c r="D204" s="28">
        <v>6</v>
      </c>
      <c r="E204" s="28" t="s">
        <v>437</v>
      </c>
      <c r="F204" s="28" t="s">
        <v>438</v>
      </c>
      <c r="G204" s="28" t="s">
        <v>439</v>
      </c>
      <c r="H204" s="9" t="s">
        <v>396</v>
      </c>
      <c r="I204" s="9">
        <v>3</v>
      </c>
      <c r="J204" s="28" t="s">
        <v>440</v>
      </c>
      <c r="K204" s="28"/>
      <c r="L204" s="28" t="s">
        <v>51</v>
      </c>
      <c r="M204" s="36"/>
      <c r="N204" s="29">
        <v>12549.26</v>
      </c>
      <c r="O204" s="36"/>
      <c r="P204" s="29">
        <v>10293.26</v>
      </c>
      <c r="Q204" s="36" t="s">
        <v>413</v>
      </c>
      <c r="R204" s="36" t="s">
        <v>414</v>
      </c>
    </row>
    <row r="205" spans="1:18" s="8" customFormat="1" ht="43.5" customHeight="1" x14ac:dyDescent="0.25">
      <c r="A205" s="37"/>
      <c r="B205" s="28"/>
      <c r="C205" s="28"/>
      <c r="D205" s="28"/>
      <c r="E205" s="28"/>
      <c r="F205" s="28"/>
      <c r="G205" s="28"/>
      <c r="H205" s="9" t="s">
        <v>86</v>
      </c>
      <c r="I205" s="9">
        <v>60</v>
      </c>
      <c r="J205" s="28"/>
      <c r="K205" s="28"/>
      <c r="L205" s="28"/>
      <c r="M205" s="37"/>
      <c r="N205" s="37"/>
      <c r="O205" s="37"/>
      <c r="P205" s="37"/>
      <c r="Q205" s="37"/>
      <c r="R205" s="37"/>
    </row>
    <row r="206" spans="1:18" s="8" customFormat="1" x14ac:dyDescent="0.25">
      <c r="A206" s="38"/>
      <c r="B206" s="28"/>
      <c r="C206" s="28"/>
      <c r="D206" s="28"/>
      <c r="E206" s="28"/>
      <c r="F206" s="28"/>
      <c r="G206" s="28"/>
      <c r="H206" s="9" t="s">
        <v>441</v>
      </c>
      <c r="I206" s="9">
        <v>500</v>
      </c>
      <c r="J206" s="28"/>
      <c r="K206" s="28"/>
      <c r="L206" s="28"/>
      <c r="M206" s="38"/>
      <c r="N206" s="38"/>
      <c r="O206" s="38"/>
      <c r="P206" s="38"/>
      <c r="Q206" s="38"/>
      <c r="R206" s="38"/>
    </row>
    <row r="207" spans="1:18" s="8" customFormat="1" ht="30" x14ac:dyDescent="0.25">
      <c r="A207" s="36">
        <v>76</v>
      </c>
      <c r="B207" s="28" t="s">
        <v>42</v>
      </c>
      <c r="C207" s="28">
        <v>1</v>
      </c>
      <c r="D207" s="28">
        <v>6</v>
      </c>
      <c r="E207" s="28" t="s">
        <v>442</v>
      </c>
      <c r="F207" s="28" t="s">
        <v>443</v>
      </c>
      <c r="G207" s="28" t="s">
        <v>387</v>
      </c>
      <c r="H207" s="9" t="s">
        <v>388</v>
      </c>
      <c r="I207" s="9">
        <v>1</v>
      </c>
      <c r="J207" s="28" t="s">
        <v>64</v>
      </c>
      <c r="K207" s="28"/>
      <c r="L207" s="28" t="s">
        <v>51</v>
      </c>
      <c r="M207" s="28"/>
      <c r="N207" s="35">
        <v>17685.14</v>
      </c>
      <c r="O207" s="28"/>
      <c r="P207" s="35">
        <v>17685.14</v>
      </c>
      <c r="Q207" s="28" t="s">
        <v>318</v>
      </c>
      <c r="R207" s="28" t="s">
        <v>319</v>
      </c>
    </row>
    <row r="208" spans="1:18" s="8" customFormat="1" ht="30" x14ac:dyDescent="0.25">
      <c r="A208" s="38"/>
      <c r="B208" s="28"/>
      <c r="C208" s="28"/>
      <c r="D208" s="28"/>
      <c r="E208" s="28"/>
      <c r="F208" s="28"/>
      <c r="G208" s="28"/>
      <c r="H208" s="9" t="s">
        <v>392</v>
      </c>
      <c r="I208" s="9">
        <v>40</v>
      </c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s="8" customFormat="1" ht="30" x14ac:dyDescent="0.25">
      <c r="A209" s="36">
        <v>77</v>
      </c>
      <c r="B209" s="28" t="s">
        <v>35</v>
      </c>
      <c r="C209" s="28">
        <v>1</v>
      </c>
      <c r="D209" s="28">
        <v>6</v>
      </c>
      <c r="E209" s="28" t="s">
        <v>444</v>
      </c>
      <c r="F209" s="28" t="s">
        <v>445</v>
      </c>
      <c r="G209" s="28" t="s">
        <v>387</v>
      </c>
      <c r="H209" s="9" t="s">
        <v>388</v>
      </c>
      <c r="I209" s="9">
        <v>1</v>
      </c>
      <c r="J209" s="28" t="s">
        <v>446</v>
      </c>
      <c r="K209" s="28"/>
      <c r="L209" s="28" t="s">
        <v>31</v>
      </c>
      <c r="M209" s="28"/>
      <c r="N209" s="35">
        <v>8870.84</v>
      </c>
      <c r="O209" s="28"/>
      <c r="P209" s="35">
        <v>7501.03</v>
      </c>
      <c r="Q209" s="28" t="s">
        <v>447</v>
      </c>
      <c r="R209" s="28" t="s">
        <v>448</v>
      </c>
    </row>
    <row r="210" spans="1:18" s="8" customFormat="1" ht="30" x14ac:dyDescent="0.25">
      <c r="A210" s="38"/>
      <c r="B210" s="28"/>
      <c r="C210" s="28"/>
      <c r="D210" s="28"/>
      <c r="E210" s="28"/>
      <c r="F210" s="28"/>
      <c r="G210" s="28"/>
      <c r="H210" s="9" t="s">
        <v>392</v>
      </c>
      <c r="I210" s="9">
        <v>30</v>
      </c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8" customFormat="1" x14ac:dyDescent="0.25">
      <c r="A211" s="36">
        <v>78</v>
      </c>
      <c r="B211" s="28" t="s">
        <v>50</v>
      </c>
      <c r="C211" s="28">
        <v>1</v>
      </c>
      <c r="D211" s="28">
        <v>6</v>
      </c>
      <c r="E211" s="28" t="s">
        <v>449</v>
      </c>
      <c r="F211" s="28" t="s">
        <v>450</v>
      </c>
      <c r="G211" s="28" t="s">
        <v>435</v>
      </c>
      <c r="H211" s="12" t="s">
        <v>418</v>
      </c>
      <c r="I211" s="9">
        <v>1</v>
      </c>
      <c r="J211" s="28" t="s">
        <v>451</v>
      </c>
      <c r="K211" s="28"/>
      <c r="L211" s="28" t="s">
        <v>31</v>
      </c>
      <c r="M211" s="28"/>
      <c r="N211" s="35">
        <v>4210.53</v>
      </c>
      <c r="O211" s="28"/>
      <c r="P211" s="35">
        <v>2798.13</v>
      </c>
      <c r="Q211" s="28" t="s">
        <v>413</v>
      </c>
      <c r="R211" s="28" t="s">
        <v>414</v>
      </c>
    </row>
    <row r="212" spans="1:18" s="8" customFormat="1" ht="78.75" customHeight="1" x14ac:dyDescent="0.25">
      <c r="A212" s="38"/>
      <c r="B212" s="28"/>
      <c r="C212" s="28"/>
      <c r="D212" s="28"/>
      <c r="E212" s="28"/>
      <c r="F212" s="28"/>
      <c r="G212" s="28"/>
      <c r="H212" s="12" t="s">
        <v>63</v>
      </c>
      <c r="I212" s="9">
        <v>70</v>
      </c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8" customFormat="1" x14ac:dyDescent="0.25">
      <c r="A213" s="36">
        <v>79</v>
      </c>
      <c r="B213" s="28" t="s">
        <v>49</v>
      </c>
      <c r="C213" s="28">
        <v>1</v>
      </c>
      <c r="D213" s="28">
        <v>6</v>
      </c>
      <c r="E213" s="28" t="s">
        <v>452</v>
      </c>
      <c r="F213" s="28" t="s">
        <v>453</v>
      </c>
      <c r="G213" s="28" t="s">
        <v>435</v>
      </c>
      <c r="H213" s="12" t="s">
        <v>418</v>
      </c>
      <c r="I213" s="9">
        <v>1</v>
      </c>
      <c r="J213" s="28" t="s">
        <v>454</v>
      </c>
      <c r="K213" s="28"/>
      <c r="L213" s="28" t="s">
        <v>48</v>
      </c>
      <c r="M213" s="28"/>
      <c r="N213" s="35">
        <v>7007.21</v>
      </c>
      <c r="O213" s="28"/>
      <c r="P213" s="35">
        <v>5281.18</v>
      </c>
      <c r="Q213" s="28" t="s">
        <v>413</v>
      </c>
      <c r="R213" s="28" t="s">
        <v>414</v>
      </c>
    </row>
    <row r="214" spans="1:18" s="8" customFormat="1" ht="75.75" customHeight="1" x14ac:dyDescent="0.25">
      <c r="A214" s="38"/>
      <c r="B214" s="28"/>
      <c r="C214" s="28"/>
      <c r="D214" s="28"/>
      <c r="E214" s="28"/>
      <c r="F214" s="28"/>
      <c r="G214" s="28"/>
      <c r="H214" s="12" t="s">
        <v>63</v>
      </c>
      <c r="I214" s="9">
        <v>60</v>
      </c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8" customFormat="1" x14ac:dyDescent="0.25">
      <c r="A215" s="36">
        <v>80</v>
      </c>
      <c r="B215" s="28" t="s">
        <v>41</v>
      </c>
      <c r="C215" s="28">
        <v>3</v>
      </c>
      <c r="D215" s="39">
        <v>10</v>
      </c>
      <c r="E215" s="28" t="s">
        <v>455</v>
      </c>
      <c r="F215" s="39" t="s">
        <v>456</v>
      </c>
      <c r="G215" s="28" t="s">
        <v>457</v>
      </c>
      <c r="H215" s="9" t="s">
        <v>396</v>
      </c>
      <c r="I215" s="9">
        <v>1</v>
      </c>
      <c r="J215" s="39" t="s">
        <v>458</v>
      </c>
      <c r="K215" s="28"/>
      <c r="L215" s="39" t="s">
        <v>41</v>
      </c>
      <c r="M215" s="28"/>
      <c r="N215" s="35">
        <v>90068.01</v>
      </c>
      <c r="O215" s="28"/>
      <c r="P215" s="35">
        <v>36846</v>
      </c>
      <c r="Q215" s="28" t="s">
        <v>459</v>
      </c>
      <c r="R215" s="28" t="s">
        <v>460</v>
      </c>
    </row>
    <row r="216" spans="1:18" s="8" customFormat="1" ht="30" x14ac:dyDescent="0.25">
      <c r="A216" s="37"/>
      <c r="B216" s="28"/>
      <c r="C216" s="28"/>
      <c r="D216" s="40"/>
      <c r="E216" s="28"/>
      <c r="F216" s="40"/>
      <c r="G216" s="28"/>
      <c r="H216" s="9" t="s">
        <v>86</v>
      </c>
      <c r="I216" s="9">
        <v>80</v>
      </c>
      <c r="J216" s="40"/>
      <c r="K216" s="28"/>
      <c r="L216" s="40"/>
      <c r="M216" s="28"/>
      <c r="N216" s="35"/>
      <c r="O216" s="28"/>
      <c r="P216" s="28"/>
      <c r="Q216" s="28"/>
      <c r="R216" s="28"/>
    </row>
    <row r="217" spans="1:18" s="8" customFormat="1" ht="60" x14ac:dyDescent="0.25">
      <c r="A217" s="37"/>
      <c r="B217" s="28"/>
      <c r="C217" s="28"/>
      <c r="D217" s="40"/>
      <c r="E217" s="28"/>
      <c r="F217" s="40"/>
      <c r="G217" s="28"/>
      <c r="H217" s="9" t="s">
        <v>430</v>
      </c>
      <c r="I217" s="9" t="s">
        <v>461</v>
      </c>
      <c r="J217" s="40"/>
      <c r="K217" s="28"/>
      <c r="L217" s="40"/>
      <c r="M217" s="28"/>
      <c r="N217" s="35"/>
      <c r="O217" s="28"/>
      <c r="P217" s="28"/>
      <c r="Q217" s="28"/>
      <c r="R217" s="28"/>
    </row>
    <row r="218" spans="1:18" s="8" customFormat="1" ht="30" x14ac:dyDescent="0.25">
      <c r="A218" s="37"/>
      <c r="B218" s="28"/>
      <c r="C218" s="28"/>
      <c r="D218" s="40"/>
      <c r="E218" s="28"/>
      <c r="F218" s="40"/>
      <c r="G218" s="28"/>
      <c r="H218" s="9" t="s">
        <v>431</v>
      </c>
      <c r="I218" s="9">
        <v>2</v>
      </c>
      <c r="J218" s="40"/>
      <c r="K218" s="28"/>
      <c r="L218" s="40"/>
      <c r="M218" s="28"/>
      <c r="N218" s="35"/>
      <c r="O218" s="28"/>
      <c r="P218" s="28"/>
      <c r="Q218" s="28"/>
      <c r="R218" s="28"/>
    </row>
    <row r="219" spans="1:18" s="8" customFormat="1" x14ac:dyDescent="0.25">
      <c r="A219" s="37"/>
      <c r="B219" s="28"/>
      <c r="C219" s="28"/>
      <c r="D219" s="40"/>
      <c r="E219" s="28"/>
      <c r="F219" s="40"/>
      <c r="G219" s="28"/>
      <c r="H219" s="9" t="s">
        <v>462</v>
      </c>
      <c r="I219" s="9">
        <v>500</v>
      </c>
      <c r="J219" s="40"/>
      <c r="K219" s="28"/>
      <c r="L219" s="40"/>
      <c r="M219" s="28"/>
      <c r="N219" s="35"/>
      <c r="O219" s="28"/>
      <c r="P219" s="28"/>
      <c r="Q219" s="28"/>
      <c r="R219" s="28"/>
    </row>
    <row r="220" spans="1:18" s="8" customFormat="1" x14ac:dyDescent="0.25">
      <c r="A220" s="37"/>
      <c r="B220" s="28"/>
      <c r="C220" s="28"/>
      <c r="D220" s="40"/>
      <c r="E220" s="28"/>
      <c r="F220" s="40"/>
      <c r="G220" s="28"/>
      <c r="H220" s="9" t="s">
        <v>408</v>
      </c>
      <c r="I220" s="9">
        <v>10000</v>
      </c>
      <c r="J220" s="40"/>
      <c r="K220" s="28"/>
      <c r="L220" s="40"/>
      <c r="M220" s="28"/>
      <c r="N220" s="35"/>
      <c r="O220" s="28"/>
      <c r="P220" s="28"/>
      <c r="Q220" s="28"/>
      <c r="R220" s="28"/>
    </row>
    <row r="221" spans="1:18" s="8" customFormat="1" x14ac:dyDescent="0.25">
      <c r="A221" s="38"/>
      <c r="B221" s="28"/>
      <c r="C221" s="28"/>
      <c r="D221" s="41"/>
      <c r="E221" s="28"/>
      <c r="F221" s="41"/>
      <c r="G221" s="28"/>
      <c r="H221" s="9" t="s">
        <v>409</v>
      </c>
      <c r="I221" s="9">
        <v>1</v>
      </c>
      <c r="J221" s="41"/>
      <c r="K221" s="28"/>
      <c r="L221" s="41"/>
      <c r="M221" s="28"/>
      <c r="N221" s="35"/>
      <c r="O221" s="28"/>
      <c r="P221" s="28"/>
      <c r="Q221" s="28"/>
      <c r="R221" s="28"/>
    </row>
    <row r="222" spans="1:18" s="8" customFormat="1" ht="45" x14ac:dyDescent="0.25">
      <c r="A222" s="36">
        <v>81</v>
      </c>
      <c r="B222" s="28" t="s">
        <v>41</v>
      </c>
      <c r="C222" s="28">
        <v>3</v>
      </c>
      <c r="D222" s="28">
        <v>10</v>
      </c>
      <c r="E222" s="28" t="s">
        <v>463</v>
      </c>
      <c r="F222" s="28" t="s">
        <v>464</v>
      </c>
      <c r="G222" s="28" t="s">
        <v>465</v>
      </c>
      <c r="H222" s="9" t="s">
        <v>430</v>
      </c>
      <c r="I222" s="9">
        <v>100</v>
      </c>
      <c r="J222" s="39" t="s">
        <v>466</v>
      </c>
      <c r="K222" s="28"/>
      <c r="L222" s="28" t="s">
        <v>31</v>
      </c>
      <c r="M222" s="39"/>
      <c r="N222" s="35">
        <v>63038.46</v>
      </c>
      <c r="O222" s="28"/>
      <c r="P222" s="35">
        <v>32353.86</v>
      </c>
      <c r="Q222" s="28" t="s">
        <v>467</v>
      </c>
      <c r="R222" s="36" t="s">
        <v>265</v>
      </c>
    </row>
    <row r="223" spans="1:18" s="8" customFormat="1" ht="30" x14ac:dyDescent="0.25">
      <c r="A223" s="37"/>
      <c r="B223" s="28"/>
      <c r="C223" s="28"/>
      <c r="D223" s="28"/>
      <c r="E223" s="28"/>
      <c r="F223" s="28"/>
      <c r="G223" s="28"/>
      <c r="H223" s="9" t="s">
        <v>431</v>
      </c>
      <c r="I223" s="9">
        <v>1</v>
      </c>
      <c r="J223" s="40"/>
      <c r="K223" s="28"/>
      <c r="L223" s="28"/>
      <c r="M223" s="40"/>
      <c r="N223" s="35"/>
      <c r="O223" s="28"/>
      <c r="P223" s="28"/>
      <c r="Q223" s="28"/>
      <c r="R223" s="37"/>
    </row>
    <row r="224" spans="1:18" s="8" customFormat="1" x14ac:dyDescent="0.25">
      <c r="A224" s="38"/>
      <c r="B224" s="28"/>
      <c r="C224" s="28"/>
      <c r="D224" s="28"/>
      <c r="E224" s="28"/>
      <c r="F224" s="28"/>
      <c r="G224" s="28"/>
      <c r="H224" s="9" t="s">
        <v>462</v>
      </c>
      <c r="I224" s="9">
        <v>1000</v>
      </c>
      <c r="J224" s="41"/>
      <c r="K224" s="28"/>
      <c r="L224" s="28"/>
      <c r="M224" s="41"/>
      <c r="N224" s="35"/>
      <c r="O224" s="28"/>
      <c r="P224" s="28"/>
      <c r="Q224" s="28"/>
      <c r="R224" s="38"/>
    </row>
    <row r="225" spans="1:18" s="8" customFormat="1" x14ac:dyDescent="0.25">
      <c r="A225" s="36">
        <v>82</v>
      </c>
      <c r="B225" s="28" t="s">
        <v>50</v>
      </c>
      <c r="C225" s="28">
        <v>5</v>
      </c>
      <c r="D225" s="28">
        <v>11</v>
      </c>
      <c r="E225" s="28" t="s">
        <v>468</v>
      </c>
      <c r="F225" s="28" t="s">
        <v>469</v>
      </c>
      <c r="G225" s="28" t="s">
        <v>80</v>
      </c>
      <c r="H225" s="9" t="s">
        <v>46</v>
      </c>
      <c r="I225" s="25">
        <v>1</v>
      </c>
      <c r="J225" s="36" t="s">
        <v>470</v>
      </c>
      <c r="K225" s="28"/>
      <c r="L225" s="28" t="s">
        <v>31</v>
      </c>
      <c r="M225" s="28"/>
      <c r="N225" s="35">
        <v>8613.4</v>
      </c>
      <c r="O225" s="28"/>
      <c r="P225" s="35">
        <v>5643.4</v>
      </c>
      <c r="Q225" s="28" t="s">
        <v>413</v>
      </c>
      <c r="R225" s="28" t="s">
        <v>414</v>
      </c>
    </row>
    <row r="226" spans="1:18" s="8" customFormat="1" ht="30" x14ac:dyDescent="0.25">
      <c r="A226" s="38"/>
      <c r="B226" s="28"/>
      <c r="C226" s="28"/>
      <c r="D226" s="28"/>
      <c r="E226" s="28"/>
      <c r="F226" s="28"/>
      <c r="G226" s="28"/>
      <c r="H226" s="9" t="s">
        <v>432</v>
      </c>
      <c r="I226" s="9">
        <v>50</v>
      </c>
      <c r="J226" s="38"/>
      <c r="K226" s="28"/>
      <c r="L226" s="28"/>
      <c r="M226" s="28"/>
      <c r="N226" s="28"/>
      <c r="O226" s="28"/>
      <c r="P226" s="28"/>
      <c r="Q226" s="28"/>
      <c r="R226" s="28"/>
    </row>
    <row r="227" spans="1:18" s="8" customFormat="1" ht="30" x14ac:dyDescent="0.25">
      <c r="A227" s="36">
        <v>83</v>
      </c>
      <c r="B227" s="28" t="s">
        <v>35</v>
      </c>
      <c r="C227" s="28">
        <v>5</v>
      </c>
      <c r="D227" s="28">
        <v>11</v>
      </c>
      <c r="E227" s="28" t="s">
        <v>471</v>
      </c>
      <c r="F227" s="28" t="s">
        <v>472</v>
      </c>
      <c r="G227" s="28" t="s">
        <v>473</v>
      </c>
      <c r="H227" s="9" t="s">
        <v>474</v>
      </c>
      <c r="I227" s="9">
        <v>1</v>
      </c>
      <c r="J227" s="28" t="s">
        <v>475</v>
      </c>
      <c r="K227" s="28"/>
      <c r="L227" s="28" t="s">
        <v>48</v>
      </c>
      <c r="M227" s="28"/>
      <c r="N227" s="35">
        <v>74503</v>
      </c>
      <c r="O227" s="28"/>
      <c r="P227" s="35">
        <v>53573</v>
      </c>
      <c r="Q227" s="28" t="s">
        <v>476</v>
      </c>
      <c r="R227" s="28" t="s">
        <v>477</v>
      </c>
    </row>
    <row r="228" spans="1:18" s="8" customFormat="1" ht="45" x14ac:dyDescent="0.25">
      <c r="A228" s="37"/>
      <c r="B228" s="28"/>
      <c r="C228" s="28"/>
      <c r="D228" s="28"/>
      <c r="E228" s="28"/>
      <c r="F228" s="28"/>
      <c r="G228" s="28"/>
      <c r="H228" s="9" t="s">
        <v>430</v>
      </c>
      <c r="I228" s="9">
        <v>7</v>
      </c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8" customFormat="1" x14ac:dyDescent="0.25">
      <c r="A229" s="37"/>
      <c r="B229" s="28"/>
      <c r="C229" s="28"/>
      <c r="D229" s="28"/>
      <c r="E229" s="28"/>
      <c r="F229" s="28"/>
      <c r="G229" s="28"/>
      <c r="H229" s="9" t="s">
        <v>478</v>
      </c>
      <c r="I229" s="9">
        <v>700</v>
      </c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8" customFormat="1" x14ac:dyDescent="0.25">
      <c r="A230" s="37"/>
      <c r="B230" s="28"/>
      <c r="C230" s="28"/>
      <c r="D230" s="28"/>
      <c r="E230" s="28"/>
      <c r="F230" s="28"/>
      <c r="G230" s="28"/>
      <c r="H230" s="9" t="s">
        <v>462</v>
      </c>
      <c r="I230" s="9">
        <v>700</v>
      </c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8" customFormat="1" ht="45" x14ac:dyDescent="0.25">
      <c r="A231" s="37"/>
      <c r="B231" s="28"/>
      <c r="C231" s="28"/>
      <c r="D231" s="28"/>
      <c r="E231" s="28"/>
      <c r="F231" s="28"/>
      <c r="G231" s="28"/>
      <c r="H231" s="9" t="s">
        <v>479</v>
      </c>
      <c r="I231" s="9">
        <v>47000</v>
      </c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8" customFormat="1" x14ac:dyDescent="0.25">
      <c r="A232" s="38"/>
      <c r="B232" s="28"/>
      <c r="C232" s="28"/>
      <c r="D232" s="28"/>
      <c r="E232" s="28"/>
      <c r="F232" s="28"/>
      <c r="G232" s="28"/>
      <c r="H232" s="9" t="s">
        <v>409</v>
      </c>
      <c r="I232" s="9">
        <v>1</v>
      </c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8" customFormat="1" ht="30" x14ac:dyDescent="0.25">
      <c r="A233" s="36">
        <v>84</v>
      </c>
      <c r="B233" s="28" t="s">
        <v>35</v>
      </c>
      <c r="C233" s="28">
        <v>5</v>
      </c>
      <c r="D233" s="28">
        <v>11</v>
      </c>
      <c r="E233" s="28" t="s">
        <v>480</v>
      </c>
      <c r="F233" s="28" t="s">
        <v>481</v>
      </c>
      <c r="G233" s="28" t="s">
        <v>68</v>
      </c>
      <c r="H233" s="9" t="s">
        <v>474</v>
      </c>
      <c r="I233" s="9">
        <v>1</v>
      </c>
      <c r="J233" s="28" t="s">
        <v>482</v>
      </c>
      <c r="K233" s="28"/>
      <c r="L233" s="28" t="s">
        <v>51</v>
      </c>
      <c r="M233" s="28"/>
      <c r="N233" s="35">
        <v>13404.97</v>
      </c>
      <c r="O233" s="28"/>
      <c r="P233" s="35">
        <v>8904.9699999999993</v>
      </c>
      <c r="Q233" s="28" t="s">
        <v>483</v>
      </c>
      <c r="R233" s="28" t="s">
        <v>484</v>
      </c>
    </row>
    <row r="234" spans="1:18" s="8" customFormat="1" ht="45" x14ac:dyDescent="0.25">
      <c r="A234" s="38"/>
      <c r="B234" s="28"/>
      <c r="C234" s="28"/>
      <c r="D234" s="28"/>
      <c r="E234" s="28"/>
      <c r="F234" s="28"/>
      <c r="G234" s="28"/>
      <c r="H234" s="9" t="s">
        <v>430</v>
      </c>
      <c r="I234" s="9">
        <v>5</v>
      </c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8" customFormat="1" ht="30" x14ac:dyDescent="0.25">
      <c r="A235" s="36">
        <v>85</v>
      </c>
      <c r="B235" s="28" t="s">
        <v>35</v>
      </c>
      <c r="C235" s="28">
        <v>5</v>
      </c>
      <c r="D235" s="28">
        <v>11</v>
      </c>
      <c r="E235" s="28" t="s">
        <v>485</v>
      </c>
      <c r="F235" s="28" t="s">
        <v>486</v>
      </c>
      <c r="G235" s="28" t="s">
        <v>487</v>
      </c>
      <c r="H235" s="9" t="s">
        <v>431</v>
      </c>
      <c r="I235" s="9">
        <v>2</v>
      </c>
      <c r="J235" s="28" t="s">
        <v>488</v>
      </c>
      <c r="K235" s="28"/>
      <c r="L235" s="28" t="s">
        <v>51</v>
      </c>
      <c r="M235" s="28"/>
      <c r="N235" s="35">
        <v>28568</v>
      </c>
      <c r="O235" s="28"/>
      <c r="P235" s="35">
        <v>26584</v>
      </c>
      <c r="Q235" s="28" t="s">
        <v>278</v>
      </c>
      <c r="R235" s="28" t="s">
        <v>489</v>
      </c>
    </row>
    <row r="236" spans="1:18" s="8" customFormat="1" ht="45" x14ac:dyDescent="0.25">
      <c r="A236" s="37"/>
      <c r="B236" s="28"/>
      <c r="C236" s="28"/>
      <c r="D236" s="28"/>
      <c r="E236" s="28"/>
      <c r="F236" s="28"/>
      <c r="G236" s="28"/>
      <c r="H236" s="9" t="s">
        <v>430</v>
      </c>
      <c r="I236" s="9">
        <v>50</v>
      </c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s="8" customFormat="1" x14ac:dyDescent="0.25">
      <c r="A237" s="37"/>
      <c r="B237" s="28"/>
      <c r="C237" s="28"/>
      <c r="D237" s="28"/>
      <c r="E237" s="28"/>
      <c r="F237" s="28"/>
      <c r="G237" s="28"/>
      <c r="H237" s="9" t="s">
        <v>462</v>
      </c>
      <c r="I237" s="9">
        <v>100</v>
      </c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8" customFormat="1" x14ac:dyDescent="0.25">
      <c r="A238" s="37"/>
      <c r="B238" s="28"/>
      <c r="C238" s="28"/>
      <c r="D238" s="28"/>
      <c r="E238" s="28"/>
      <c r="F238" s="28"/>
      <c r="G238" s="28"/>
      <c r="H238" s="9" t="s">
        <v>409</v>
      </c>
      <c r="I238" s="9">
        <v>1</v>
      </c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8" customFormat="1" x14ac:dyDescent="0.25">
      <c r="A239" s="37"/>
      <c r="B239" s="28"/>
      <c r="C239" s="28"/>
      <c r="D239" s="28"/>
      <c r="E239" s="28"/>
      <c r="F239" s="28"/>
      <c r="G239" s="28"/>
      <c r="H239" s="9" t="s">
        <v>490</v>
      </c>
      <c r="I239" s="9">
        <v>3</v>
      </c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8" customFormat="1" ht="45" x14ac:dyDescent="0.25">
      <c r="A240" s="38"/>
      <c r="B240" s="28"/>
      <c r="C240" s="28"/>
      <c r="D240" s="28"/>
      <c r="E240" s="28"/>
      <c r="F240" s="28"/>
      <c r="G240" s="28"/>
      <c r="H240" s="9" t="s">
        <v>479</v>
      </c>
      <c r="I240" s="9">
        <v>18000</v>
      </c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8" customFormat="1" ht="33.75" customHeight="1" x14ac:dyDescent="0.25">
      <c r="A241" s="36">
        <v>86</v>
      </c>
      <c r="B241" s="36" t="s">
        <v>50</v>
      </c>
      <c r="C241" s="28">
        <v>2</v>
      </c>
      <c r="D241" s="28">
        <v>12</v>
      </c>
      <c r="E241" s="42" t="s">
        <v>85</v>
      </c>
      <c r="F241" s="28" t="s">
        <v>491</v>
      </c>
      <c r="G241" s="42" t="s">
        <v>80</v>
      </c>
      <c r="H241" s="9" t="s">
        <v>46</v>
      </c>
      <c r="I241" s="9">
        <v>1</v>
      </c>
      <c r="J241" s="28" t="s">
        <v>492</v>
      </c>
      <c r="K241" s="36"/>
      <c r="L241" s="28" t="s">
        <v>48</v>
      </c>
      <c r="M241" s="36"/>
      <c r="N241" s="35">
        <v>7469.4</v>
      </c>
      <c r="O241" s="28"/>
      <c r="P241" s="35">
        <v>5501.4</v>
      </c>
      <c r="Q241" s="28" t="s">
        <v>413</v>
      </c>
      <c r="R241" s="28" t="s">
        <v>414</v>
      </c>
    </row>
    <row r="242" spans="1:18" s="8" customFormat="1" ht="60" x14ac:dyDescent="0.25">
      <c r="A242" s="38"/>
      <c r="B242" s="38"/>
      <c r="C242" s="28"/>
      <c r="D242" s="28"/>
      <c r="E242" s="44"/>
      <c r="F242" s="28"/>
      <c r="G242" s="44"/>
      <c r="H242" s="9" t="s">
        <v>493</v>
      </c>
      <c r="I242" s="9" t="s">
        <v>494</v>
      </c>
      <c r="J242" s="28"/>
      <c r="K242" s="38"/>
      <c r="L242" s="28"/>
      <c r="M242" s="38"/>
      <c r="N242" s="28"/>
      <c r="O242" s="28"/>
      <c r="P242" s="28"/>
      <c r="Q242" s="28"/>
      <c r="R242" s="28"/>
    </row>
    <row r="243" spans="1:18" s="8" customFormat="1" ht="32.25" customHeight="1" x14ac:dyDescent="0.25">
      <c r="A243" s="36">
        <v>87</v>
      </c>
      <c r="B243" s="28" t="s">
        <v>50</v>
      </c>
      <c r="C243" s="28">
        <v>2</v>
      </c>
      <c r="D243" s="28">
        <v>12</v>
      </c>
      <c r="E243" s="28" t="s">
        <v>495</v>
      </c>
      <c r="F243" s="28" t="s">
        <v>496</v>
      </c>
      <c r="G243" s="28" t="s">
        <v>80</v>
      </c>
      <c r="H243" s="9" t="s">
        <v>46</v>
      </c>
      <c r="I243" s="25">
        <v>1</v>
      </c>
      <c r="J243" s="28" t="s">
        <v>497</v>
      </c>
      <c r="K243" s="28"/>
      <c r="L243" s="28" t="s">
        <v>48</v>
      </c>
      <c r="M243" s="28"/>
      <c r="N243" s="35">
        <v>6828.01</v>
      </c>
      <c r="O243" s="28"/>
      <c r="P243" s="35">
        <v>5540.01</v>
      </c>
      <c r="Q243" s="28" t="s">
        <v>413</v>
      </c>
      <c r="R243" s="28" t="s">
        <v>414</v>
      </c>
    </row>
    <row r="244" spans="1:18" s="8" customFormat="1" ht="60" customHeight="1" x14ac:dyDescent="0.25">
      <c r="A244" s="38"/>
      <c r="B244" s="28"/>
      <c r="C244" s="28"/>
      <c r="D244" s="28"/>
      <c r="E244" s="28"/>
      <c r="F244" s="28"/>
      <c r="G244" s="28"/>
      <c r="H244" s="9" t="s">
        <v>432</v>
      </c>
      <c r="I244" s="9">
        <v>15</v>
      </c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8" customFormat="1" ht="42" customHeight="1" x14ac:dyDescent="0.25">
      <c r="A245" s="36">
        <v>88</v>
      </c>
      <c r="B245" s="28" t="s">
        <v>72</v>
      </c>
      <c r="C245" s="28">
        <v>2</v>
      </c>
      <c r="D245" s="28">
        <v>12</v>
      </c>
      <c r="E245" s="28" t="s">
        <v>498</v>
      </c>
      <c r="F245" s="28" t="s">
        <v>499</v>
      </c>
      <c r="G245" s="28" t="s">
        <v>412</v>
      </c>
      <c r="H245" s="9" t="s">
        <v>396</v>
      </c>
      <c r="I245" s="25">
        <v>3</v>
      </c>
      <c r="J245" s="28" t="s">
        <v>64</v>
      </c>
      <c r="K245" s="36"/>
      <c r="L245" s="28" t="s">
        <v>49</v>
      </c>
      <c r="M245" s="28"/>
      <c r="N245" s="35">
        <v>7352.19</v>
      </c>
      <c r="O245" s="28"/>
      <c r="P245" s="35">
        <v>5748.12</v>
      </c>
      <c r="Q245" s="28" t="s">
        <v>413</v>
      </c>
      <c r="R245" s="28" t="s">
        <v>414</v>
      </c>
    </row>
    <row r="246" spans="1:18" s="8" customFormat="1" ht="48" customHeight="1" x14ac:dyDescent="0.25">
      <c r="A246" s="38"/>
      <c r="B246" s="28"/>
      <c r="C246" s="28"/>
      <c r="D246" s="28"/>
      <c r="E246" s="28"/>
      <c r="F246" s="28"/>
      <c r="G246" s="28"/>
      <c r="H246" s="9" t="s">
        <v>86</v>
      </c>
      <c r="I246" s="12">
        <v>60</v>
      </c>
      <c r="J246" s="28"/>
      <c r="K246" s="38"/>
      <c r="L246" s="28"/>
      <c r="M246" s="28"/>
      <c r="N246" s="28"/>
      <c r="O246" s="28"/>
      <c r="P246" s="28"/>
      <c r="Q246" s="28"/>
      <c r="R246" s="28"/>
    </row>
    <row r="247" spans="1:18" s="8" customFormat="1" ht="30" x14ac:dyDescent="0.25">
      <c r="A247" s="36">
        <v>89</v>
      </c>
      <c r="B247" s="28" t="s">
        <v>35</v>
      </c>
      <c r="C247" s="28">
        <v>1</v>
      </c>
      <c r="D247" s="28">
        <v>13</v>
      </c>
      <c r="E247" s="28" t="s">
        <v>500</v>
      </c>
      <c r="F247" s="28" t="s">
        <v>501</v>
      </c>
      <c r="G247" s="28" t="s">
        <v>502</v>
      </c>
      <c r="H247" s="9" t="s">
        <v>87</v>
      </c>
      <c r="I247" s="9">
        <v>1</v>
      </c>
      <c r="J247" s="28" t="s">
        <v>503</v>
      </c>
      <c r="K247" s="28"/>
      <c r="L247" s="28" t="s">
        <v>51</v>
      </c>
      <c r="M247" s="28"/>
      <c r="N247" s="35">
        <v>41403.39</v>
      </c>
      <c r="O247" s="28"/>
      <c r="P247" s="35">
        <v>31000</v>
      </c>
      <c r="Q247" s="28" t="s">
        <v>224</v>
      </c>
      <c r="R247" s="42" t="s">
        <v>504</v>
      </c>
    </row>
    <row r="248" spans="1:18" s="8" customFormat="1" ht="45" x14ac:dyDescent="0.25">
      <c r="A248" s="37"/>
      <c r="B248" s="28"/>
      <c r="C248" s="28"/>
      <c r="D248" s="28"/>
      <c r="E248" s="28"/>
      <c r="F248" s="28"/>
      <c r="G248" s="28"/>
      <c r="H248" s="9" t="s">
        <v>430</v>
      </c>
      <c r="I248" s="9">
        <v>13</v>
      </c>
      <c r="J248" s="28"/>
      <c r="K248" s="28"/>
      <c r="L248" s="28"/>
      <c r="M248" s="28"/>
      <c r="N248" s="28"/>
      <c r="O248" s="28"/>
      <c r="P248" s="28"/>
      <c r="Q248" s="28"/>
      <c r="R248" s="43"/>
    </row>
    <row r="249" spans="1:18" s="8" customFormat="1" x14ac:dyDescent="0.25">
      <c r="A249" s="37"/>
      <c r="B249" s="28"/>
      <c r="C249" s="28"/>
      <c r="D249" s="28"/>
      <c r="E249" s="28"/>
      <c r="F249" s="28"/>
      <c r="G249" s="28"/>
      <c r="H249" s="9" t="s">
        <v>478</v>
      </c>
      <c r="I249" s="9">
        <v>400</v>
      </c>
      <c r="J249" s="28"/>
      <c r="K249" s="28"/>
      <c r="L249" s="28"/>
      <c r="M249" s="28"/>
      <c r="N249" s="28"/>
      <c r="O249" s="28"/>
      <c r="P249" s="28"/>
      <c r="Q249" s="28"/>
      <c r="R249" s="43"/>
    </row>
    <row r="250" spans="1:18" s="8" customFormat="1" x14ac:dyDescent="0.25">
      <c r="A250" s="37"/>
      <c r="B250" s="28"/>
      <c r="C250" s="28"/>
      <c r="D250" s="28"/>
      <c r="E250" s="28"/>
      <c r="F250" s="28"/>
      <c r="G250" s="28"/>
      <c r="H250" s="9" t="s">
        <v>462</v>
      </c>
      <c r="I250" s="9">
        <v>500</v>
      </c>
      <c r="J250" s="28"/>
      <c r="K250" s="28"/>
      <c r="L250" s="28"/>
      <c r="M250" s="28"/>
      <c r="N250" s="28"/>
      <c r="O250" s="28"/>
      <c r="P250" s="28"/>
      <c r="Q250" s="28"/>
      <c r="R250" s="43"/>
    </row>
    <row r="251" spans="1:18" s="8" customFormat="1" x14ac:dyDescent="0.25">
      <c r="A251" s="38"/>
      <c r="B251" s="28"/>
      <c r="C251" s="28"/>
      <c r="D251" s="28"/>
      <c r="E251" s="28"/>
      <c r="F251" s="28"/>
      <c r="G251" s="28"/>
      <c r="H251" s="9" t="s">
        <v>490</v>
      </c>
      <c r="I251" s="9">
        <v>13</v>
      </c>
      <c r="J251" s="28"/>
      <c r="K251" s="28"/>
      <c r="L251" s="28"/>
      <c r="M251" s="28"/>
      <c r="N251" s="28"/>
      <c r="O251" s="28"/>
      <c r="P251" s="28"/>
      <c r="Q251" s="28"/>
      <c r="R251" s="44"/>
    </row>
    <row r="252" spans="1:18" s="8" customFormat="1" x14ac:dyDescent="0.25">
      <c r="A252" s="36">
        <v>90</v>
      </c>
      <c r="B252" s="28" t="s">
        <v>35</v>
      </c>
      <c r="C252" s="28">
        <v>1</v>
      </c>
      <c r="D252" s="28">
        <v>13</v>
      </c>
      <c r="E252" s="28" t="s">
        <v>505</v>
      </c>
      <c r="F252" s="28" t="s">
        <v>506</v>
      </c>
      <c r="G252" s="28" t="s">
        <v>507</v>
      </c>
      <c r="H252" s="9" t="s">
        <v>508</v>
      </c>
      <c r="I252" s="9">
        <v>1000</v>
      </c>
      <c r="J252" s="28" t="s">
        <v>509</v>
      </c>
      <c r="K252" s="28"/>
      <c r="L252" s="28" t="s">
        <v>51</v>
      </c>
      <c r="M252" s="28"/>
      <c r="N252" s="35">
        <v>16141.8</v>
      </c>
      <c r="O252" s="28"/>
      <c r="P252" s="35">
        <v>14370</v>
      </c>
      <c r="Q252" s="28" t="s">
        <v>510</v>
      </c>
      <c r="R252" s="28" t="s">
        <v>511</v>
      </c>
    </row>
    <row r="253" spans="1:18" s="8" customFormat="1" ht="45" x14ac:dyDescent="0.25">
      <c r="A253" s="38"/>
      <c r="B253" s="28"/>
      <c r="C253" s="28"/>
      <c r="D253" s="28"/>
      <c r="E253" s="28"/>
      <c r="F253" s="28"/>
      <c r="G253" s="28"/>
      <c r="H253" s="9" t="s">
        <v>512</v>
      </c>
      <c r="I253" s="9">
        <v>10000</v>
      </c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8" customFormat="1" x14ac:dyDescent="0.25">
      <c r="A254" s="36">
        <v>91</v>
      </c>
      <c r="B254" s="28" t="s">
        <v>42</v>
      </c>
      <c r="C254" s="28">
        <v>1</v>
      </c>
      <c r="D254" s="28">
        <v>13</v>
      </c>
      <c r="E254" s="28" t="s">
        <v>513</v>
      </c>
      <c r="F254" s="28" t="s">
        <v>514</v>
      </c>
      <c r="G254" s="28" t="s">
        <v>412</v>
      </c>
      <c r="H254" s="9" t="s">
        <v>396</v>
      </c>
      <c r="I254" s="9">
        <v>1</v>
      </c>
      <c r="J254" s="39" t="s">
        <v>515</v>
      </c>
      <c r="K254" s="28"/>
      <c r="L254" s="28" t="s">
        <v>31</v>
      </c>
      <c r="M254" s="28"/>
      <c r="N254" s="35">
        <v>18557.5</v>
      </c>
      <c r="O254" s="28"/>
      <c r="P254" s="35">
        <v>15982.5</v>
      </c>
      <c r="Q254" s="28" t="s">
        <v>289</v>
      </c>
      <c r="R254" s="28" t="s">
        <v>516</v>
      </c>
    </row>
    <row r="255" spans="1:18" s="8" customFormat="1" ht="30" x14ac:dyDescent="0.25">
      <c r="A255" s="38"/>
      <c r="B255" s="28"/>
      <c r="C255" s="28"/>
      <c r="D255" s="28"/>
      <c r="E255" s="28"/>
      <c r="F255" s="28"/>
      <c r="G255" s="28"/>
      <c r="H255" s="9" t="s">
        <v>86</v>
      </c>
      <c r="I255" s="9">
        <v>50</v>
      </c>
      <c r="J255" s="41"/>
      <c r="K255" s="28"/>
      <c r="L255" s="28"/>
      <c r="M255" s="28"/>
      <c r="N255" s="28"/>
      <c r="O255" s="28"/>
      <c r="P255" s="28"/>
      <c r="Q255" s="28"/>
      <c r="R255" s="28"/>
    </row>
    <row r="256" spans="1:18" s="8" customFormat="1" ht="30" x14ac:dyDescent="0.25">
      <c r="A256" s="36">
        <v>92</v>
      </c>
      <c r="B256" s="28" t="s">
        <v>35</v>
      </c>
      <c r="C256" s="28">
        <v>1.3</v>
      </c>
      <c r="D256" s="28">
        <v>13</v>
      </c>
      <c r="E256" s="28" t="s">
        <v>517</v>
      </c>
      <c r="F256" s="39" t="s">
        <v>518</v>
      </c>
      <c r="G256" s="28" t="s">
        <v>519</v>
      </c>
      <c r="H256" s="9" t="s">
        <v>87</v>
      </c>
      <c r="I256" s="9">
        <v>1</v>
      </c>
      <c r="J256" s="28" t="s">
        <v>520</v>
      </c>
      <c r="K256" s="28"/>
      <c r="L256" s="28" t="s">
        <v>41</v>
      </c>
      <c r="M256" s="28"/>
      <c r="N256" s="35">
        <v>45385</v>
      </c>
      <c r="O256" s="28"/>
      <c r="P256" s="35">
        <v>21685</v>
      </c>
      <c r="Q256" s="28" t="s">
        <v>521</v>
      </c>
      <c r="R256" s="28" t="s">
        <v>522</v>
      </c>
    </row>
    <row r="257" spans="1:18" s="8" customFormat="1" x14ac:dyDescent="0.25">
      <c r="A257" s="37"/>
      <c r="B257" s="28"/>
      <c r="C257" s="28"/>
      <c r="D257" s="28"/>
      <c r="E257" s="28"/>
      <c r="F257" s="40"/>
      <c r="G257" s="28"/>
      <c r="H257" s="9" t="s">
        <v>462</v>
      </c>
      <c r="I257" s="9">
        <v>50</v>
      </c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8" customFormat="1" x14ac:dyDescent="0.25">
      <c r="A258" s="37"/>
      <c r="B258" s="28"/>
      <c r="C258" s="28"/>
      <c r="D258" s="28"/>
      <c r="E258" s="28"/>
      <c r="F258" s="40"/>
      <c r="G258" s="28"/>
      <c r="H258" s="9" t="s">
        <v>46</v>
      </c>
      <c r="I258" s="9">
        <v>2</v>
      </c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8" customFormat="1" ht="30" x14ac:dyDescent="0.25">
      <c r="A259" s="38"/>
      <c r="B259" s="28"/>
      <c r="C259" s="28"/>
      <c r="D259" s="28"/>
      <c r="E259" s="28"/>
      <c r="F259" s="41"/>
      <c r="G259" s="28"/>
      <c r="H259" s="9" t="s">
        <v>113</v>
      </c>
      <c r="I259" s="9">
        <v>28</v>
      </c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8" customFormat="1" ht="30" x14ac:dyDescent="0.25">
      <c r="A260" s="36">
        <v>93</v>
      </c>
      <c r="B260" s="28" t="s">
        <v>35</v>
      </c>
      <c r="C260" s="28">
        <v>1</v>
      </c>
      <c r="D260" s="28">
        <v>13</v>
      </c>
      <c r="E260" s="28" t="s">
        <v>523</v>
      </c>
      <c r="F260" s="28" t="s">
        <v>524</v>
      </c>
      <c r="G260" s="28" t="s">
        <v>502</v>
      </c>
      <c r="H260" s="9" t="s">
        <v>87</v>
      </c>
      <c r="I260" s="9">
        <v>1</v>
      </c>
      <c r="J260" s="28" t="s">
        <v>525</v>
      </c>
      <c r="K260" s="28"/>
      <c r="L260" s="28" t="s">
        <v>51</v>
      </c>
      <c r="M260" s="28"/>
      <c r="N260" s="35">
        <v>14201.16</v>
      </c>
      <c r="O260" s="28"/>
      <c r="P260" s="29">
        <v>9401.16</v>
      </c>
      <c r="Q260" s="28" t="s">
        <v>526</v>
      </c>
      <c r="R260" s="28" t="s">
        <v>527</v>
      </c>
    </row>
    <row r="261" spans="1:18" s="8" customFormat="1" ht="45" x14ac:dyDescent="0.25">
      <c r="A261" s="37"/>
      <c r="B261" s="28"/>
      <c r="C261" s="28"/>
      <c r="D261" s="28"/>
      <c r="E261" s="28"/>
      <c r="F261" s="28"/>
      <c r="G261" s="28"/>
      <c r="H261" s="9" t="s">
        <v>430</v>
      </c>
      <c r="I261" s="9">
        <v>25</v>
      </c>
      <c r="J261" s="28"/>
      <c r="K261" s="28"/>
      <c r="L261" s="28"/>
      <c r="M261" s="28"/>
      <c r="N261" s="28"/>
      <c r="O261" s="28"/>
      <c r="P261" s="30"/>
      <c r="Q261" s="28"/>
      <c r="R261" s="28"/>
    </row>
    <row r="262" spans="1:18" s="8" customFormat="1" x14ac:dyDescent="0.25">
      <c r="A262" s="37"/>
      <c r="B262" s="28"/>
      <c r="C262" s="28"/>
      <c r="D262" s="28"/>
      <c r="E262" s="28"/>
      <c r="F262" s="28"/>
      <c r="G262" s="28"/>
      <c r="H262" s="9" t="s">
        <v>462</v>
      </c>
      <c r="I262" s="9">
        <v>50</v>
      </c>
      <c r="J262" s="28"/>
      <c r="K262" s="28"/>
      <c r="L262" s="28"/>
      <c r="M262" s="28"/>
      <c r="N262" s="28"/>
      <c r="O262" s="28"/>
      <c r="P262" s="30"/>
      <c r="Q262" s="28"/>
      <c r="R262" s="28"/>
    </row>
    <row r="263" spans="1:18" s="8" customFormat="1" x14ac:dyDescent="0.25">
      <c r="A263" s="38"/>
      <c r="B263" s="28"/>
      <c r="C263" s="28"/>
      <c r="D263" s="28"/>
      <c r="E263" s="28"/>
      <c r="F263" s="28"/>
      <c r="G263" s="28"/>
      <c r="H263" s="9" t="s">
        <v>490</v>
      </c>
      <c r="I263" s="9">
        <v>3</v>
      </c>
      <c r="J263" s="28"/>
      <c r="K263" s="28"/>
      <c r="L263" s="28"/>
      <c r="M263" s="28"/>
      <c r="N263" s="28"/>
      <c r="O263" s="28"/>
      <c r="P263" s="31"/>
      <c r="Q263" s="28"/>
      <c r="R263" s="28"/>
    </row>
    <row r="264" spans="1:18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32" t="s">
        <v>52</v>
      </c>
      <c r="N265" s="33"/>
      <c r="O265" s="33" t="s">
        <v>53</v>
      </c>
      <c r="P265" s="34"/>
      <c r="Q265" s="21"/>
      <c r="R265" s="21"/>
    </row>
    <row r="266" spans="1:18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15" t="s">
        <v>54</v>
      </c>
      <c r="N266" s="15" t="s">
        <v>55</v>
      </c>
      <c r="O266" s="15" t="s">
        <v>54</v>
      </c>
      <c r="P266" s="15" t="s">
        <v>55</v>
      </c>
      <c r="Q266" s="21"/>
      <c r="R266" s="21"/>
    </row>
    <row r="267" spans="1:18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70" t="s">
        <v>528</v>
      </c>
      <c r="M267" s="16">
        <v>38</v>
      </c>
      <c r="N267" s="17">
        <v>1183375.99</v>
      </c>
      <c r="O267" s="26">
        <v>55</v>
      </c>
      <c r="P267" s="27">
        <v>1642344.21</v>
      </c>
      <c r="Q267" s="21"/>
      <c r="R267" s="21"/>
    </row>
    <row r="268" spans="1:18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70" t="s">
        <v>529</v>
      </c>
      <c r="M268" s="16"/>
      <c r="N268" s="17"/>
      <c r="O268" s="26"/>
      <c r="P268" s="27"/>
      <c r="Q268" s="21"/>
      <c r="R268" s="21"/>
    </row>
    <row r="269" spans="1:18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</row>
  </sheetData>
  <mergeCells count="1264">
    <mergeCell ref="Q4:Q5"/>
    <mergeCell ref="R4:R5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  <mergeCell ref="K12:K14"/>
    <mergeCell ref="L12:L14"/>
    <mergeCell ref="M12:M14"/>
    <mergeCell ref="N12:N14"/>
    <mergeCell ref="O12:O14"/>
    <mergeCell ref="P12:P14"/>
    <mergeCell ref="Q10:Q11"/>
    <mergeCell ref="R10:R11"/>
    <mergeCell ref="K10:K11"/>
    <mergeCell ref="L10:L11"/>
    <mergeCell ref="M10:M11"/>
    <mergeCell ref="N10:N11"/>
    <mergeCell ref="O10:O11"/>
    <mergeCell ref="P10:P11"/>
    <mergeCell ref="A10:A11"/>
    <mergeCell ref="B10:B11"/>
    <mergeCell ref="C10:C11"/>
    <mergeCell ref="D10:D11"/>
    <mergeCell ref="E10:E11"/>
    <mergeCell ref="F10:F11"/>
    <mergeCell ref="G10:G11"/>
    <mergeCell ref="J10:J11"/>
    <mergeCell ref="G72:G77"/>
    <mergeCell ref="J72:J77"/>
    <mergeCell ref="K72:K77"/>
    <mergeCell ref="L72:L77"/>
    <mergeCell ref="M72:M77"/>
    <mergeCell ref="N72:N77"/>
    <mergeCell ref="A61:A66"/>
    <mergeCell ref="B61:B66"/>
    <mergeCell ref="C61:C66"/>
    <mergeCell ref="D61:D66"/>
    <mergeCell ref="K33:K34"/>
    <mergeCell ref="L33:L34"/>
    <mergeCell ref="M33:M34"/>
    <mergeCell ref="N33:N34"/>
    <mergeCell ref="O33:O34"/>
    <mergeCell ref="P33:P34"/>
    <mergeCell ref="K26:K27"/>
    <mergeCell ref="L26:L27"/>
    <mergeCell ref="M26:M27"/>
    <mergeCell ref="N26:N27"/>
    <mergeCell ref="K120:K124"/>
    <mergeCell ref="L120:L124"/>
    <mergeCell ref="K118:K119"/>
    <mergeCell ref="L118:L119"/>
    <mergeCell ref="M118:M119"/>
    <mergeCell ref="N118:N119"/>
    <mergeCell ref="L101:L102"/>
    <mergeCell ref="M101:M102"/>
    <mergeCell ref="N101:N102"/>
    <mergeCell ref="F97:F100"/>
    <mergeCell ref="A101:A102"/>
    <mergeCell ref="B101:B102"/>
    <mergeCell ref="C101:C102"/>
    <mergeCell ref="G84:G88"/>
    <mergeCell ref="J84:J88"/>
    <mergeCell ref="K84:K88"/>
    <mergeCell ref="L84:L88"/>
    <mergeCell ref="M84:M88"/>
    <mergeCell ref="N84:N88"/>
    <mergeCell ref="A150:A152"/>
    <mergeCell ref="B150:B152"/>
    <mergeCell ref="C150:C152"/>
    <mergeCell ref="D150:D152"/>
    <mergeCell ref="M144:M145"/>
    <mergeCell ref="N144:N145"/>
    <mergeCell ref="O144:O145"/>
    <mergeCell ref="P144:P145"/>
    <mergeCell ref="K144:K145"/>
    <mergeCell ref="L144:L145"/>
    <mergeCell ref="M140:M141"/>
    <mergeCell ref="N140:N141"/>
    <mergeCell ref="O140:O141"/>
    <mergeCell ref="P140:P141"/>
    <mergeCell ref="G140:G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Q12:Q14"/>
    <mergeCell ref="R12:R14"/>
    <mergeCell ref="A12:A14"/>
    <mergeCell ref="B12:B14"/>
    <mergeCell ref="C12:C14"/>
    <mergeCell ref="D12:D14"/>
    <mergeCell ref="E12:E14"/>
    <mergeCell ref="F12:F14"/>
    <mergeCell ref="G12:G14"/>
    <mergeCell ref="J12:J14"/>
    <mergeCell ref="M146:M147"/>
    <mergeCell ref="N146:N147"/>
    <mergeCell ref="O146:O147"/>
    <mergeCell ref="P146:P147"/>
    <mergeCell ref="K146:K147"/>
    <mergeCell ref="L146:L147"/>
    <mergeCell ref="K148:K149"/>
    <mergeCell ref="L148:L149"/>
    <mergeCell ref="M135:M136"/>
    <mergeCell ref="N135:N136"/>
    <mergeCell ref="O135:O136"/>
    <mergeCell ref="P135:P136"/>
    <mergeCell ref="K135:K136"/>
    <mergeCell ref="L135:L136"/>
    <mergeCell ref="K138:K139"/>
    <mergeCell ref="L138:L139"/>
    <mergeCell ref="M129:M134"/>
    <mergeCell ref="N129:N134"/>
    <mergeCell ref="O129:O134"/>
    <mergeCell ref="P129:P134"/>
    <mergeCell ref="K129:K134"/>
    <mergeCell ref="L129:L134"/>
    <mergeCell ref="O28:O29"/>
    <mergeCell ref="P28:P29"/>
    <mergeCell ref="Q28:Q29"/>
    <mergeCell ref="R28:R29"/>
    <mergeCell ref="G28:G29"/>
    <mergeCell ref="J28:J29"/>
    <mergeCell ref="K28:K29"/>
    <mergeCell ref="L28:L29"/>
    <mergeCell ref="M28:M29"/>
    <mergeCell ref="N28:N29"/>
    <mergeCell ref="O26:O27"/>
    <mergeCell ref="P26:P27"/>
    <mergeCell ref="Q26:Q27"/>
    <mergeCell ref="R26:R27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G26:G27"/>
    <mergeCell ref="J26:J27"/>
    <mergeCell ref="O18:O20"/>
    <mergeCell ref="P18:P20"/>
    <mergeCell ref="Q18:Q20"/>
    <mergeCell ref="R18:R20"/>
    <mergeCell ref="Q15:Q17"/>
    <mergeCell ref="R15:R17"/>
    <mergeCell ref="G15:G17"/>
    <mergeCell ref="J15:J17"/>
    <mergeCell ref="K15:K17"/>
    <mergeCell ref="L15:L17"/>
    <mergeCell ref="M15:M17"/>
    <mergeCell ref="N15:N17"/>
    <mergeCell ref="A15:A17"/>
    <mergeCell ref="B15:B17"/>
    <mergeCell ref="C15:C17"/>
    <mergeCell ref="D15:D17"/>
    <mergeCell ref="E15:E17"/>
    <mergeCell ref="F15:F17"/>
    <mergeCell ref="O15:O17"/>
    <mergeCell ref="P15:P17"/>
    <mergeCell ref="M61:M66"/>
    <mergeCell ref="N61:N66"/>
    <mergeCell ref="O61:O66"/>
    <mergeCell ref="P61:P66"/>
    <mergeCell ref="M31:M32"/>
    <mergeCell ref="N31:N32"/>
    <mergeCell ref="O31:O32"/>
    <mergeCell ref="P31:P32"/>
    <mergeCell ref="Q31:Q32"/>
    <mergeCell ref="R31:R32"/>
    <mergeCell ref="A31:A32"/>
    <mergeCell ref="B31:B32"/>
    <mergeCell ref="C31:C32"/>
    <mergeCell ref="D31:D32"/>
    <mergeCell ref="E31:E32"/>
    <mergeCell ref="F31:F32"/>
    <mergeCell ref="M78:M80"/>
    <mergeCell ref="N78:N80"/>
    <mergeCell ref="O78:O80"/>
    <mergeCell ref="P78:P80"/>
    <mergeCell ref="A78:A80"/>
    <mergeCell ref="B78:B80"/>
    <mergeCell ref="C78:C80"/>
    <mergeCell ref="D78:D80"/>
    <mergeCell ref="Q33:Q34"/>
    <mergeCell ref="R33:R34"/>
    <mergeCell ref="A33:A34"/>
    <mergeCell ref="B33:B34"/>
    <mergeCell ref="C33:C34"/>
    <mergeCell ref="D33:D34"/>
    <mergeCell ref="E33:E34"/>
    <mergeCell ref="F33:F34"/>
    <mergeCell ref="O116:O117"/>
    <mergeCell ref="P116:P117"/>
    <mergeCell ref="A97:A100"/>
    <mergeCell ref="O97:O100"/>
    <mergeCell ref="P97:P100"/>
    <mergeCell ref="Q97:Q100"/>
    <mergeCell ref="R97:R100"/>
    <mergeCell ref="B97:B100"/>
    <mergeCell ref="C97:C100"/>
    <mergeCell ref="D97:D100"/>
    <mergeCell ref="E97:E100"/>
    <mergeCell ref="O93:O94"/>
    <mergeCell ref="P93:P94"/>
    <mergeCell ref="Q93:Q94"/>
    <mergeCell ref="R93:R94"/>
    <mergeCell ref="O81:O83"/>
    <mergeCell ref="P81:P83"/>
    <mergeCell ref="Q81:Q83"/>
    <mergeCell ref="R81:R83"/>
    <mergeCell ref="A18:A20"/>
    <mergeCell ref="B18:B20"/>
    <mergeCell ref="C18:C20"/>
    <mergeCell ref="D18:D20"/>
    <mergeCell ref="E18:E20"/>
    <mergeCell ref="F18:F20"/>
    <mergeCell ref="G18:G20"/>
    <mergeCell ref="J18:J20"/>
    <mergeCell ref="O52:O60"/>
    <mergeCell ref="P52:P60"/>
    <mergeCell ref="Q52:Q60"/>
    <mergeCell ref="R52:R60"/>
    <mergeCell ref="Q46:Q47"/>
    <mergeCell ref="R46:R47"/>
    <mergeCell ref="A46:A47"/>
    <mergeCell ref="B46:B47"/>
    <mergeCell ref="C46:C47"/>
    <mergeCell ref="D46:D47"/>
    <mergeCell ref="E46:E47"/>
    <mergeCell ref="F46:F47"/>
    <mergeCell ref="K39:K44"/>
    <mergeCell ref="L39:L44"/>
    <mergeCell ref="M39:M44"/>
    <mergeCell ref="N39:N44"/>
    <mergeCell ref="G36:G37"/>
    <mergeCell ref="J36:J37"/>
    <mergeCell ref="K36:K37"/>
    <mergeCell ref="L36:L37"/>
    <mergeCell ref="K18:K20"/>
    <mergeCell ref="L18:L20"/>
    <mergeCell ref="M18:M20"/>
    <mergeCell ref="N18:N20"/>
    <mergeCell ref="O22:O23"/>
    <mergeCell ref="P22:P23"/>
    <mergeCell ref="Q22:Q23"/>
    <mergeCell ref="R22:R23"/>
    <mergeCell ref="A36:A37"/>
    <mergeCell ref="B36:B37"/>
    <mergeCell ref="C36:C37"/>
    <mergeCell ref="D36:D37"/>
    <mergeCell ref="E36:E37"/>
    <mergeCell ref="F36:F37"/>
    <mergeCell ref="G22:G23"/>
    <mergeCell ref="J22:J23"/>
    <mergeCell ref="K22:K23"/>
    <mergeCell ref="L22:L23"/>
    <mergeCell ref="M22:M23"/>
    <mergeCell ref="N22:N23"/>
    <mergeCell ref="A22:A23"/>
    <mergeCell ref="B22:B23"/>
    <mergeCell ref="C22:C23"/>
    <mergeCell ref="D22:D23"/>
    <mergeCell ref="E22:E23"/>
    <mergeCell ref="F22:F23"/>
    <mergeCell ref="M36:M37"/>
    <mergeCell ref="N36:N37"/>
    <mergeCell ref="O36:O37"/>
    <mergeCell ref="P36:P37"/>
    <mergeCell ref="G33:G34"/>
    <mergeCell ref="J33:J34"/>
    <mergeCell ref="G31:G32"/>
    <mergeCell ref="J31:J32"/>
    <mergeCell ref="K31:K32"/>
    <mergeCell ref="L31:L32"/>
    <mergeCell ref="O39:O44"/>
    <mergeCell ref="P39:P44"/>
    <mergeCell ref="Q39:Q44"/>
    <mergeCell ref="R39:R44"/>
    <mergeCell ref="A48:A51"/>
    <mergeCell ref="B48:B51"/>
    <mergeCell ref="C48:C51"/>
    <mergeCell ref="D48:D51"/>
    <mergeCell ref="E48:E51"/>
    <mergeCell ref="F48:F51"/>
    <mergeCell ref="Q36:Q37"/>
    <mergeCell ref="R36:R37"/>
    <mergeCell ref="A39:A44"/>
    <mergeCell ref="B39:B44"/>
    <mergeCell ref="C39:C44"/>
    <mergeCell ref="D39:D44"/>
    <mergeCell ref="E39:E44"/>
    <mergeCell ref="F39:F44"/>
    <mergeCell ref="G39:G44"/>
    <mergeCell ref="J39:J44"/>
    <mergeCell ref="M46:M47"/>
    <mergeCell ref="N46:N47"/>
    <mergeCell ref="O46:O47"/>
    <mergeCell ref="P46:P47"/>
    <mergeCell ref="G46:G47"/>
    <mergeCell ref="J46:J47"/>
    <mergeCell ref="K46:K47"/>
    <mergeCell ref="L46:L47"/>
    <mergeCell ref="G52:G60"/>
    <mergeCell ref="J52:J60"/>
    <mergeCell ref="K52:K60"/>
    <mergeCell ref="L52:L60"/>
    <mergeCell ref="M52:M60"/>
    <mergeCell ref="N52:N60"/>
    <mergeCell ref="O48:O51"/>
    <mergeCell ref="P48:P51"/>
    <mergeCell ref="Q48:Q51"/>
    <mergeCell ref="R48:R51"/>
    <mergeCell ref="A52:A60"/>
    <mergeCell ref="B52:B60"/>
    <mergeCell ref="C52:C60"/>
    <mergeCell ref="D52:D60"/>
    <mergeCell ref="E52:E60"/>
    <mergeCell ref="F52:F60"/>
    <mergeCell ref="G48:G51"/>
    <mergeCell ref="J48:J51"/>
    <mergeCell ref="K48:K51"/>
    <mergeCell ref="L48:L51"/>
    <mergeCell ref="M48:M51"/>
    <mergeCell ref="N48:N51"/>
    <mergeCell ref="O67:O69"/>
    <mergeCell ref="P67:P69"/>
    <mergeCell ref="Q67:Q69"/>
    <mergeCell ref="R67:R69"/>
    <mergeCell ref="A70:A71"/>
    <mergeCell ref="B70:B71"/>
    <mergeCell ref="C70:C71"/>
    <mergeCell ref="D70:D71"/>
    <mergeCell ref="E70:E71"/>
    <mergeCell ref="F70:F71"/>
    <mergeCell ref="Q61:Q66"/>
    <mergeCell ref="R61:R66"/>
    <mergeCell ref="A67:A69"/>
    <mergeCell ref="B67:B69"/>
    <mergeCell ref="C67:C69"/>
    <mergeCell ref="D67:D69"/>
    <mergeCell ref="E67:E69"/>
    <mergeCell ref="F67:F69"/>
    <mergeCell ref="G67:G69"/>
    <mergeCell ref="J67:J69"/>
    <mergeCell ref="E61:E66"/>
    <mergeCell ref="F61:F66"/>
    <mergeCell ref="G61:G66"/>
    <mergeCell ref="J61:J66"/>
    <mergeCell ref="K61:K66"/>
    <mergeCell ref="L61:L66"/>
    <mergeCell ref="K67:K69"/>
    <mergeCell ref="L67:L69"/>
    <mergeCell ref="M67:M69"/>
    <mergeCell ref="N67:N69"/>
    <mergeCell ref="G70:G71"/>
    <mergeCell ref="J70:J71"/>
    <mergeCell ref="O72:O77"/>
    <mergeCell ref="P72:P77"/>
    <mergeCell ref="Q72:Q77"/>
    <mergeCell ref="R72:R77"/>
    <mergeCell ref="A81:A83"/>
    <mergeCell ref="B81:B83"/>
    <mergeCell ref="C81:C83"/>
    <mergeCell ref="D81:D83"/>
    <mergeCell ref="E81:E83"/>
    <mergeCell ref="F81:F83"/>
    <mergeCell ref="A72:A77"/>
    <mergeCell ref="B72:B77"/>
    <mergeCell ref="C72:C77"/>
    <mergeCell ref="D72:D77"/>
    <mergeCell ref="E72:E77"/>
    <mergeCell ref="F72:F77"/>
    <mergeCell ref="M70:M71"/>
    <mergeCell ref="N70:N71"/>
    <mergeCell ref="O70:O71"/>
    <mergeCell ref="P70:P71"/>
    <mergeCell ref="Q70:Q71"/>
    <mergeCell ref="R70:R71"/>
    <mergeCell ref="Q78:Q80"/>
    <mergeCell ref="R78:R80"/>
    <mergeCell ref="E78:E80"/>
    <mergeCell ref="F78:F80"/>
    <mergeCell ref="G78:G80"/>
    <mergeCell ref="J78:J80"/>
    <mergeCell ref="K70:K71"/>
    <mergeCell ref="L70:L71"/>
    <mergeCell ref="K78:K80"/>
    <mergeCell ref="L78:L80"/>
    <mergeCell ref="O84:O88"/>
    <mergeCell ref="P84:P88"/>
    <mergeCell ref="Q84:Q88"/>
    <mergeCell ref="R84:R88"/>
    <mergeCell ref="A89:A92"/>
    <mergeCell ref="B89:B92"/>
    <mergeCell ref="C89:C92"/>
    <mergeCell ref="D89:D92"/>
    <mergeCell ref="E89:E92"/>
    <mergeCell ref="F89:F92"/>
    <mergeCell ref="A84:A88"/>
    <mergeCell ref="B84:B88"/>
    <mergeCell ref="C84:C88"/>
    <mergeCell ref="D84:D88"/>
    <mergeCell ref="E84:E88"/>
    <mergeCell ref="F84:F88"/>
    <mergeCell ref="G81:G83"/>
    <mergeCell ref="J81:J83"/>
    <mergeCell ref="K81:K83"/>
    <mergeCell ref="L81:L83"/>
    <mergeCell ref="M81:M83"/>
    <mergeCell ref="N81:N83"/>
    <mergeCell ref="G97:G100"/>
    <mergeCell ref="J97:J100"/>
    <mergeCell ref="K97:K100"/>
    <mergeCell ref="L97:L100"/>
    <mergeCell ref="M97:M100"/>
    <mergeCell ref="N97:N100"/>
    <mergeCell ref="G93:G94"/>
    <mergeCell ref="J93:J94"/>
    <mergeCell ref="K93:K94"/>
    <mergeCell ref="L93:L94"/>
    <mergeCell ref="M93:M94"/>
    <mergeCell ref="N93:N94"/>
    <mergeCell ref="O89:O92"/>
    <mergeCell ref="P89:P92"/>
    <mergeCell ref="Q89:Q92"/>
    <mergeCell ref="R89:R92"/>
    <mergeCell ref="A93:A94"/>
    <mergeCell ref="B93:B94"/>
    <mergeCell ref="C93:C94"/>
    <mergeCell ref="D93:D94"/>
    <mergeCell ref="E93:E94"/>
    <mergeCell ref="F93:F94"/>
    <mergeCell ref="G89:G92"/>
    <mergeCell ref="J89:J92"/>
    <mergeCell ref="K89:K92"/>
    <mergeCell ref="L89:L92"/>
    <mergeCell ref="M89:M92"/>
    <mergeCell ref="N89:N92"/>
    <mergeCell ref="O103:O104"/>
    <mergeCell ref="P103:P104"/>
    <mergeCell ref="Q103:Q104"/>
    <mergeCell ref="R103:R104"/>
    <mergeCell ref="A105:A109"/>
    <mergeCell ref="B105:B109"/>
    <mergeCell ref="C105:C109"/>
    <mergeCell ref="D105:D109"/>
    <mergeCell ref="E105:E109"/>
    <mergeCell ref="F105:F109"/>
    <mergeCell ref="G103:G104"/>
    <mergeCell ref="J103:J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A103:A104"/>
    <mergeCell ref="B103:B104"/>
    <mergeCell ref="C103:C104"/>
    <mergeCell ref="D103:D104"/>
    <mergeCell ref="E103:E104"/>
    <mergeCell ref="F103:F104"/>
    <mergeCell ref="D101:D102"/>
    <mergeCell ref="E101:E102"/>
    <mergeCell ref="F101:F102"/>
    <mergeCell ref="G101:G102"/>
    <mergeCell ref="J101:J102"/>
    <mergeCell ref="K101:K102"/>
    <mergeCell ref="O110:O111"/>
    <mergeCell ref="P110:P111"/>
    <mergeCell ref="Q110:Q111"/>
    <mergeCell ref="R110:R111"/>
    <mergeCell ref="A112:A114"/>
    <mergeCell ref="B112:B114"/>
    <mergeCell ref="C112:C114"/>
    <mergeCell ref="D112:D114"/>
    <mergeCell ref="E112:E114"/>
    <mergeCell ref="F112:F114"/>
    <mergeCell ref="G110:G111"/>
    <mergeCell ref="J110:J111"/>
    <mergeCell ref="K110:K111"/>
    <mergeCell ref="L110:L111"/>
    <mergeCell ref="M110:M111"/>
    <mergeCell ref="N110:N111"/>
    <mergeCell ref="O105:O109"/>
    <mergeCell ref="P105:P109"/>
    <mergeCell ref="Q105:Q109"/>
    <mergeCell ref="R105:R109"/>
    <mergeCell ref="A110:A111"/>
    <mergeCell ref="B110:B111"/>
    <mergeCell ref="C110:C111"/>
    <mergeCell ref="D110:D111"/>
    <mergeCell ref="E110:E111"/>
    <mergeCell ref="F110:F111"/>
    <mergeCell ref="G105:G109"/>
    <mergeCell ref="J105:J109"/>
    <mergeCell ref="K105:K109"/>
    <mergeCell ref="L105:L109"/>
    <mergeCell ref="M105:M109"/>
    <mergeCell ref="N105:N109"/>
    <mergeCell ref="Q116:Q117"/>
    <mergeCell ref="R116:R117"/>
    <mergeCell ref="A118:A119"/>
    <mergeCell ref="B118:B119"/>
    <mergeCell ref="C118:C119"/>
    <mergeCell ref="D118:D119"/>
    <mergeCell ref="E118:E119"/>
    <mergeCell ref="F118:F119"/>
    <mergeCell ref="G118:G119"/>
    <mergeCell ref="J118:J119"/>
    <mergeCell ref="G116:G117"/>
    <mergeCell ref="J116:J117"/>
    <mergeCell ref="K116:K117"/>
    <mergeCell ref="L116:L117"/>
    <mergeCell ref="M116:M117"/>
    <mergeCell ref="N116:N117"/>
    <mergeCell ref="O112:O114"/>
    <mergeCell ref="P112:P114"/>
    <mergeCell ref="Q112:Q114"/>
    <mergeCell ref="R112:R114"/>
    <mergeCell ref="A116:A117"/>
    <mergeCell ref="B116:B117"/>
    <mergeCell ref="C116:C117"/>
    <mergeCell ref="D116:D117"/>
    <mergeCell ref="E116:E117"/>
    <mergeCell ref="F116:F117"/>
    <mergeCell ref="G112:G114"/>
    <mergeCell ref="J112:J114"/>
    <mergeCell ref="K112:K114"/>
    <mergeCell ref="L112:L114"/>
    <mergeCell ref="M112:M114"/>
    <mergeCell ref="N112:N114"/>
    <mergeCell ref="Q120:Q124"/>
    <mergeCell ref="R120:R124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O118:O119"/>
    <mergeCell ref="P118:P119"/>
    <mergeCell ref="Q118:Q119"/>
    <mergeCell ref="R118:R119"/>
    <mergeCell ref="A120:A124"/>
    <mergeCell ref="B120:B124"/>
    <mergeCell ref="C120:C124"/>
    <mergeCell ref="D120:D124"/>
    <mergeCell ref="E120:E124"/>
    <mergeCell ref="F120:F124"/>
    <mergeCell ref="M125:M126"/>
    <mergeCell ref="N125:N126"/>
    <mergeCell ref="O125:O126"/>
    <mergeCell ref="P125:P126"/>
    <mergeCell ref="K125:K126"/>
    <mergeCell ref="L125:L126"/>
    <mergeCell ref="M120:M124"/>
    <mergeCell ref="N120:N124"/>
    <mergeCell ref="O120:O124"/>
    <mergeCell ref="P120:P124"/>
    <mergeCell ref="G120:G124"/>
    <mergeCell ref="J120:J124"/>
    <mergeCell ref="Q127:Q128"/>
    <mergeCell ref="R127:R128"/>
    <mergeCell ref="A129:A134"/>
    <mergeCell ref="B129:B134"/>
    <mergeCell ref="C129:C134"/>
    <mergeCell ref="D129:D134"/>
    <mergeCell ref="E129:E134"/>
    <mergeCell ref="F129:F134"/>
    <mergeCell ref="G129:G134"/>
    <mergeCell ref="J129:J134"/>
    <mergeCell ref="Q125:Q126"/>
    <mergeCell ref="R125:R126"/>
    <mergeCell ref="A127:A128"/>
    <mergeCell ref="B127:B128"/>
    <mergeCell ref="C127:C128"/>
    <mergeCell ref="D127:D128"/>
    <mergeCell ref="E127:E128"/>
    <mergeCell ref="F127:F128"/>
    <mergeCell ref="G127:G128"/>
    <mergeCell ref="J127:J128"/>
    <mergeCell ref="M127:M128"/>
    <mergeCell ref="N127:N128"/>
    <mergeCell ref="O127:O128"/>
    <mergeCell ref="P127:P128"/>
    <mergeCell ref="K127:K128"/>
    <mergeCell ref="L127:L128"/>
    <mergeCell ref="M138:M139"/>
    <mergeCell ref="N138:N139"/>
    <mergeCell ref="O138:O139"/>
    <mergeCell ref="P138:P139"/>
    <mergeCell ref="Q138:Q139"/>
    <mergeCell ref="R138:R139"/>
    <mergeCell ref="Q135:Q136"/>
    <mergeCell ref="R135:R136"/>
    <mergeCell ref="A138:A139"/>
    <mergeCell ref="B138:B139"/>
    <mergeCell ref="C138:C139"/>
    <mergeCell ref="D138:D139"/>
    <mergeCell ref="E138:E139"/>
    <mergeCell ref="F138:F139"/>
    <mergeCell ref="G138:G139"/>
    <mergeCell ref="J138:J139"/>
    <mergeCell ref="Q129:Q134"/>
    <mergeCell ref="R129:R134"/>
    <mergeCell ref="A135:A136"/>
    <mergeCell ref="B135:B136"/>
    <mergeCell ref="C135:C136"/>
    <mergeCell ref="D135:D136"/>
    <mergeCell ref="E135:E136"/>
    <mergeCell ref="F135:F136"/>
    <mergeCell ref="G135:G136"/>
    <mergeCell ref="J135:J136"/>
    <mergeCell ref="Q142:Q143"/>
    <mergeCell ref="R142:R143"/>
    <mergeCell ref="A144:A145"/>
    <mergeCell ref="B144:B145"/>
    <mergeCell ref="C144:C145"/>
    <mergeCell ref="D144:D145"/>
    <mergeCell ref="E144:E145"/>
    <mergeCell ref="F144:F145"/>
    <mergeCell ref="G144:G145"/>
    <mergeCell ref="J144:J145"/>
    <mergeCell ref="K142:K143"/>
    <mergeCell ref="L142:L143"/>
    <mergeCell ref="M142:M143"/>
    <mergeCell ref="N142:N143"/>
    <mergeCell ref="O142:O143"/>
    <mergeCell ref="P142:P143"/>
    <mergeCell ref="Q140:Q141"/>
    <mergeCell ref="R140:R141"/>
    <mergeCell ref="A142:A143"/>
    <mergeCell ref="B142:B143"/>
    <mergeCell ref="C142:C143"/>
    <mergeCell ref="D142:D143"/>
    <mergeCell ref="E142:E143"/>
    <mergeCell ref="F142:F143"/>
    <mergeCell ref="G142:G143"/>
    <mergeCell ref="J142:J143"/>
    <mergeCell ref="Q146:Q147"/>
    <mergeCell ref="R146:R147"/>
    <mergeCell ref="A148:A149"/>
    <mergeCell ref="B148:B149"/>
    <mergeCell ref="C148:C149"/>
    <mergeCell ref="D148:D149"/>
    <mergeCell ref="E148:E149"/>
    <mergeCell ref="F148:F149"/>
    <mergeCell ref="G148:G149"/>
    <mergeCell ref="J148:J149"/>
    <mergeCell ref="Q144:Q145"/>
    <mergeCell ref="R144:R145"/>
    <mergeCell ref="A146:A147"/>
    <mergeCell ref="B146:B147"/>
    <mergeCell ref="C146:C147"/>
    <mergeCell ref="D146:D147"/>
    <mergeCell ref="E146:E147"/>
    <mergeCell ref="F146:F147"/>
    <mergeCell ref="G146:G147"/>
    <mergeCell ref="J146:J147"/>
    <mergeCell ref="M150:M152"/>
    <mergeCell ref="N150:N152"/>
    <mergeCell ref="O150:O152"/>
    <mergeCell ref="P150:P152"/>
    <mergeCell ref="Q150:Q152"/>
    <mergeCell ref="R150:R152"/>
    <mergeCell ref="E150:E152"/>
    <mergeCell ref="F150:F152"/>
    <mergeCell ref="G150:G152"/>
    <mergeCell ref="J150:J152"/>
    <mergeCell ref="K150:K152"/>
    <mergeCell ref="L150:L152"/>
    <mergeCell ref="M148:M149"/>
    <mergeCell ref="N148:N149"/>
    <mergeCell ref="O148:O149"/>
    <mergeCell ref="P148:P149"/>
    <mergeCell ref="Q148:Q149"/>
    <mergeCell ref="R148:R149"/>
    <mergeCell ref="O153:O154"/>
    <mergeCell ref="P153:P154"/>
    <mergeCell ref="Q153:Q154"/>
    <mergeCell ref="R153:R154"/>
    <mergeCell ref="A156:A157"/>
    <mergeCell ref="B156:B157"/>
    <mergeCell ref="C156:C157"/>
    <mergeCell ref="D156:D157"/>
    <mergeCell ref="E156:E157"/>
    <mergeCell ref="F156:F157"/>
    <mergeCell ref="G153:G154"/>
    <mergeCell ref="J153:J154"/>
    <mergeCell ref="K153:K154"/>
    <mergeCell ref="L153:L154"/>
    <mergeCell ref="M153:M154"/>
    <mergeCell ref="N153:N154"/>
    <mergeCell ref="A153:A154"/>
    <mergeCell ref="B153:B154"/>
    <mergeCell ref="C153:C154"/>
    <mergeCell ref="D153:D154"/>
    <mergeCell ref="E153:E154"/>
    <mergeCell ref="F153:F154"/>
    <mergeCell ref="O158:O159"/>
    <mergeCell ref="P158:P159"/>
    <mergeCell ref="Q158:Q159"/>
    <mergeCell ref="R158:R159"/>
    <mergeCell ref="A160:A161"/>
    <mergeCell ref="B160:B161"/>
    <mergeCell ref="C160:C161"/>
    <mergeCell ref="D160:D161"/>
    <mergeCell ref="E160:E161"/>
    <mergeCell ref="F160:F161"/>
    <mergeCell ref="G158:G159"/>
    <mergeCell ref="J158:J159"/>
    <mergeCell ref="K158:K159"/>
    <mergeCell ref="L158:L159"/>
    <mergeCell ref="M158:M159"/>
    <mergeCell ref="N158:N159"/>
    <mergeCell ref="O156:O157"/>
    <mergeCell ref="P156:P157"/>
    <mergeCell ref="Q156:Q157"/>
    <mergeCell ref="R156:R157"/>
    <mergeCell ref="A158:A159"/>
    <mergeCell ref="B158:B159"/>
    <mergeCell ref="C158:C159"/>
    <mergeCell ref="D158:D159"/>
    <mergeCell ref="E158:E159"/>
    <mergeCell ref="F158:F159"/>
    <mergeCell ref="G156:G157"/>
    <mergeCell ref="J156:J157"/>
    <mergeCell ref="K156:K157"/>
    <mergeCell ref="L156:L157"/>
    <mergeCell ref="M156:M157"/>
    <mergeCell ref="N156:N157"/>
    <mergeCell ref="O162:O163"/>
    <mergeCell ref="P162:P163"/>
    <mergeCell ref="Q162:Q163"/>
    <mergeCell ref="R162:R163"/>
    <mergeCell ref="A164:A165"/>
    <mergeCell ref="B164:B165"/>
    <mergeCell ref="C164:C165"/>
    <mergeCell ref="D164:D165"/>
    <mergeCell ref="E164:E165"/>
    <mergeCell ref="F164:F165"/>
    <mergeCell ref="G162:G163"/>
    <mergeCell ref="J162:J163"/>
    <mergeCell ref="K162:K163"/>
    <mergeCell ref="L162:L163"/>
    <mergeCell ref="M162:M163"/>
    <mergeCell ref="N162:N163"/>
    <mergeCell ref="O160:O161"/>
    <mergeCell ref="P160:P161"/>
    <mergeCell ref="Q160:Q161"/>
    <mergeCell ref="R160:R161"/>
    <mergeCell ref="A162:A163"/>
    <mergeCell ref="B162:B163"/>
    <mergeCell ref="C162:C163"/>
    <mergeCell ref="D162:D163"/>
    <mergeCell ref="E162:E163"/>
    <mergeCell ref="F162:F163"/>
    <mergeCell ref="G160:G161"/>
    <mergeCell ref="J160:J161"/>
    <mergeCell ref="K160:K161"/>
    <mergeCell ref="L160:L161"/>
    <mergeCell ref="M160:M161"/>
    <mergeCell ref="N160:N161"/>
    <mergeCell ref="O166:O167"/>
    <mergeCell ref="P166:P167"/>
    <mergeCell ref="Q166:Q167"/>
    <mergeCell ref="R166:R167"/>
    <mergeCell ref="A168:A170"/>
    <mergeCell ref="B168:B170"/>
    <mergeCell ref="C168:C170"/>
    <mergeCell ref="D168:D170"/>
    <mergeCell ref="E168:E170"/>
    <mergeCell ref="F168:F170"/>
    <mergeCell ref="G166:G167"/>
    <mergeCell ref="J166:J167"/>
    <mergeCell ref="K166:K167"/>
    <mergeCell ref="L166:L167"/>
    <mergeCell ref="M166:M167"/>
    <mergeCell ref="N166:N167"/>
    <mergeCell ref="O164:O165"/>
    <mergeCell ref="P164:P165"/>
    <mergeCell ref="Q164:Q165"/>
    <mergeCell ref="R164:R165"/>
    <mergeCell ref="A166:A167"/>
    <mergeCell ref="B166:B167"/>
    <mergeCell ref="C166:C167"/>
    <mergeCell ref="D166:D167"/>
    <mergeCell ref="E166:E167"/>
    <mergeCell ref="F166:F167"/>
    <mergeCell ref="G164:G165"/>
    <mergeCell ref="J164:J165"/>
    <mergeCell ref="K164:K165"/>
    <mergeCell ref="L164:L165"/>
    <mergeCell ref="M164:M165"/>
    <mergeCell ref="N164:N165"/>
    <mergeCell ref="O171:O172"/>
    <mergeCell ref="P171:P172"/>
    <mergeCell ref="Q171:Q172"/>
    <mergeCell ref="R171:R172"/>
    <mergeCell ref="A173:A176"/>
    <mergeCell ref="B173:B176"/>
    <mergeCell ref="C173:C176"/>
    <mergeCell ref="D173:D176"/>
    <mergeCell ref="E173:E176"/>
    <mergeCell ref="F173:F176"/>
    <mergeCell ref="G171:G172"/>
    <mergeCell ref="J171:J172"/>
    <mergeCell ref="K171:K172"/>
    <mergeCell ref="L171:L172"/>
    <mergeCell ref="M171:M172"/>
    <mergeCell ref="N171:N172"/>
    <mergeCell ref="O168:O170"/>
    <mergeCell ref="P168:P170"/>
    <mergeCell ref="Q168:Q170"/>
    <mergeCell ref="R168:R170"/>
    <mergeCell ref="A171:A172"/>
    <mergeCell ref="B171:B172"/>
    <mergeCell ref="C171:C172"/>
    <mergeCell ref="D171:D172"/>
    <mergeCell ref="E171:E172"/>
    <mergeCell ref="F171:F172"/>
    <mergeCell ref="G168:G170"/>
    <mergeCell ref="J168:J170"/>
    <mergeCell ref="K168:K170"/>
    <mergeCell ref="L168:L170"/>
    <mergeCell ref="M168:M170"/>
    <mergeCell ref="N168:N170"/>
    <mergeCell ref="O177:O183"/>
    <mergeCell ref="P177:P183"/>
    <mergeCell ref="Q177:Q183"/>
    <mergeCell ref="R177:R183"/>
    <mergeCell ref="A184:A185"/>
    <mergeCell ref="B184:B185"/>
    <mergeCell ref="C184:C185"/>
    <mergeCell ref="D184:D185"/>
    <mergeCell ref="E184:E185"/>
    <mergeCell ref="F184:F185"/>
    <mergeCell ref="G177:G183"/>
    <mergeCell ref="J177:J183"/>
    <mergeCell ref="K177:K183"/>
    <mergeCell ref="L177:L183"/>
    <mergeCell ref="M177:M183"/>
    <mergeCell ref="N177:N183"/>
    <mergeCell ref="O173:O176"/>
    <mergeCell ref="P173:P176"/>
    <mergeCell ref="Q173:Q176"/>
    <mergeCell ref="R173:R176"/>
    <mergeCell ref="A177:A183"/>
    <mergeCell ref="B177:B183"/>
    <mergeCell ref="C177:C183"/>
    <mergeCell ref="D177:D183"/>
    <mergeCell ref="E177:E183"/>
    <mergeCell ref="F177:F183"/>
    <mergeCell ref="G173:G176"/>
    <mergeCell ref="J173:J176"/>
    <mergeCell ref="K173:K176"/>
    <mergeCell ref="L173:L176"/>
    <mergeCell ref="M173:M176"/>
    <mergeCell ref="N173:N176"/>
    <mergeCell ref="O186:O191"/>
    <mergeCell ref="P186:P191"/>
    <mergeCell ref="Q186:Q191"/>
    <mergeCell ref="R186:R191"/>
    <mergeCell ref="A192:A195"/>
    <mergeCell ref="B192:B195"/>
    <mergeCell ref="C192:C195"/>
    <mergeCell ref="D192:D195"/>
    <mergeCell ref="E192:E195"/>
    <mergeCell ref="F192:F195"/>
    <mergeCell ref="G186:G191"/>
    <mergeCell ref="J186:J191"/>
    <mergeCell ref="K186:K191"/>
    <mergeCell ref="L186:L191"/>
    <mergeCell ref="M186:M191"/>
    <mergeCell ref="N186:N191"/>
    <mergeCell ref="O184:O185"/>
    <mergeCell ref="P184:P185"/>
    <mergeCell ref="Q184:Q185"/>
    <mergeCell ref="R184:R185"/>
    <mergeCell ref="A186:A191"/>
    <mergeCell ref="B186:B191"/>
    <mergeCell ref="C186:C191"/>
    <mergeCell ref="D186:D191"/>
    <mergeCell ref="E186:E191"/>
    <mergeCell ref="F186:F191"/>
    <mergeCell ref="G184:G185"/>
    <mergeCell ref="J184:J185"/>
    <mergeCell ref="K184:K185"/>
    <mergeCell ref="L184:L185"/>
    <mergeCell ref="M184:M185"/>
    <mergeCell ref="N184:N185"/>
    <mergeCell ref="O196:O201"/>
    <mergeCell ref="P196:P201"/>
    <mergeCell ref="Q196:Q201"/>
    <mergeCell ref="R196:R201"/>
    <mergeCell ref="A202:A203"/>
    <mergeCell ref="B202:B203"/>
    <mergeCell ref="C202:C203"/>
    <mergeCell ref="D202:D203"/>
    <mergeCell ref="E202:E203"/>
    <mergeCell ref="F202:F203"/>
    <mergeCell ref="G196:G201"/>
    <mergeCell ref="J196:J201"/>
    <mergeCell ref="K196:K201"/>
    <mergeCell ref="L196:L201"/>
    <mergeCell ref="M196:M201"/>
    <mergeCell ref="N196:N201"/>
    <mergeCell ref="O192:O195"/>
    <mergeCell ref="P192:P195"/>
    <mergeCell ref="Q192:Q195"/>
    <mergeCell ref="R192:R195"/>
    <mergeCell ref="A196:A201"/>
    <mergeCell ref="B196:B201"/>
    <mergeCell ref="C196:C201"/>
    <mergeCell ref="D196:D201"/>
    <mergeCell ref="E196:E201"/>
    <mergeCell ref="F196:F201"/>
    <mergeCell ref="G192:G195"/>
    <mergeCell ref="J192:J195"/>
    <mergeCell ref="K192:K195"/>
    <mergeCell ref="L192:L195"/>
    <mergeCell ref="M192:M195"/>
    <mergeCell ref="N192:N195"/>
    <mergeCell ref="O204:O206"/>
    <mergeCell ref="P204:P206"/>
    <mergeCell ref="Q204:Q206"/>
    <mergeCell ref="R204:R206"/>
    <mergeCell ref="A207:A208"/>
    <mergeCell ref="B207:B208"/>
    <mergeCell ref="C207:C208"/>
    <mergeCell ref="D207:D208"/>
    <mergeCell ref="E207:E208"/>
    <mergeCell ref="F207:F208"/>
    <mergeCell ref="G204:G206"/>
    <mergeCell ref="J204:J206"/>
    <mergeCell ref="K204:K206"/>
    <mergeCell ref="L204:L206"/>
    <mergeCell ref="M204:M206"/>
    <mergeCell ref="N204:N206"/>
    <mergeCell ref="O202:O203"/>
    <mergeCell ref="P202:P203"/>
    <mergeCell ref="Q202:Q203"/>
    <mergeCell ref="R202:R203"/>
    <mergeCell ref="A204:A206"/>
    <mergeCell ref="B204:B206"/>
    <mergeCell ref="C204:C206"/>
    <mergeCell ref="D204:D206"/>
    <mergeCell ref="E204:E206"/>
    <mergeCell ref="F204:F206"/>
    <mergeCell ref="G202:G203"/>
    <mergeCell ref="J202:J203"/>
    <mergeCell ref="K202:K203"/>
    <mergeCell ref="L202:L203"/>
    <mergeCell ref="M202:M203"/>
    <mergeCell ref="N202:N203"/>
    <mergeCell ref="O209:O210"/>
    <mergeCell ref="P209:P210"/>
    <mergeCell ref="Q209:Q210"/>
    <mergeCell ref="R209:R210"/>
    <mergeCell ref="A211:A212"/>
    <mergeCell ref="B211:B212"/>
    <mergeCell ref="C211:C212"/>
    <mergeCell ref="D211:D212"/>
    <mergeCell ref="E211:E212"/>
    <mergeCell ref="F211:F212"/>
    <mergeCell ref="G209:G210"/>
    <mergeCell ref="J209:J210"/>
    <mergeCell ref="K209:K210"/>
    <mergeCell ref="L209:L210"/>
    <mergeCell ref="M209:M210"/>
    <mergeCell ref="N209:N210"/>
    <mergeCell ref="O207:O208"/>
    <mergeCell ref="P207:P208"/>
    <mergeCell ref="Q207:Q208"/>
    <mergeCell ref="R207:R208"/>
    <mergeCell ref="A209:A210"/>
    <mergeCell ref="B209:B210"/>
    <mergeCell ref="C209:C210"/>
    <mergeCell ref="D209:D210"/>
    <mergeCell ref="E209:E210"/>
    <mergeCell ref="F209:F210"/>
    <mergeCell ref="G207:G208"/>
    <mergeCell ref="J207:J208"/>
    <mergeCell ref="K207:K208"/>
    <mergeCell ref="L207:L208"/>
    <mergeCell ref="M207:M208"/>
    <mergeCell ref="N207:N208"/>
    <mergeCell ref="O213:O214"/>
    <mergeCell ref="P213:P214"/>
    <mergeCell ref="Q213:Q214"/>
    <mergeCell ref="R213:R214"/>
    <mergeCell ref="A215:A221"/>
    <mergeCell ref="B215:B221"/>
    <mergeCell ref="C215:C221"/>
    <mergeCell ref="D215:D221"/>
    <mergeCell ref="E215:E221"/>
    <mergeCell ref="F215:F221"/>
    <mergeCell ref="G213:G214"/>
    <mergeCell ref="J213:J214"/>
    <mergeCell ref="K213:K214"/>
    <mergeCell ref="L213:L214"/>
    <mergeCell ref="M213:M214"/>
    <mergeCell ref="N213:N214"/>
    <mergeCell ref="O211:O212"/>
    <mergeCell ref="P211:P212"/>
    <mergeCell ref="Q211:Q212"/>
    <mergeCell ref="R211:R212"/>
    <mergeCell ref="A213:A214"/>
    <mergeCell ref="B213:B214"/>
    <mergeCell ref="C213:C214"/>
    <mergeCell ref="D213:D214"/>
    <mergeCell ref="E213:E214"/>
    <mergeCell ref="F213:F214"/>
    <mergeCell ref="G211:G212"/>
    <mergeCell ref="J211:J212"/>
    <mergeCell ref="K211:K212"/>
    <mergeCell ref="L211:L212"/>
    <mergeCell ref="M211:M212"/>
    <mergeCell ref="N211:N212"/>
    <mergeCell ref="O222:O224"/>
    <mergeCell ref="P222:P224"/>
    <mergeCell ref="Q222:Q224"/>
    <mergeCell ref="R222:R224"/>
    <mergeCell ref="A225:A226"/>
    <mergeCell ref="B225:B226"/>
    <mergeCell ref="C225:C226"/>
    <mergeCell ref="D225:D226"/>
    <mergeCell ref="E225:E226"/>
    <mergeCell ref="F225:F226"/>
    <mergeCell ref="G222:G224"/>
    <mergeCell ref="J222:J224"/>
    <mergeCell ref="K222:K224"/>
    <mergeCell ref="L222:L224"/>
    <mergeCell ref="M222:M224"/>
    <mergeCell ref="N222:N224"/>
    <mergeCell ref="O215:O221"/>
    <mergeCell ref="P215:P221"/>
    <mergeCell ref="Q215:Q221"/>
    <mergeCell ref="R215:R221"/>
    <mergeCell ref="A222:A224"/>
    <mergeCell ref="B222:B224"/>
    <mergeCell ref="C222:C224"/>
    <mergeCell ref="D222:D224"/>
    <mergeCell ref="E222:E224"/>
    <mergeCell ref="F222:F224"/>
    <mergeCell ref="G215:G221"/>
    <mergeCell ref="J215:J221"/>
    <mergeCell ref="K215:K221"/>
    <mergeCell ref="L215:L221"/>
    <mergeCell ref="M215:M221"/>
    <mergeCell ref="N215:N221"/>
    <mergeCell ref="O227:O232"/>
    <mergeCell ref="P227:P232"/>
    <mergeCell ref="Q227:Q232"/>
    <mergeCell ref="R227:R232"/>
    <mergeCell ref="A233:A234"/>
    <mergeCell ref="B233:B234"/>
    <mergeCell ref="C233:C234"/>
    <mergeCell ref="D233:D234"/>
    <mergeCell ref="E233:E234"/>
    <mergeCell ref="F233:F234"/>
    <mergeCell ref="G227:G232"/>
    <mergeCell ref="J227:J232"/>
    <mergeCell ref="K227:K232"/>
    <mergeCell ref="L227:L232"/>
    <mergeCell ref="M227:M232"/>
    <mergeCell ref="N227:N232"/>
    <mergeCell ref="O225:O226"/>
    <mergeCell ref="P225:P226"/>
    <mergeCell ref="Q225:Q226"/>
    <mergeCell ref="R225:R226"/>
    <mergeCell ref="A227:A232"/>
    <mergeCell ref="B227:B232"/>
    <mergeCell ref="C227:C232"/>
    <mergeCell ref="D227:D232"/>
    <mergeCell ref="E227:E232"/>
    <mergeCell ref="F227:F232"/>
    <mergeCell ref="G225:G226"/>
    <mergeCell ref="J225:J226"/>
    <mergeCell ref="K225:K226"/>
    <mergeCell ref="L225:L226"/>
    <mergeCell ref="M225:M226"/>
    <mergeCell ref="N225:N226"/>
    <mergeCell ref="O235:O240"/>
    <mergeCell ref="P235:P240"/>
    <mergeCell ref="Q235:Q240"/>
    <mergeCell ref="R235:R240"/>
    <mergeCell ref="A241:A242"/>
    <mergeCell ref="B241:B242"/>
    <mergeCell ref="C241:C242"/>
    <mergeCell ref="D241:D242"/>
    <mergeCell ref="E241:E242"/>
    <mergeCell ref="F241:F242"/>
    <mergeCell ref="G235:G240"/>
    <mergeCell ref="J235:J240"/>
    <mergeCell ref="K235:K240"/>
    <mergeCell ref="L235:L240"/>
    <mergeCell ref="M235:M240"/>
    <mergeCell ref="N235:N240"/>
    <mergeCell ref="O233:O234"/>
    <mergeCell ref="P233:P234"/>
    <mergeCell ref="Q233:Q234"/>
    <mergeCell ref="R233:R234"/>
    <mergeCell ref="A235:A240"/>
    <mergeCell ref="B235:B240"/>
    <mergeCell ref="C235:C240"/>
    <mergeCell ref="D235:D240"/>
    <mergeCell ref="E235:E240"/>
    <mergeCell ref="F235:F240"/>
    <mergeCell ref="G233:G234"/>
    <mergeCell ref="J233:J234"/>
    <mergeCell ref="K233:K234"/>
    <mergeCell ref="L233:L234"/>
    <mergeCell ref="M233:M234"/>
    <mergeCell ref="N233:N234"/>
    <mergeCell ref="O243:O244"/>
    <mergeCell ref="P243:P244"/>
    <mergeCell ref="Q243:Q244"/>
    <mergeCell ref="R243:R244"/>
    <mergeCell ref="A245:A246"/>
    <mergeCell ref="B245:B246"/>
    <mergeCell ref="C245:C246"/>
    <mergeCell ref="D245:D246"/>
    <mergeCell ref="E245:E246"/>
    <mergeCell ref="F245:F246"/>
    <mergeCell ref="G243:G244"/>
    <mergeCell ref="J243:J244"/>
    <mergeCell ref="K243:K244"/>
    <mergeCell ref="L243:L244"/>
    <mergeCell ref="M243:M244"/>
    <mergeCell ref="N243:N244"/>
    <mergeCell ref="O241:O242"/>
    <mergeCell ref="P241:P242"/>
    <mergeCell ref="Q241:Q242"/>
    <mergeCell ref="R241:R242"/>
    <mergeCell ref="A243:A244"/>
    <mergeCell ref="B243:B244"/>
    <mergeCell ref="C243:C244"/>
    <mergeCell ref="D243:D244"/>
    <mergeCell ref="E243:E244"/>
    <mergeCell ref="F243:F244"/>
    <mergeCell ref="G241:G242"/>
    <mergeCell ref="J241:J242"/>
    <mergeCell ref="K241:K242"/>
    <mergeCell ref="L241:L242"/>
    <mergeCell ref="M241:M242"/>
    <mergeCell ref="N241:N242"/>
    <mergeCell ref="O247:O251"/>
    <mergeCell ref="P247:P251"/>
    <mergeCell ref="Q247:Q251"/>
    <mergeCell ref="R247:R251"/>
    <mergeCell ref="A252:A253"/>
    <mergeCell ref="B252:B253"/>
    <mergeCell ref="C252:C253"/>
    <mergeCell ref="D252:D253"/>
    <mergeCell ref="E252:E253"/>
    <mergeCell ref="F252:F253"/>
    <mergeCell ref="G247:G251"/>
    <mergeCell ref="J247:J251"/>
    <mergeCell ref="K247:K251"/>
    <mergeCell ref="L247:L251"/>
    <mergeCell ref="M247:M251"/>
    <mergeCell ref="N247:N251"/>
    <mergeCell ref="O245:O246"/>
    <mergeCell ref="P245:P246"/>
    <mergeCell ref="Q245:Q246"/>
    <mergeCell ref="R245:R246"/>
    <mergeCell ref="A247:A251"/>
    <mergeCell ref="B247:B251"/>
    <mergeCell ref="C247:C251"/>
    <mergeCell ref="D247:D251"/>
    <mergeCell ref="E247:E251"/>
    <mergeCell ref="F247:F251"/>
    <mergeCell ref="G245:G246"/>
    <mergeCell ref="J245:J246"/>
    <mergeCell ref="K245:K246"/>
    <mergeCell ref="L245:L246"/>
    <mergeCell ref="M245:M246"/>
    <mergeCell ref="N245:N246"/>
    <mergeCell ref="O254:O255"/>
    <mergeCell ref="P254:P255"/>
    <mergeCell ref="Q254:Q255"/>
    <mergeCell ref="R254:R255"/>
    <mergeCell ref="A256:A259"/>
    <mergeCell ref="B256:B259"/>
    <mergeCell ref="C256:C259"/>
    <mergeCell ref="D256:D259"/>
    <mergeCell ref="E256:E259"/>
    <mergeCell ref="F256:F259"/>
    <mergeCell ref="G254:G255"/>
    <mergeCell ref="J254:J255"/>
    <mergeCell ref="K254:K255"/>
    <mergeCell ref="L254:L255"/>
    <mergeCell ref="M254:M255"/>
    <mergeCell ref="N254:N255"/>
    <mergeCell ref="O252:O253"/>
    <mergeCell ref="P252:P253"/>
    <mergeCell ref="Q252:Q253"/>
    <mergeCell ref="R252:R253"/>
    <mergeCell ref="A254:A255"/>
    <mergeCell ref="B254:B255"/>
    <mergeCell ref="C254:C255"/>
    <mergeCell ref="D254:D255"/>
    <mergeCell ref="E254:E255"/>
    <mergeCell ref="F254:F255"/>
    <mergeCell ref="G252:G253"/>
    <mergeCell ref="J252:J253"/>
    <mergeCell ref="K252:K253"/>
    <mergeCell ref="L252:L253"/>
    <mergeCell ref="M252:M253"/>
    <mergeCell ref="N252:N253"/>
    <mergeCell ref="O260:O263"/>
    <mergeCell ref="P260:P263"/>
    <mergeCell ref="Q260:Q263"/>
    <mergeCell ref="R260:R263"/>
    <mergeCell ref="M265:N265"/>
    <mergeCell ref="O265:P265"/>
    <mergeCell ref="G260:G263"/>
    <mergeCell ref="J260:J263"/>
    <mergeCell ref="K260:K263"/>
    <mergeCell ref="L260:L263"/>
    <mergeCell ref="M260:M263"/>
    <mergeCell ref="N260:N263"/>
    <mergeCell ref="O256:O259"/>
    <mergeCell ref="P256:P259"/>
    <mergeCell ref="Q256:Q259"/>
    <mergeCell ref="R256:R259"/>
    <mergeCell ref="A260:A263"/>
    <mergeCell ref="B260:B263"/>
    <mergeCell ref="C260:C263"/>
    <mergeCell ref="D260:D263"/>
    <mergeCell ref="E260:E263"/>
    <mergeCell ref="F260:F263"/>
    <mergeCell ref="G256:G259"/>
    <mergeCell ref="J256:J259"/>
    <mergeCell ref="K256:K259"/>
    <mergeCell ref="L256:L259"/>
    <mergeCell ref="M256:M259"/>
    <mergeCell ref="N256:N2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09</cp:lastModifiedBy>
  <dcterms:created xsi:type="dcterms:W3CDTF">2018-01-22T14:51:08Z</dcterms:created>
  <dcterms:modified xsi:type="dcterms:W3CDTF">2018-01-23T08:23:45Z</dcterms:modified>
</cp:coreProperties>
</file>