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en_skoroszyt"/>
  <mc:AlternateContent xmlns:mc="http://schemas.openxmlformats.org/markup-compatibility/2006">
    <mc:Choice Requires="x15">
      <x15ac:absPath xmlns:x15ac="http://schemas.microsoft.com/office/spreadsheetml/2010/11/ac" url="Z:\GRUPA ROBOCZA\Grupy tematycznej ds. innowacji w rolnictwie i na obszarach wiejskich\Tryb obiegowy-uchwała 12\"/>
    </mc:Choice>
  </mc:AlternateContent>
  <xr:revisionPtr revIDLastSave="0" documentId="13_ncr:1_{324B293B-D9F3-4AA9-AAA1-76B2AA91801D}" xr6:coauthVersionLast="41" xr6:coauthVersionMax="41" xr10:uidLastSave="{00000000-0000-0000-0000-000000000000}"/>
  <bookViews>
    <workbookView xWindow="-120" yWindow="-120" windowWidth="29040" windowHeight="15840" xr2:uid="{00000000-000D-0000-FFFF-FFFF00000000}"/>
  </bookViews>
  <sheets>
    <sheet name="MRiRW" sheetId="18" r:id="rId1"/>
    <sheet name="CDR" sheetId="1" r:id="rId2"/>
    <sheet name="Dolnośląski ODR" sheetId="2" r:id="rId3"/>
    <sheet name="Kujawsko-Pomorski ODR" sheetId="3" r:id="rId4"/>
    <sheet name="Lubelski ODR" sheetId="4" r:id="rId5"/>
    <sheet name="Lubuski ODR" sheetId="5" r:id="rId6"/>
    <sheet name="Łódzki ODR" sheetId="6" r:id="rId7"/>
    <sheet name="Małopolski ODR" sheetId="7" r:id="rId8"/>
    <sheet name="Mazowiecki ODR" sheetId="8" r:id="rId9"/>
    <sheet name="Opolski ODR" sheetId="9" r:id="rId10"/>
    <sheet name="Podkarpacki ODR" sheetId="10" r:id="rId11"/>
    <sheet name="Podlaski ODR" sheetId="11" r:id="rId12"/>
    <sheet name="Pomorski ODR" sheetId="12" r:id="rId13"/>
    <sheet name="Śląski ODR" sheetId="13" r:id="rId14"/>
    <sheet name="Świętokrzyski ODR" sheetId="14" r:id="rId15"/>
    <sheet name="Warmińsko-Mazurski ODR" sheetId="15" r:id="rId16"/>
    <sheet name="Wielkopolski ODR" sheetId="16" r:id="rId17"/>
    <sheet name="Zachodniopomorski ODR" sheetId="17" r:id="rId18"/>
  </sheets>
  <definedNames>
    <definedName name="_xlnm._FilterDatabase" localSheetId="0" hidden="1">MRiRW!$A$6:$Y$21</definedName>
    <definedName name="_xlnm.Print_Area" localSheetId="0">MRiRW!$A$1:$R$21</definedName>
    <definedName name="_xlnm.Print_Titles" localSheetId="0">MRiRW!$4:$6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8" l="1"/>
  <c r="P7" i="18"/>
  <c r="O8" i="18"/>
  <c r="O10" i="18"/>
  <c r="P10" i="18"/>
  <c r="O11" i="18"/>
  <c r="P11" i="18"/>
  <c r="M13" i="18"/>
  <c r="O13" i="18" s="1"/>
  <c r="P13" i="18"/>
  <c r="O14" i="18"/>
  <c r="P14" i="18"/>
  <c r="O16" i="18"/>
  <c r="P16" i="18"/>
  <c r="O17" i="18"/>
  <c r="P17" i="18"/>
  <c r="O18" i="18"/>
  <c r="P18" i="18"/>
  <c r="O19" i="18"/>
  <c r="P19" i="18"/>
  <c r="O21" i="18"/>
  <c r="P21" i="18"/>
  <c r="P38" i="11" l="1"/>
  <c r="R37" i="11"/>
  <c r="R38" i="11" s="1"/>
  <c r="P37" i="11"/>
  <c r="P40" i="16" l="1"/>
  <c r="P39" i="16" s="1"/>
  <c r="O20" i="16"/>
  <c r="O19" i="16"/>
  <c r="O18" i="16"/>
  <c r="O17" i="16"/>
  <c r="O16" i="16"/>
  <c r="O15" i="16"/>
  <c r="O14" i="16"/>
  <c r="O12" i="16"/>
  <c r="N40" i="16" l="1"/>
  <c r="N39" i="16"/>
  <c r="R21" i="10"/>
  <c r="R20" i="10"/>
  <c r="O12" i="10"/>
  <c r="P10" i="10"/>
  <c r="O8" i="10"/>
  <c r="P20" i="10" s="1"/>
  <c r="P21" i="10" l="1"/>
  <c r="P49" i="13"/>
  <c r="N49" i="13"/>
  <c r="P48" i="13"/>
  <c r="I19" i="3" l="1"/>
  <c r="R18" i="3"/>
  <c r="Q18" i="3"/>
  <c r="O18" i="3"/>
  <c r="P36" i="3" s="1"/>
  <c r="M18" i="3"/>
  <c r="K18" i="3"/>
  <c r="J18" i="3"/>
  <c r="I18" i="3"/>
  <c r="H18" i="3"/>
  <c r="F18" i="3"/>
  <c r="E18" i="3"/>
  <c r="D18" i="3"/>
  <c r="C18" i="3"/>
  <c r="B18" i="3"/>
  <c r="A18" i="3"/>
  <c r="P82" i="1" l="1"/>
  <c r="N82" i="1"/>
  <c r="P81" i="1"/>
  <c r="N81" i="1"/>
  <c r="N86" i="15" l="1"/>
  <c r="N87" i="15" l="1"/>
  <c r="P86" i="15"/>
  <c r="O30" i="14"/>
  <c r="Q30" i="14"/>
  <c r="P48" i="12"/>
  <c r="N48" i="12"/>
  <c r="Q37" i="9" l="1"/>
  <c r="O37" i="9"/>
  <c r="N45" i="8" l="1"/>
  <c r="N41" i="7"/>
  <c r="N40" i="7"/>
  <c r="O38" i="5"/>
  <c r="O37" i="5"/>
  <c r="M48" i="4"/>
  <c r="N26" i="2"/>
  <c r="P26" i="2"/>
  <c r="N38" i="6" l="1"/>
  <c r="P22" i="6"/>
  <c r="N39" i="6" s="1"/>
  <c r="M47" i="4" l="1"/>
  <c r="R15" i="5" l="1"/>
</calcChain>
</file>

<file path=xl/sharedStrings.xml><?xml version="1.0" encoding="utf-8"?>
<sst xmlns="http://schemas.openxmlformats.org/spreadsheetml/2006/main" count="3704" uniqueCount="1273">
  <si>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</si>
  <si>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</si>
  <si>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</si>
  <si>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</si>
  <si>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</si>
  <si>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</si>
  <si>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</si>
  <si>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</si>
  <si>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</si>
  <si>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</si>
  <si>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</si>
  <si>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</si>
  <si>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</si>
  <si>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</si>
  <si>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</si>
  <si>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</si>
  <si>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</si>
  <si>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</si>
  <si>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</si>
  <si>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</si>
  <si>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</si>
  <si>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</si>
  <si>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</si>
  <si>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</si>
  <si>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</si>
  <si>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</si>
  <si>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</si>
  <si>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</si>
  <si>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</si>
  <si>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</si>
  <si>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</si>
  <si>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</si>
  <si>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</si>
  <si>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</si>
  <si>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</si>
  <si>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</si>
  <si>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naukowa</t>
  </si>
  <si>
    <t>konferencja</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</si>
  <si>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120)</t>
  </si>
  <si>
    <t>II-IV</t>
  </si>
  <si>
    <t>Centrum Doradztwa Rolniczego w Brwinowie</t>
  </si>
  <si>
    <t>ul. Pszczelińska 99, 05-840 Brwinów</t>
  </si>
  <si>
    <t>liczba uczestników</t>
  </si>
  <si>
    <t>publikacja naukowa</t>
  </si>
  <si>
    <t>1</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</si>
  <si>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</si>
  <si>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</si>
  <si>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Szkolenie</t>
  </si>
  <si>
    <t>szkolenie</t>
  </si>
  <si>
    <t>doradcy rolniczy, pracownicy izb rolniczych, nauczyciele, uczniowie, studenci szkół rolniczych, rolnicy</t>
  </si>
  <si>
    <t>III-IV</t>
  </si>
  <si>
    <t>35</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</si>
  <si>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</si>
  <si>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</si>
  <si>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</si>
  <si>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Konferencja</t>
  </si>
  <si>
    <t xml:space="preserve">Partnerzy zarejestrowani w bazie Partnerów SIR, potencjalni partnerzy, pracownicy CDR oraz WODR  </t>
  </si>
  <si>
    <t>100</t>
  </si>
  <si>
    <t xml:space="preserve">III Forum wiedzy i innowacji </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</si>
  <si>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</si>
  <si>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Doradcy, nauka, rolnicy, przedsiębiorcy, administracja rządowa i samorządowa</t>
  </si>
  <si>
    <t>150</t>
  </si>
  <si>
    <t xml:space="preserve">Broszura: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</si>
  <si>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</si>
  <si>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publikacja</t>
  </si>
  <si>
    <t>Doradcy, nauka, rolnicy, przedsiębiorcy oraz wszyscy zainteresowani działaniem Współpraca</t>
  </si>
  <si>
    <t>nakład</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</si>
  <si>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</si>
  <si>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</si>
  <si>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</si>
  <si>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</si>
  <si>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2</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</si>
  <si>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</si>
  <si>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liczba uczestników szkolenia nr 1</t>
  </si>
  <si>
    <t>liczba uczestników szkolenia nr 2</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</si>
  <si>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</si>
  <si>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</si>
  <si>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liczba spotkań informacyjno-szkoleniowych</t>
  </si>
  <si>
    <t>4</t>
  </si>
  <si>
    <t>Pracownicy Centrum Doradztwa Rolniczego w Brwinowie wraz z Oddziałami oraz pracownicy Wojewódzkich Ośrodków Doradztwa Rolniczego (brokerzy innowacji oraz pracownicy wspierający wdrażnie Działania Współpraca), przedstawiciele MRiRW oraz ARiMR</t>
  </si>
  <si>
    <t>160</t>
  </si>
  <si>
    <t>Promocja innowacji w hodowli bydła mięsnego podczas Europejskich Targów Hodowlanych w Clermount-Ferrand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</si>
  <si>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</si>
  <si>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Wyjazd studyjny</t>
  </si>
  <si>
    <t>50</t>
  </si>
  <si>
    <t xml:space="preserve">Rolnicy, przedsiębiorcy, członkowie grup producenckich, doradcy 
i specjaliści ODR-ów oraz naukowców z Uniwersytetu Technologiczno-Przyrodniczego w Bydgoszczy i/lub Uniwersytetu Przyrodniczego w Poznaniu
</t>
  </si>
  <si>
    <t>Pomorski Ośrodek Doradztwa Rolniczego w Lubaniu</t>
  </si>
  <si>
    <t>Maderskiego 3, 
83-422 Lubań</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</si>
  <si>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</si>
  <si>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</si>
  <si>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</si>
  <si>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liczba uczestników operacji</t>
  </si>
  <si>
    <t>80</t>
  </si>
  <si>
    <t>rolnicy, doradcy, przedstawiciele samorządu rolniczego, przedstawiciele nauki oraz przedstawiciele innych organizacji czy instytucji  działających na rzecz rozwoju rolnictwa</t>
  </si>
  <si>
    <t>II-III</t>
  </si>
  <si>
    <t>Warmińsko-Mazurski Ośrodek Doradztwa Rolniczego z siedzibą w Olsztynie</t>
  </si>
  <si>
    <t>ul. Jagiellońska 91, 10-356 Olsztyn</t>
  </si>
  <si>
    <t xml:space="preserve"> broszura (liczba egzemplarzy)</t>
  </si>
  <si>
    <t>1000</t>
  </si>
  <si>
    <t>Cykl konferencji w zakresie innowacyjnych rozwiązań w małych gospodarstwach rolnych</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</si>
  <si>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w tym 100 rolników, 40 doradców, 40 przedsiębiorców i 20 naukowców. Tematem operacji są innowacyjne metody produkcji w małych gospodarstwach rolnych, w tym w zakresie małego przetwórstwa w województwach: śląskim, małopolskim, świętokrzyskim oraz podkarpackim.</t>
  </si>
  <si>
    <t>4 konferencje</t>
  </si>
  <si>
    <t>liczba uczestników  konferencji</t>
  </si>
  <si>
    <t>200</t>
  </si>
  <si>
    <t>Rolnicy, przedsiębiorcy, doradcy, naukowcy.</t>
  </si>
  <si>
    <t>Częstochowskie Stowarzyszenie Rozwoju Małej Przedsiębiorczości</t>
  </si>
  <si>
    <t>ul. Tkacka 5/6,  
42-200 Częstochowa</t>
  </si>
  <si>
    <t>konferencje</t>
  </si>
  <si>
    <t>Konferencja 2 dniowa</t>
  </si>
  <si>
    <t xml:space="preserve">doradcy, rolnicy, przedsiębiorcy, administarcja rządowa </t>
  </si>
  <si>
    <t>IV</t>
  </si>
  <si>
    <t>ul. Pszczelińska 99, 
05-840 Brwinów</t>
  </si>
  <si>
    <t>Operacje własne</t>
  </si>
  <si>
    <t>Operacje partnerów</t>
  </si>
  <si>
    <t>Liczba</t>
  </si>
  <si>
    <t>Kwota</t>
  </si>
  <si>
    <t>Przed zmianą</t>
  </si>
  <si>
    <t>Po zmianie</t>
  </si>
  <si>
    <t>31</t>
  </si>
  <si>
    <t>Promocja innowacji w hodowli bydła mięsnego podczas Europejskich Targów Hodowlanych w Clermont-Ferrand</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</si>
  <si>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</si>
  <si>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 xml:space="preserve">Uszczegółowiono wskaźnik monitorowania operacji zgodnie z listą obecności operacji. </t>
  </si>
  <si>
    <t xml:space="preserve">dzień I - 52
dzień II - 51 </t>
  </si>
  <si>
    <t>dzień I -  71
dzień II - 68</t>
  </si>
  <si>
    <r>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t>
    </r>
    <r>
      <rPr>
        <sz val="11"/>
        <color rgb="FFFF0000"/>
        <rFont val="Calibri"/>
        <family val="2"/>
        <charset val="238"/>
      </rPr>
      <t xml:space="preserve"> (liczba uczestników: 140)</t>
    </r>
  </si>
  <si>
    <t>177</t>
  </si>
  <si>
    <t>spotkania informacyjno-szkoleniowe</t>
  </si>
  <si>
    <t>dzień I - 51 osób + 1 wolny słuchacz  
dzień II - 51 osób</t>
  </si>
  <si>
    <t xml:space="preserve">dzień I -  70 osób + 1 wolny słuchacz
dzień II - 66  osób + 2 wolnych słuchaczy </t>
  </si>
  <si>
    <t>I dzień = 80 osób + 3 wolnych słuchaczy, II dzień = 100 osób</t>
  </si>
  <si>
    <t>Możliwości przeprojektowania systemu upraw w gospodarstwach ekologicznych.
Jak prowadzić nawożenie   w zgodzie z nowymi przepisami programu azotanowego</t>
  </si>
  <si>
    <t xml:space="preserve">Przedmiotem operacji jest przedstawienie najlepszych, innowacyjnych rozwiązań w gospodarstwach ekologicznych (uprawa mieszanek, permakultury), wymiana doświadczeń między rolnikami, doradcami </t>
  </si>
  <si>
    <t xml:space="preserve">Doradcy, przedstawiciele instytucji pracujcych na rzecz rolnictwa, rolnicy, przedstawiciele nauki, administracja rządowa </t>
  </si>
  <si>
    <t>150 (dodatkowo I dnia 41 wolnych słuchaczy)</t>
  </si>
  <si>
    <t xml:space="preserve">Doradcy, rolnicy ekologiczni, przedstawiciele nauki, biznesu i administracji </t>
  </si>
  <si>
    <t>Możliwości przeprojektowania systemu upraw w gospodarstwach ekologicznych.
Jak prowadzić nawożenie  w zgodzie z nowymi przepisami programu azotanowego.</t>
  </si>
  <si>
    <t>doradcy rolniczy prywatnych i publicznych podmiotów doradztwa, uczniowie i studenci szkół rolniczych oraz rolnicy</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</si>
  <si>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</si>
  <si>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</si>
  <si>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Pracownicy CDR i WODR, przedstawiciele MRiRW oraz ARiMR</t>
  </si>
  <si>
    <t>I-IV</t>
  </si>
  <si>
    <t>Partnerstwo dla rozwoju III</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</si>
  <si>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</si>
  <si>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 xml:space="preserve">szkolenia 
</t>
  </si>
  <si>
    <t>3</t>
  </si>
  <si>
    <t>Rolnicy, pracownicy jednostek doradztwa rolniczego, naukowcy, przedsiębiorcy oraz inne osoby i podmioty zainteresowane tworzeniem Grup Operacyjnych EPI.</t>
  </si>
  <si>
    <t>liczba uczestników szkoleń</t>
  </si>
  <si>
    <r>
      <rPr>
        <b/>
        <sz val="11"/>
        <rFont val="Calibri"/>
        <family val="2"/>
        <charset val="238"/>
        <scheme val="minor"/>
      </rPr>
      <t>Uzasadnienie:</t>
    </r>
    <r>
      <rPr>
        <sz val="11"/>
        <rFont val="Calibri"/>
        <family val="2"/>
        <charset val="238"/>
        <scheme val="minor"/>
      </rPr>
      <t xml:space="preserve"> W związku z planowanym kolejnym naborem do działania "Współpraca", objętgo Programem Rozwoju Obszarów Wiejskich na lata 2014-2020, niezbędne jest przeszkolenie potencjalnych członków Grup Operacyjnych w zakresie przygotowania operacji i sporządzania wniosków wynikajacych z przepisów dotyczących działania. Opracowanie i wdrożenie innowacyjnych rozwiazań w ramach "Współpracy" jest jednym z priorytetów Ministerstwa Rolnictwa i Rozwoju Wsi. Szkolenie  wzmocni motywację do udziału we wdrażaniu wielopodmiotowych przedsięwzięć na rzecz wspierania innowacyjności, a wnioski składane  do ARiMR będą poprawne merytorycznie oraz formalnie, tj. spełniające założenia wynikające z przepisów rozporządzenia i właściwych instrukcji.</t>
    </r>
  </si>
  <si>
    <t>II Forum „Sieciowanie Partnerów SIR”</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</si>
  <si>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</si>
  <si>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 xml:space="preserve">Konferencja </t>
  </si>
  <si>
    <t xml:space="preserve">Partnerzy zarejestrowani w bazie Partnerów SIR, potencjalni Partnerzy SIR, pracownicy CDR oraz WODR, przedstawiciele Grup Operacyjnych EPI.  </t>
  </si>
  <si>
    <r>
      <rPr>
        <b/>
        <sz val="11"/>
        <rFont val="Calibri"/>
        <family val="2"/>
        <charset val="238"/>
        <scheme val="minor"/>
      </rPr>
      <t>Uzasadnienie:</t>
    </r>
    <r>
      <rPr>
        <sz val="11"/>
        <rFont val="Calibri"/>
        <family val="2"/>
        <charset val="238"/>
        <scheme val="minor"/>
      </rPr>
      <t xml:space="preserve"> W tworzeniu sieci kontaktów niezwykle istotne jest umożliwienie powiązania osób/podmiotów zarejestrowanych w funkcjonującej od 2015 roku bazie Partnerów SIR oraz potencjalnych Partnerów, poprzez  kontakty osobiste tj. bezpośrednie spotkania "twarzą w twarz". Aby zacieśniać nawiązane kontakty należy umożliwić  Partnerom dzielenie się doświadczeniami w zakresie wspierania i wdrażania innowacyjnych rozwiązań, prowadzonej działalności oraz identyfikacji obszarów do współpracy. Niezwykle istotne jest wskazywanie  przykładów projektów realizowanych przez wielopodmiotowe partnerstwa takie jak działające w Polsce Grupy Operacyjne EPI. </t>
    </r>
  </si>
  <si>
    <t>Śladami innowacji w rolnictwie północnych Włoch</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</si>
  <si>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</si>
  <si>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wyjazd studyjny</t>
  </si>
  <si>
    <t>Pracownicy CDR i WODR realizujący zadania na rzecz SIR, przedstawiciele MRiRW i ARiMR</t>
  </si>
  <si>
    <t>45</t>
  </si>
  <si>
    <t>15</t>
  </si>
  <si>
    <t xml:space="preserve">I dzień = 140, II dzień = 140, III dzień = 139 </t>
  </si>
  <si>
    <t>publikacja artykułów naukowych</t>
  </si>
  <si>
    <t>Konferencja, publikacja artykułów naukowych</t>
  </si>
  <si>
    <r>
      <t xml:space="preserve">1. Błąd pisarski w tytule operacji - poprawiono literówkę w nazwie miasta. 
2. Na etapie szacowania wartości zamówienia niedoszacowano kosztów związanych z realizacją operacji. </t>
    </r>
    <r>
      <rPr>
        <sz val="11"/>
        <color theme="1"/>
        <rFont val="Calibri"/>
        <family val="2"/>
        <charset val="238"/>
        <scheme val="minor"/>
      </rPr>
      <t>Niedoszacowanie, o którym mowa, w wysokości 6.125,00 zł, zostało pokryte ze środków własnych Pomorskiego Ośrodka Doradztwa Rolniczego w Lubaniu .  Z uwagi na powyższe budżet brutto operacji został zwiększony do 134.000,00 zł, co nie miało wpływu na koszty kwalifikowalny operacji.</t>
    </r>
  </si>
  <si>
    <r>
      <t xml:space="preserve">Spotkanie, </t>
    </r>
    <r>
      <rPr>
        <sz val="11"/>
        <color theme="1"/>
        <rFont val="Calibri"/>
        <family val="2"/>
        <charset val="238"/>
        <scheme val="minor"/>
      </rPr>
      <t>wyjazd studyjny, konferencja, broszura</t>
    </r>
  </si>
  <si>
    <r>
      <t xml:space="preserve">Spotkania informacyjno-szkoleniowe dla pracowników WODR </t>
    </r>
    <r>
      <rPr>
        <b/>
        <sz val="11"/>
        <color theme="1"/>
        <rFont val="Calibri"/>
        <family val="2"/>
        <charset val="238"/>
        <scheme val="minor"/>
      </rPr>
      <t>oraz CDR wykonujących i wspierających</t>
    </r>
    <r>
      <rPr>
        <b/>
        <sz val="11"/>
        <rFont val="Calibri"/>
        <family val="2"/>
        <charset val="238"/>
        <scheme val="minor"/>
      </rPr>
      <t xml:space="preserve"> zadania na rzecz SIR</t>
    </r>
  </si>
  <si>
    <t>1. Zwiększyła się liczba uczestników operacji ze względu na duże zainteresowanie tematyką konferencji. 
2. Zamiast publikacji nukowej został opracowany oraz wydany cykl 15 artykułów naukowych dotyczących tematyki konferencji. 
3. Wartość poniesionych kosztów operacji uległa zmniejszeniu w stosunku do prognozowanej, co jest skutkiem przeprowadzania procedur zgodnych z Prawem zamówień publicznych, dzięki czemu zostali wyłonieni najatrakcyjniejsi pod względem cenowym wykonawcy.</t>
  </si>
  <si>
    <t>1.  Zwiększyła się liczba uczestników operacji ze względu na duże zainteresowanie tematyką spotkań. 
2. Wartość poniesionych kosztów operacji uległa zmniejszeniu w stosunku do prognozowanej, co jest skutkiem przeprowadzania procedur zgodnych z Prawem zamówień publicznych, dzięki czemu zostali wyłonieni najatrakcyjniejsi pod względem cenowym wykonawcy.</t>
  </si>
  <si>
    <t xml:space="preserve">1. Termin reaizacji operacji został wydłużony do IV kwartału ze względu na płatność faktury za broszutę  w październiku 2018 r.  
2. Wartość poniesionych kosztów operacji uległa zmniejszeniu w stosunku do prognozowanej, co jest skutkiem przeprowadzania procedur zgodnych z Prawem zamówień publicznych, dzięki czemu zostali wyłonieni najatrakcyjniejsi pod względem cenowym wykonawcy. </t>
  </si>
  <si>
    <t>1.Na etapie projektowania planu operacyjnego wpis do komórki określającej cel, przedmiot i temat operacji został rozszerzony o składowe grupy docelowej, obecny zapis jest zgodny ze złożonym przez Partnera wnioskiem. 
2.Wartość poniesionych kosztów operacji uległa zmniejszeniu w stosunku do prognozowanej, co jest skutkiem oszczędności wynikających z rezygnacji części uczestników z noclegów.</t>
  </si>
  <si>
    <t>1. Przedmiot operacji został uzupełniony o udział uczestników w Targach NATURA FOOD, była to doskonała okazja do zapoznania się w jednym miejscu i czasie z szeroką ofertą produktów wysokiej jakości wytwarzanych zarówno przez polskich, jak i zagranicznych producentów i przetwórców.  
2 . Uszczegółowiono wskaźnik monitorowania operacji zgodnie z listami obecności operacji 2. Wprowadzono zapisy w lepszy sposób charakteryzujący grupę docelową operacji.  
3. W III kwartale 2018 r. prowadzone były czynności zwiazane z realizacją operacji w związku z tym został rozszerzony termin realizacji operacji.  4. Wartość poniesionych kosztów operacji uległa zmniejszeniu w stosunku do prognozowanej, co jest skutkiem przeprowadzania procedur zgodnych z Prawem zamówień publicznych, dzięki czemu zostali wyłonieni najatrakcyjniejsi pod względem cenowym wykonawcy.</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</si>
  <si>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</si>
  <si>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</si>
  <si>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</si>
  <si>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Lubuski Ośrodek Doradztwa Rolniczego</t>
  </si>
  <si>
    <t>Kalsk 91
66-100 Sulechów</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</si>
  <si>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</si>
  <si>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</si>
  <si>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</si>
  <si>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</si>
  <si>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</si>
  <si>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30</t>
  </si>
  <si>
    <t xml:space="preserve">Operacja skierowana jest do:
- rolników, hodowców bydła mięsnego
- doradców rolniczych,
- przedsiębiorców,
- przedstawicieli instytucji naukowych
zainteresowanych innowacjami w chowie i hodowli bydła mięsnego, w liczbie 30 osób
</t>
  </si>
  <si>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</si>
  <si>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</si>
  <si>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</si>
  <si>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 + wolni słuchacze</t>
  </si>
  <si>
    <t>Operacja skierowana jest do: rolników, hodowców bydła mięsnego, doradców rolniczych, przedsiębiorców, przedstawicieli instytucji naukowych, samorządowych
zainteresowanych innowacjami w chowie i hodowli bydła mięsnego, w liczbie 60 osób</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</si>
  <si>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</si>
  <si>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</si>
  <si>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40</t>
  </si>
  <si>
    <t>Grupa docelowa obejmuje rolników plantatorów upraw rolniczych, przedsiębiorców, doradców rolniczych, przedstawicieli nauki,
zainteresowanych wprowadzeniem innowacyjnych rozwiązań w procesie precyzyjnego rolnictwa o łącznej liczbie 40 osób.</t>
  </si>
  <si>
    <t>Duże zainteresowanie szkoleniem zważywszy na prezentowaną innowacyjną metodę oprysku magnetycznego budzącego duże zainteresowanie wśród rolników powoduje knieczność zapewnienia dostępu do operacji większej liczbie uczestników.</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</si>
  <si>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</si>
  <si>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</si>
  <si>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</si>
  <si>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</si>
  <si>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</si>
  <si>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 + konferencja podsumowująca</t>
  </si>
  <si>
    <t>36</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</si>
  <si>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</si>
  <si>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 xml:space="preserve">Przy zgłoszeniu zmiany PO 2018-2019 we wrześniu 2018 r. dotyczącej jedynie formy realizacji operacji (uzupełnienie o konferencję podsumowującą) wkradł się omyłkowo zapis dot. 36 uczestników. Prawidłowa liczba uczestników winna wynosić 35.  </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</si>
  <si>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</si>
  <si>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</si>
  <si>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</si>
  <si>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</si>
  <si>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</si>
  <si>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60</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</si>
  <si>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</si>
  <si>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 xml:space="preserve">W stronę innowacji: wyjazd studyjny do woj. dolnośląskiego - regionu produkcji serów oraz do Czech na Morawy - regionu winnic dla polskich producentów sera i wina. Enoturystyka. </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</si>
  <si>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</si>
  <si>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Grupa docelowa obejmuje rolników, osoby z branży rolniczej - winiarzy, przedsiębiorców, doradców rolniczych, przedstawicieli nauki,
zainteresowanych wprowadzeniem innowacyjnych rozwiązań w produkcji wina oraz serów.</t>
  </si>
  <si>
    <t>I-II</t>
  </si>
  <si>
    <t>Innowacje w chowie i hodowli bydła mięsnego w Polsce i na świecie.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</si>
  <si>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</si>
  <si>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Operacja skierowana jest do: rolników, hodowców bydła mięsnego, doradców rolniczych, producentów, przedsiębiorców, przedstawicieli instytucji naukowych i samorządowych
zainteresowanych innowacjami w chowie i hodowli bydła mięsnego.</t>
  </si>
  <si>
    <t>Efektywne rolnictwo ekologiczne i innowacje w produkcji zwierzęcej od idei do praktyki na przykładzie gospodarstw demonstracyjnych w województwie podkarpackim i świętokrzyskim w ramach tworzenia potencjalnych grup operacyjnych w zakresie działania "Współpraca"</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</si>
  <si>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</si>
  <si>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</si>
  <si>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Uzasadnienie: wejście Polski do Unii Europejskiej i wprowadzenie dopłat bezpośrednich spowodowało duże zmiany w krajowym rolnictwie. Wiele gospodarstw małych zostało zlikwidowanych a inne zwiększyły swój areał stając się gospodarstwami wielkoobszarowymi. Promocja rolnictwa ekologicznego poprzez doskonale funkcjonujące gospodarstwa ekologiczne w województwie podkarpackim oraz świętokrzyskim posłuży innym producentom rolnym za wzór do naśladowania w zakresie wdrażania dobrych praktyk rolniczych w gospodarstwie. Ponadto, uczestnicy będą mogli zapoznać się z organizacją i zarządzaniem produkcją zwierzęcą w gospodarstwie z wykorzystaniem naturalnych zasobów regionu w połączeniu z ochroną środowiska. Operacja przyczyni się do upowszechniania i promocji produkcji zdrowej żywności, w tym w zakresie: rolnictwa ekologicznego ze szczególnym uwzględnieniem przetwórstwa.  Od strony praktycznej uczestnicy zaznajomią się z możliwościami tworzenia stada od podstaw i jak wykorzystywane są naturalne, trwałe użytki zielone do wypasu. Obecnie w województwie lubuskim coraz więcej rolników, przedsiębiorców i hodowców jest zainteresowanych innowacjami rolniczymi a przez uczestnictwo w grupie operacyjnej EPI możliwości wprowadzenia zmian są większe. Wyjazd studyjny ma na celu zachęcenie do działania i konfrontacji między uczestnikami jako potencjalnymi partnerami dla utworzenia grup operacyjnych EPI. Działanie "Współpraca" to nadal nowe narzędzie w programach operacyjnych na lata 2014-2020, które daje unikalną możliwość budowy szerokiego partnerstwa umożliwiającego efektywną współpracę rolników, hodowców, mieszkańców obszarów wiejskich z jednostkami naukowymi na rzecz innowacji.Wizyta w przedmiotowych województwach może być początkiem partnerstwa w ramach sieci, wymiany wzajemnej wiedzy oraz przeniesieniem dobrych praktyk i innowacji między województwami.</t>
  </si>
  <si>
    <t>Innowacje w uprawie, technice i pielęgnacji winorośli. Aspekty prawno-ekonomiczne działalności prowadzenia winnicy.</t>
  </si>
  <si>
    <t xml:space="preserve">Celem konferencji naukowej będzie poszerzenie wiedzy ze wskazaniem nowych rozwiązań w uprawie winorośli w polskich warunkach klimatycznych. </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</si>
  <si>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</si>
  <si>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 xml:space="preserve">Uzasadnienie: w ostatnim okresie w województwie lubuskim zauważany jest wzrost poziomu upraw winorośli do produkcji wina. W ramach przeprowadzonych operacji przez LODR grono zainteresowanych tą tematyką stale wzrasta, stąd powstała inicjatywa zorganizowania przedmiotowej konferencji, podczas której uczestnicy (w tym rolnicy, plantatorzy, doradcy rolniczy oraz jednostki naukowe) będą mogli zapoznać się z aktualnymi innowacyjnymi metodami w zakresie uprawy i pielęgnacji winorośli. Uprawa winorośli i z tym związana produkcja wina podlega ryzykom uzależnionym od warunków pogodowych i optymalizacji procesu przetwórczego. W ramach konferencji planowane jest zaprezentowanie tematyki związanej z innowacyjnym mechanicznym cięciem winorośli w okresie letnim. Rozwój działań związanych z produkcją winorośli i wina skłania do podjęcia szeroko rozumianych działań i organizacji niniejszej konferencji. Podczas konferencji uczestnicy będą mieli możliwość nawiązania współpracy, pozyskania nowych partnerów sieci na rzecz innowacji w rolnictwie i na obszarach wiejskich a dzięki przeprowadzeniu wykładu nt. sieci, zaprezentowane zostaną idee i korzyści płynące z partnerstwa.  </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</si>
  <si>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</si>
  <si>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</si>
  <si>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</si>
  <si>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Uprawa soi. Innowacyjne źródła białka w warunkach krajowych.</t>
  </si>
  <si>
    <t>Konferencja naukowa jako transfer wiedzy  o uprawie soi konwencjonalnej.  Zwiększenie udziału roślin wysokobiałkowych w strukturze zasiewów i ich wykorzystanie w przemyśle paszowym. Unikatowy skład nasion soi - zaletą uprawy soi na nasiona.</t>
  </si>
  <si>
    <t xml:space="preserve">Grupą docelową, do której skierowany będzie nabór to potencjalni partnerzy z woj. lubuskiego, rolnicy zainteresowani uprawą soi, doradcy rolni i przedsiębiorcy, plantatorzy oraz przedstawiciele jednostek naukowych. </t>
  </si>
  <si>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</si>
  <si>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</si>
  <si>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t xml:space="preserve"> seminarium 
wyjazd studyjny </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</si>
  <si>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</si>
  <si>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</si>
  <si>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</si>
  <si>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</si>
  <si>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</si>
  <si>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</si>
  <si>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</si>
  <si>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</si>
  <si>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</si>
  <si>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II/ III kw</t>
  </si>
  <si>
    <t>Uniwersytet Rzeszowski, Wydział Ekonomii, Katedra Polityki Gospodarczej</t>
  </si>
  <si>
    <t xml:space="preserve">35-601 Rzeszów ul. Ćwiklińskiej 2 </t>
  </si>
  <si>
    <t>"Innowacyjne zastosowanie ziół w gospodarstwie"</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</si>
  <si>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</si>
  <si>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"Nowatorska gospodarka pasieczna"</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</si>
  <si>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
</t>
  </si>
  <si>
    <t xml:space="preserve">konferencja
wyjazd studyjny </t>
  </si>
  <si>
    <t xml:space="preserve">Nowatorskie metody produkcji roślinnej dla upraw z rodziny konopiowatych oraz zbóż  </t>
  </si>
  <si>
    <t>Konferencja
Wyjazd studyjny</t>
  </si>
  <si>
    <t>Rolnicy, przedsiębiorcy, przedstawiciele:  instytucji naukowych, instytucji rolniczych i około rolniczych, pracownicy wdrażający fundusze pomocowe,   liderzy środowisk lokalnych wspierający lub  wdrażający innowacje na obszarach wiejskich, doradcy</t>
  </si>
  <si>
    <t xml:space="preserve">Podkarpacki Ośrodek Doradztwa Rolniczego w Boguchwale </t>
  </si>
  <si>
    <t>-</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</si>
  <si>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</si>
  <si>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</si>
  <si>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</si>
  <si>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liczba uczestników konferencji</t>
  </si>
  <si>
    <t>70</t>
  </si>
  <si>
    <t>Właściciele gospodarstw agroturystycznych, zagród edukacyjnych,  rolnicy, doradcy rolniczy,  przedstawiciele samorządów terytorialnych.</t>
  </si>
  <si>
    <t>Małopolski Ośrodek Doradztwa Rolniczego</t>
  </si>
  <si>
    <t xml:space="preserve"> ul. Osiedlowa 9, 32-082 Karniowice</t>
  </si>
  <si>
    <t>liczba egzemplarzy publikacji</t>
  </si>
  <si>
    <t>500</t>
  </si>
  <si>
    <t>Właściciele gospodarstw agroturystycznych, zagród edukacyjnych,  rolnicy, doradcy rolniczy,  przedstawiciele samorządów terytorialnych, przedstawiciele instytucji działających na rzecz rolnictwa.</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</si>
  <si>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</si>
  <si>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</si>
  <si>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</si>
  <si>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liczba uczestników szkolenia</t>
  </si>
  <si>
    <t>20</t>
  </si>
  <si>
    <t>Rolnicy, doradcy rolniczy.</t>
  </si>
  <si>
    <t>Rolnicy, doradcy rolniczy, przedstawiciele instytucji działających na rzecz rolnictwa.</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</si>
  <si>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</si>
  <si>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</si>
  <si>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liczba uczestników wyjazdu studyjnego</t>
  </si>
  <si>
    <t>25</t>
  </si>
  <si>
    <t>Rolnicy, mieszkańcy obszarów wiejskich, doradcy rolniczy, przedstawiciele instytucji działających na rzecz rolnictwa.</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</si>
  <si>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</si>
  <si>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</si>
  <si>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</si>
  <si>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</si>
  <si>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Innowacyjne rozwiązania w małych gospodarstwach rolnych w województwie małopolskim.</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</si>
  <si>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</si>
  <si>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II - IV</t>
  </si>
  <si>
    <t>ul. Tkacka 5/6,  42-200 Częstochowa</t>
  </si>
  <si>
    <t>Stosowanie środków ochrony roślin w aspekcie bezpieczeństwa ludzi, zwierząt i środowiska naturalnego -  zalecenia dla praktyki rolniczej.</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</si>
  <si>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</si>
  <si>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Rolnicy, doradcy, studenci,  przedstawiciele instytucji działających na rzecz rolnictwa.</t>
  </si>
  <si>
    <t>Innowacyjność w przetwórstwie mięsnym na poziomie gospodarstwa rolnego.</t>
  </si>
  <si>
    <r>
      <rPr>
        <sz val="11"/>
        <rFont val="Calibri"/>
        <family val="2"/>
        <charset val="238"/>
        <scheme val="minor"/>
      </rPr>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r>
    <r>
      <rPr>
        <sz val="12"/>
        <rFont val="Calibri"/>
        <family val="2"/>
        <charset val="238"/>
        <scheme val="minor"/>
      </rPr>
      <t xml:space="preserve">  </t>
    </r>
  </si>
  <si>
    <t>Rolnicy, doradcy, przedstawiciele instytucji działających na rzecz rolnictwa.</t>
  </si>
  <si>
    <t>Innowacyjność w przetwórstwie mlecznym na poziomie gospodarstwa rolnego.</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</si>
  <si>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</si>
  <si>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Innowacyjne formy przedsiębiorczości w małym przetwórstwie, krótkie łańcuchy dostaw.</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</si>
  <si>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szkolenie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t>
  </si>
  <si>
    <t>Innowacje w uprawie zbóż.</t>
  </si>
  <si>
    <t xml:space="preserve">Celem operacji jest  transfer  najnowszej  wiedzy, innowacji oraz doradztwo z zakresu agrotechniki, ochrony i doboru odmian zbóż.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</si>
  <si>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warsztaty</t>
  </si>
  <si>
    <t>Rolnicy, doradcy, przedstawiciele instytucji okołorolniczych, firm branżowych, jednostek certyfikujących.</t>
  </si>
  <si>
    <t>II</t>
  </si>
  <si>
    <t>Wsparcie tworzenia partnerstw na rzecz innowacji w rolnictwie.</t>
  </si>
  <si>
    <t>Celem operacji jest aktywizacja uczestników w kierunku podejmowania działań kooperacyjnych w szczególności w kontekście działania "Współpraca" PROW 2014-2020.   W czasie wyjazdu studyjnego zaprezentowane zostaną udane przykłady wspólnych działań na rzecz zwiększania innowacyjności rolnictwa.  Uzupełnieniem  wyjazdu studyjnego będzie wydanie publikacji podsumowującej wyjazd studyjny</t>
  </si>
  <si>
    <t>wyjazd studyjny, publikacja</t>
  </si>
  <si>
    <t>Wspieranie procesu tworzenia partnerstw na rzecz innowacji w serowarstwie.</t>
  </si>
  <si>
    <t xml:space="preserve">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
</t>
  </si>
  <si>
    <t>ilość uczestników</t>
  </si>
  <si>
    <t>rolnicy - hodowcy bydła mlecznego, doradcy rolniczy, pracownicy uczelni i jednostek naukowych, przedsiębiorcy</t>
  </si>
  <si>
    <t>Kujawsko-Pomorski Ośrodek Doradztwa Rolniczego</t>
  </si>
  <si>
    <t>Minikowo            89-122 Minikowo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</si>
  <si>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</si>
  <si>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</si>
  <si>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</si>
  <si>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</si>
  <si>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</si>
  <si>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</si>
  <si>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</si>
  <si>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 xml:space="preserve">rolnicy - producenci żywca wołowego, doradcy rolniczy. </t>
  </si>
  <si>
    <t>I-III</t>
  </si>
  <si>
    <t>Minikowo,                    89-122 Minikowo</t>
  </si>
  <si>
    <t xml:space="preserve">                           broszura</t>
  </si>
  <si>
    <t>ilość egzemplarzy</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</si>
  <si>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</si>
  <si>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roslin strączkowych. Na terenie wojewodztwa kujawsko-pomorskiego prowadzona jest różnorodna produkcja zwierzeca, ale biorąc pod uwagę jednocześnie skalę wykorzystania importyowanej śruty sojowej oraz możliwosci fizjologiczne konwersji systemow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</si>
  <si>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</si>
  <si>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</si>
  <si>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</si>
  <si>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</si>
  <si>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</si>
  <si>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</si>
  <si>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</si>
  <si>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</si>
  <si>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</si>
  <si>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 xml:space="preserve">konferencja </t>
  </si>
  <si>
    <t>rolnicy, doradcy rolniczy</t>
  </si>
  <si>
    <t>II-IV 2019</t>
  </si>
  <si>
    <t>broszura I</t>
  </si>
  <si>
    <t>2000</t>
  </si>
  <si>
    <t>broszura II</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</si>
  <si>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</si>
  <si>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</si>
  <si>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</si>
  <si>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</si>
  <si>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</si>
  <si>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Lubań, ul. Tadeusza Maderskiego 3    83-422 Nowy Barkoczyn</t>
  </si>
  <si>
    <t xml:space="preserve">Szacowana liczba odwiedzających punkt informacyjny na targach                                 </t>
  </si>
  <si>
    <t>Nakład ulotki</t>
  </si>
  <si>
    <t>Liczba stron internetowych, na których zostanie zamieszczona informacja</t>
  </si>
  <si>
    <t>Liczba uczestników operacji (seminarium/wyjazd studyjny)</t>
  </si>
  <si>
    <t>72/49</t>
  </si>
  <si>
    <t>5</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</si>
  <si>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</si>
  <si>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</si>
  <si>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</si>
  <si>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</si>
  <si>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Nakład plakatu</t>
  </si>
  <si>
    <t>Nakład broszury</t>
  </si>
  <si>
    <t>Film informacyjno - promocyjny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</si>
  <si>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</si>
  <si>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</si>
  <si>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Grupa docelowa będzie się składała z rolników, przedsiębiorców, członków grup producenckich, doradców i specjalistów ODR-ów oraz naukowców z Uniwersytetu Technologiczno-Przyrodniczego w Bydgoszczy i/lub Uniwersytetu Przyrodniczego w Poznaniu; 15 rolników (w tym członków grupy producenckiej); 17 doradców i/lub specjalistów; 3 naukowców z Uniwersytetu Technologiczno-Przyrodniczego w Bydgoszczy i/lub Uniwersytetu Przyrodniczy w Poznaniu</t>
  </si>
  <si>
    <r>
      <t xml:space="preserve">Grupa docelowa będzie się składała z rolników, przedsiębiorców, członków grup producenckich, doradców i specjalistów ODR-ów oraz naukowców z Uniwersytetu Technologiczno-Przyrodniczego w Bydgoszczy i/lub Uniwersytetu Przyrodniczego w Poznaniu; </t>
    </r>
    <r>
      <rPr>
        <sz val="11"/>
        <color rgb="FFFF0000"/>
        <rFont val="Calibri"/>
        <family val="2"/>
        <charset val="238"/>
        <scheme val="minor"/>
      </rPr>
      <t>22 rolników (w tym członków grupy producenckiej); 11 doradców i/lub specjalistów; 2 naukowców z Uniwersytetu Technologiczno-Przyrodniczego w Bydgoszczy i/lub Uniwersytetu Przyrodniczy w Poznaniu</t>
    </r>
  </si>
  <si>
    <t>Zmiana dotyczy szczegółowej liczby uczestników operacji podczas wyjazdu studyjnego. Całościowa liczba nie uległa zmianie. Różnica wynika z dyspozycyjności poszczególnych osób w okresie wyjazdu.  Zmiana nie wpłynęła na osiągnięcie celu głównego operacji.</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</si>
  <si>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</si>
  <si>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</si>
  <si>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</si>
  <si>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15 osób ; doradcy – 4 osób, przedsiębiorcy – 5 osób;  mieszkańcy obszarów wiejskich – 5 osób , moderator SIR - 1. Grupa będzie liczyła 30 osób. Dobór uczestników jest odpowiedniemu składowi utworzenia grupy operacyjnej. Taki dobór będzie najlepszym rozwiązaniem do utworzenia takiej grupy. </t>
  </si>
  <si>
    <r>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t>
    </r>
    <r>
      <rPr>
        <sz val="11"/>
        <color rgb="FFFF0000"/>
        <rFont val="Calibri"/>
        <family val="2"/>
        <charset val="238"/>
        <scheme val="minor"/>
      </rPr>
      <t xml:space="preserve">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r>
  </si>
  <si>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</si>
  <si>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maj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maj 2018
e) działania na rzecz powstania grupy operacyjnej moderowane przez brokera innowacji z PODR
</t>
  </si>
  <si>
    <t>seminarium, wyjazd studyjny, broszura</t>
  </si>
  <si>
    <t>liczba uczestników seminarium</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</si>
  <si>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 doradców rolniczych
</t>
  </si>
  <si>
    <t>Zespół Szkół Rolniczych Centrum Kształcenia Praktycznego im. Józefa Wybickiego w Bolesławowie</t>
  </si>
  <si>
    <t>Bolesławowo 15, 83-250 Skarszewy</t>
  </si>
  <si>
    <t>nakład broszury</t>
  </si>
  <si>
    <t>1200</t>
  </si>
  <si>
    <r>
      <t>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t>
    </r>
    <r>
      <rPr>
        <sz val="11"/>
        <color rgb="FFFF0000"/>
        <rFont val="Calibri"/>
        <family val="2"/>
        <charset val="238"/>
        <scheme val="minor"/>
      </rPr>
      <t xml:space="preserve"> czerwiec 2018</t>
    </r>
    <r>
      <rPr>
        <sz val="11"/>
        <rFont val="Calibri"/>
        <family val="2"/>
        <charset val="238"/>
        <scheme val="minor"/>
      </rPr>
      <t xml:space="preserve">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t>
    </r>
    <r>
      <rPr>
        <sz val="11"/>
        <color rgb="FFFF0000"/>
        <rFont val="Calibri"/>
        <family val="2"/>
        <charset val="238"/>
        <scheme val="minor"/>
      </rPr>
      <t>d) opracowanie broszury „Promocja produktów pszczelich”</t>
    </r>
    <r>
      <rPr>
        <sz val="11"/>
        <rFont val="Calibri"/>
        <family val="2"/>
        <charset val="238"/>
        <scheme val="minor"/>
      </rPr>
      <t xml:space="preserve">
</t>
    </r>
    <r>
      <rPr>
        <sz val="11"/>
        <color rgb="FFFF0000"/>
        <rFont val="Calibri"/>
        <family val="2"/>
        <charset val="238"/>
        <scheme val="minor"/>
      </rPr>
      <t>e) działania na rzecz powstania grupy operacyjnej moderowane przez Pana mgr inż Leszka Pękalę, który przejął rolę brokera innowacji</t>
    </r>
    <r>
      <rPr>
        <sz val="11"/>
        <rFont val="Calibri"/>
        <family val="2"/>
        <charset val="238"/>
        <scheme val="minor"/>
      </rPr>
      <t xml:space="preserve">
</t>
    </r>
  </si>
  <si>
    <r>
      <t xml:space="preserve">50 </t>
    </r>
    <r>
      <rPr>
        <sz val="11"/>
        <color rgb="FFFF0000"/>
        <rFont val="Calibri"/>
        <family val="2"/>
        <charset val="238"/>
        <scheme val="minor"/>
      </rPr>
      <t>(+ 22 osoby jako wolni słuchacze)</t>
    </r>
  </si>
  <si>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</si>
  <si>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Cele zasadniczo nie uległy zmianie. Dotyczy to wyłącznie terminów np. Seminarium, które zamiast w maju, odbyło się w czercu na prośbę Zespołu Szkół z Bolesławowa, a PODR w Lubaniu wyraziła na to zgodę (zgonie z zawartą umową). Na seminarium uczestniczyło również więcej osób (co stanowi wartość dodaną operacji + 22 osoby, razem 72) w postaci wolnych słuchaczy. Zmianie uległ również termin opracowania broszury, która została wydana po seminarium na podstawie materiałów tam prezentowanych. Rolę brokera innowacji przeją łPan mgr inż Leszek Pękala. W guupie docelowej nie występowali doradcy rolniczy. Zmiany nie miały wpływu na osiągnięcie celu zawartego we wniosku o wybór operacji.</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</si>
  <si>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</si>
  <si>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</si>
  <si>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</si>
  <si>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ul. Tkacka 5, 42-200 Częstochowa</t>
  </si>
  <si>
    <t>Dobre praktyki w zakresie wdrażania innowacji w rolnictwie i na obszarach wiejskich na przykładzie inicjatyw podejmowanych przez rolników czeskich, austriackich i niemieckich</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</si>
  <si>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</si>
  <si>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</si>
  <si>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Wykorzystanie „Darów Natury” w produkcji i przetwórstwie ekologicznym – współpraca w zakresie wdrażania innowacji i organizacji łańcucha dostaw żywności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</si>
  <si>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</si>
  <si>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Rolnicy, doradcy i/lub specjaliści PODR, przedsiębiorcy sektora rolno-spożywczego w tym producenci żywności ekologicznej oraz przedstawiciele podmiotów zainteresowanych wdrażaniem innowacji w rolnictwie ekologicznym  i na obszarach wiejskich.</t>
  </si>
  <si>
    <t xml:space="preserve"> Wspieranie przedsiębiorczości i innowacji na obszarach wiejskich przez podnoszenie poziomu wiedzy i umiejętności w obszarze małego przetwórstwa lokalnego na przykładzie Małopolskiego Szlaku Kulinarnego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</si>
  <si>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</si>
  <si>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</si>
  <si>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Upowszechnianie metod rolnictwa precyzyjnego w gospodarstwach rolnych województwa pomorskiego - jako innowacyjne podejście sprzyjające tworzeniu potencjalnych grup operacyjnych w ramach dziłania "Współpraca"</t>
  </si>
  <si>
    <t>Ułatwianie tworzenia potencjalnej grupy operacyjnej wprowadzającej innowacje w rolnictwie precyzyjnym oraz funkcjonowania sieci kontaktów pomiędzy rolnikami, podmiotami doradczymi, jednostkami naukowymi, przedsiębiorcami sektora rolno-spożywczego oraz pozostałymi podmiotami zainteresowanymi wdrażaniem innowacji w rolnictwie i na obszarach wiejskich. Konferencja i warsztaty dają możliwość konfrontacji świata nauki, przemysłu maszynowego, producentów oprogramowań z rolnikami, doradcami rolniczymi, studentami, uczniami szkół rolniczych. Służyć temu będzie wymiana wiedzy i doświadczeń pomiędzy podmiotami uczestniczącymi w realizacji operacji, nawiązanie współpracy w zakresie technologii stosowanych w rolnictwie precyzyjnym.</t>
  </si>
  <si>
    <t>Konferencja, warsztaty</t>
  </si>
  <si>
    <t xml:space="preserve">- rolnicy prowadzący gospodarstwa średnio i wielkoobszarowe, 
- przedsiębiorcy zajmujący się produkcją, dystrybucją ciągników, maszyn                                                                                     i wyposażenia służącego prowadzeniu rolnictwa precyzyjnego,
-  studenci i/lub uczniowie z kierunków rolniczych,
-  doradcy rolniczy
</t>
  </si>
  <si>
    <t>liczba uczestników warsztatów</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</si>
  <si>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</si>
  <si>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</si>
  <si>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</si>
  <si>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</si>
  <si>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</si>
  <si>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Lubelski Ośrodek Doradztwa Rolniczego w Końskowoli</t>
  </si>
  <si>
    <t>Końskowola ul. Pożowska 8 24-130 Końskowola</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</si>
  <si>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</si>
  <si>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</si>
  <si>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rolnicy,
doradcy rolniczy, przedsiębiorcy, przedstawiciele instytucji rolniczych, około rolniczych i naukowych, uczelni wyższych
</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</si>
  <si>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</si>
  <si>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</si>
  <si>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</si>
  <si>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</si>
  <si>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</si>
  <si>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Operacja została już zrealizowana, za mniejszą kwotę, oszczędności powstały w wyniku przeprowdzenia procedury zapytań ofertowych na zakup materiałów szkoleniowych, wyboru sali oraz wyżywienia.</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</si>
  <si>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</si>
  <si>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</si>
  <si>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</si>
  <si>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</si>
  <si>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seminarium</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</si>
  <si>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</si>
  <si>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</si>
  <si>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</si>
  <si>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</si>
  <si>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</si>
  <si>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</si>
  <si>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</si>
  <si>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Operacja została już zrealizowana, za mniejszą kwotę, oszczędności powstały w wyniku przeprowdzenia przeprowdzenia procedury zapytań ofertowych na zakup materiałów szkoleniowych oraz wyżywienia.</t>
  </si>
  <si>
    <t>Najnowsze terapie roślinne w profilaktyce zdrowotnej- szansą na innowacyjne wykorzystywanie surowców zielarskich</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</si>
  <si>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</si>
  <si>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 xml:space="preserve">rolnicy,
doradcy rolniczy, przedsiębiorcy, przedstawiciele instytucji rolniczych, około rolniczych i naukowych, uczelni wyższych, członkowie stowarzyszeń działających na terenach wiejskich </t>
  </si>
  <si>
    <t>Ekologiczna uprawa owoców miękkich – truskawka</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</si>
  <si>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</si>
  <si>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konferencja połączona z wyjazdem studyjnym</t>
  </si>
  <si>
    <t>rolnicy,
doradcy rolniczy, przedsiębiorcy, przedstawiciele instytucji rolniczych, około rolniczych i naukowych</t>
  </si>
  <si>
    <t>Innowacje technologiczne w uprawie borówki wysokiej</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</si>
  <si>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</si>
  <si>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Krótkie łańcuchy dostaw żywności w oparciu o produkty regionalne</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</si>
  <si>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</si>
  <si>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rolnicy,
doradcy rolniczy, przedsiębiorcy, przedstawiciele instytucji rolniczych, około rolniczych i naukowych, przedstawiciele stowarzyszeń</t>
  </si>
  <si>
    <t>Wiejskie usługi opiekuńcze – innowacyjna forma przedsiębiorczości</t>
  </si>
  <si>
    <r>
      <t>Propagowanie idei rozwijania wiejskich usług opiekuńczych, w tym gospodarstw opiekuńczych jako innowacyjnej formy przedsiębiorczości na obszarach wiejskich województwa lubelskiego. Operacja wiąże się bezpośrednio z</t>
    </r>
    <r>
      <rPr>
        <sz val="11"/>
        <rFont val="Calibri"/>
        <family val="2"/>
        <charset val="238"/>
        <scheme val="minor"/>
      </rPr>
      <t xml:space="preserve"> Tematem 8: Wspieranie rozwoju przedsiębiorczości na obszarach wiejskich przez podnoszenie poziomu wiedzy i umiejętności w obszarach innych niż wskazane w pkt. 4.7</t>
    </r>
  </si>
  <si>
    <t>Nowe technologie w produkcji drobiarskiej</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</si>
  <si>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</si>
  <si>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</si>
  <si>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</si>
  <si>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Rolnictwo zaangażowane  społeczne -  jako innowacyjny  kierunek działalności pozarolniczej</t>
  </si>
  <si>
    <r>
      <t>Upowszechnienie wiedzy nt. prowadzenia gospodarstwa opiekuńczego i wiosek tematycznych jako innowacyjnego kierunku działalności pozarolniczej, aktywizacja mieszkańców obszarów wiejskich województwa lubelskiego w tym zakresie. Operacja wiąże się bezpośrednio z</t>
    </r>
    <r>
      <rPr>
        <sz val="11"/>
        <rFont val="Calibri"/>
        <family val="2"/>
        <charset val="238"/>
        <scheme val="minor"/>
      </rPr>
      <t xml:space="preserve"> Tematami: 8. Wspieranie rozwoju przedsiębiorczości na obszarach wiejskich przez podnoszenie poziomu wiedzy i umiejętności w obszarach innych niż wskazane w pkt. 4.7,  9. Promocja jakości życia na wsi lub promocja wsi jako miejsca do życia i rozwoju zawodowego</t>
    </r>
  </si>
  <si>
    <t>Wybrane przykłady tradycyjnego przetwórstwa produktów rolnych szansą na innowacyjny rozwój małych gospodarstw w województwie lubelskim</t>
  </si>
  <si>
    <r>
      <t>Poszerzenie wiedzy na temat możliwości innowacyjnego przetwórstwa produktów wytwarzanych w małych gospodarstwach, poznanie innowacyjnych możliwości jakie daje tradycyjne przetwórstwo, zapoznanie z wybranymi przykładami dobrych praktyk.  Operacja wiąże się bezpośrednio z</t>
    </r>
    <r>
      <rPr>
        <sz val="11"/>
        <rFont val="Calibri"/>
        <family val="2"/>
        <charset val="238"/>
        <scheme val="minor"/>
      </rPr>
      <t xml:space="preserve"> Tematem 7: Wspieranie rozwoju przedsiębiorczości na obszarach wiejskich przez podnoszenie poziomu wiedzy i umiejętności w obszarze małego przetwórstwa lokalnego lub w obszarze rozwoju zielonej gospodarki, w tym tworzenie nowych miejsc pracy  </t>
    </r>
  </si>
  <si>
    <t xml:space="preserve"> Innowacyjne wdrożenia oraz doświadczenia w organizacji grup operacyjnych na Węgrzech</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</si>
  <si>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</si>
  <si>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w sektorze rolnym szansą na rozwój obszarów wiejskich</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</si>
  <si>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</si>
  <si>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</si>
  <si>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t>
  </si>
  <si>
    <t>pszczelarze, producenci rolni oraz doradcy, naukowcy, osoby zainteresowane gospodarka pasieczną</t>
  </si>
  <si>
    <t>Wielkopolski Ośrodek Doradztwa Rolniczego w Poznaniu</t>
  </si>
  <si>
    <t>Poznań 60-163, ul.Sieradzka 29</t>
  </si>
  <si>
    <r>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t>
    </r>
    <r>
      <rPr>
        <sz val="11"/>
        <color rgb="FFFF0000"/>
        <rFont val="Calibri"/>
        <family val="2"/>
        <charset val="238"/>
        <scheme val="minor"/>
      </rPr>
      <t xml:space="preserve">Realizacja operacji obejmuje również przygotowanie publikacji obejmującej tematykę pszczelarstwa, której autorzy to specjaliści zajmujący się problematyką prowadzenia gospodarki pasiecznej.
</t>
    </r>
    <r>
      <rPr>
        <sz val="11"/>
        <rFont val="Calibri"/>
        <family val="2"/>
        <charset val="238"/>
        <scheme val="minor"/>
      </rPr>
      <t xml:space="preserve">
</t>
    </r>
  </si>
  <si>
    <t>Uzasadnienie: wprowadzenie dodatkowej formy realizacji operacji - przygotowanie publikacji, wynikało z potrzeb środowiska pszczelarzy i rolników na publikację z zakresu pszczelarstwa, nie wpłynęło to na zmianę budżetu operacji.</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</si>
  <si>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</si>
  <si>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</si>
  <si>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</si>
  <si>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</si>
  <si>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</si>
  <si>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</si>
  <si>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</si>
  <si>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</si>
  <si>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</si>
  <si>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</si>
  <si>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</si>
  <si>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producenci rolni, przedstawiciele instytucji naukowo-badawczych, przedstawiciele firm działajacych na rynku rolnym oraz doradcy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</si>
  <si>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</si>
  <si>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</si>
  <si>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</si>
  <si>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</si>
  <si>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</si>
  <si>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</si>
  <si>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</si>
  <si>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</si>
  <si>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</si>
  <si>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</si>
  <si>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</si>
  <si>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</si>
  <si>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</si>
  <si>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</si>
  <si>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</si>
  <si>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</si>
  <si>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</si>
  <si>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</si>
  <si>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</si>
  <si>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rolnicy, doradcy</t>
  </si>
  <si>
    <t>Poznań 60-163, ul. Sieradzka 29</t>
  </si>
  <si>
    <t>Gospodarowanie wodą w gospodarstwie rolnym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</si>
  <si>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</si>
  <si>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szkolenie połączone z warsztatami</t>
  </si>
  <si>
    <t>Krótkie łańcuchy dostaw w oparciu o lokalną żywność</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</si>
  <si>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</si>
  <si>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rolnicy, doradcy, naukowcy</t>
  </si>
  <si>
    <t>Zwiększenie gamy i przetwórstwo produktów pszczelich jako innowacyjny sposób na poprawę dochodowości pasieki</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</si>
  <si>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</si>
  <si>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pszczelarze, producenci rolni oraz doradcy, naukowcy, osoby zainteresowane gospodarką pasieczną</t>
  </si>
  <si>
    <t>Ochrona i kształtowanie zasobów wodnych na terenach wiejskich</t>
  </si>
  <si>
    <t>Organizacja gospodarstwa rolnego przyjaznego dla środowiska</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</si>
  <si>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</si>
  <si>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Budżet brutto operacji 
(w zł)</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</si>
  <si>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</si>
  <si>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</si>
  <si>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</si>
  <si>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</si>
  <si>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</si>
  <si>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</si>
  <si>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</si>
  <si>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</si>
  <si>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</si>
  <si>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</si>
  <si>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 xml:space="preserve">1
</t>
  </si>
  <si>
    <t xml:space="preserve">4
</t>
  </si>
  <si>
    <t>"Innowacyjne techniki i technologie produkcji, sprzedaży i przetwórstwa produktów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</si>
  <si>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</si>
  <si>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 xml:space="preserve">wyjazd studyjny </t>
  </si>
  <si>
    <t>właściciele gospodarstw ekologicznych specjalizujących się w produkcji ekologicznej i zainteresowani poprawą efektywności produkcji i poszukujący nowych możliwości w zakresie zbytu warzyw i owoców ekologicznych</t>
  </si>
  <si>
    <t>III/IV 
kwartał</t>
  </si>
  <si>
    <t>"Gospodarstwa opiekuńcze jako alternatywna forma rozwoju gospodarstw świętokrzyskich - dobre przykłady funkcjonowania gospodarstw opiekuńczych w Holandii i Polsce"</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</si>
  <si>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</si>
  <si>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</si>
  <si>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</si>
  <si>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</si>
  <si>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"Wdrażanie innowacyjnych rozwiązań w zakresie przetwórstwa owoców i warzyw w małych oraz średnich gospodarstwach"</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</si>
  <si>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</si>
  <si>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</si>
  <si>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</si>
  <si>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</si>
  <si>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 xml:space="preserve">Uzasadnienie zmiany kwoty operacji:
Podczas realizacji operacji koniecznym było poniesienie dodtakowego kosztu w postaci delegacji koordynatora projektu, który nie był planowany, a jednocześnie okazał się niezbędny do realizacji operacji. </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</si>
  <si>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</si>
  <si>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</si>
  <si>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</si>
  <si>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25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</si>
  <si>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</si>
  <si>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</si>
  <si>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</si>
  <si>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"Innowacje w dywersyfikacji dochodów działalności rolniczej i pozarolniczej na przykładzie Austrii i Niemiec"</t>
  </si>
  <si>
    <t>Celem operacji jest praktyczne zaprezentowanie rolnikom z województwa świętokrzyskiego wytwarzającym żywność na małą skalę oraz doradcom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</si>
  <si>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rolnicy, przedstawiciele podmiotów/instytucji zaangażowanych w rozwój obszarów wiejskich i doradcy rolni z terenu województwa świętokrzyskiego</t>
  </si>
  <si>
    <t>II-IV 
kwartał</t>
  </si>
  <si>
    <t>"Grupy producentów rolnych i ich związki jako innowacyjna forma zrzeszania się rolników na rzecz podniesienia konkurencyjności gospodarstw rolnych oraz realizacji wspólnych inicjatyw"</t>
  </si>
  <si>
    <t xml:space="preserve">Celem operacji jest zwiększenie wiedzy wśród rolników i doradców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i Austrii 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i Austrii dla rolników i doradców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krajów europejskich, stosujących inne modele współpracy rolników (ale w praktyce dające wymierne korzyści), które po dostosowaniu do warunków naszego kraju, mogą zostać zaadaptowane i zdrożone jako innowacyjne modele organizowania się rolników.        
               </t>
  </si>
  <si>
    <t>rolnicy, przedsiębiorcy zainteresowani nawiązaniem wzajemnej współpracy oraz przedstawiciele rolniczych jednostek doradczych z terenu województwa świętokrzyskiego</t>
  </si>
  <si>
    <t xml:space="preserve">III-IV 
kwartał </t>
  </si>
  <si>
    <t>8 szkoleń</t>
  </si>
  <si>
    <t>"Uprawa derenia jadalnego z elementami innowacji jako alternatywnej rośliny dla sadownictwa"</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</si>
  <si>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</si>
  <si>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</si>
  <si>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"Aktualne problemy i zagrożenia oraz innowacyjne techniki w prowadzeniu pasieki"</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</si>
  <si>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konferencji, która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</si>
  <si>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 xml:space="preserve">rolnicy, pszczelarze, przedstawiciele instytucji i jednostek naukowych, instytucji i firm działających na rzecz rozwoju pszczelarstwa, osoby zainteresowane ochroną owadów zapylających, doradcy rolni
</t>
  </si>
  <si>
    <t>I-II 
kwartał</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</si>
  <si>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</si>
  <si>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</si>
  <si>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t>
  </si>
  <si>
    <t>25 000,00</t>
  </si>
  <si>
    <t>Łódzki Ośrodek Doradztwa Rolniczego</t>
  </si>
  <si>
    <t>Łódzki Ośrodek Doradztwa Rolniczego z siedzibą w Bratoszewicach                  ul. Nowości 32;            95-011 Bratoszewice</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</si>
  <si>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</si>
  <si>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</si>
  <si>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</si>
  <si>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</si>
  <si>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</si>
  <si>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</si>
  <si>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</si>
  <si>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</si>
  <si>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</si>
  <si>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</si>
  <si>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</si>
  <si>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rolnicy, przetwórcy warzyw, pracownicy naukowi, doradcy rolni</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</si>
  <si>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</si>
  <si>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</si>
  <si>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</si>
  <si>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</si>
  <si>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</si>
  <si>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</si>
  <si>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Liczba uczestników konferencji</t>
  </si>
  <si>
    <t>Rolnicy, przedsiębiorcy, doradcy, naukowcy</t>
  </si>
  <si>
    <t>II/IV</t>
  </si>
  <si>
    <t>ul. Tkacka 5/6                         42-200 Częstochowa</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</si>
  <si>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</si>
  <si>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</si>
  <si>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t>
  </si>
  <si>
    <t>Łódzki Ośrodek Doradztwa Rolniczego z siedzibą w Bratoszewicach                       ul. Nowości 32; 95-011 Bratoszewice</t>
  </si>
  <si>
    <t>Zakładanie plantacji winorośli - produkcja wina i soków szansą na rozwój dla gospodarstw z woj. łódzkiego</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</si>
  <si>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</si>
  <si>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 xml:space="preserve">
wyjazd studyjny
liczba uczestników operacji</t>
  </si>
  <si>
    <t>1
30</t>
  </si>
  <si>
    <t>potencjalni członkowie grup operacyjnych, rolnicy, przedsiębiorcy, przetwórcy, pracownicy naukowi, przedstawicielami instytucji rolniczych i około rolniczych, doradcy rolniczy</t>
  </si>
  <si>
    <t>Łódzki Ośrodek Doradztwa Rolniczego z siedzibą w Bratoszewicach ul. Nowości 32 95-011 Bratoszewice</t>
  </si>
  <si>
    <t>Innowacyjne technologie, praktyki i metody organizacji w produkcji zwierzęcej, w tym bydła mlecznego</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</si>
  <si>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</si>
  <si>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koferencja
liczba uczestników operacji</t>
  </si>
  <si>
    <t>2
80</t>
  </si>
  <si>
    <t xml:space="preserve">potencjalni członkowie grup operacyjnych,  producenci, hodowcy bydła mlecznego, rolnicy, doradcy rolniczy, przedsiębiorcy, przedstawiciele instytucji naukowych, przedstawiciele instytucji rolniczych i około rolniczych </t>
  </si>
  <si>
    <t>Rozwój innowacyjnych form przedsiębiorczości pozarolniczej na obszarach wiejskich</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</si>
  <si>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</si>
  <si>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 xml:space="preserve"> wyjazd studyjny </t>
  </si>
  <si>
    <t xml:space="preserve">
wyjazd studyjny 
liczba uczestnikow operacji</t>
  </si>
  <si>
    <t xml:space="preserve">
1
30</t>
  </si>
  <si>
    <t>potencjalni członkowie grup operacyjnych, rolnicy, przetwórcy, przedsiębiorcy, mieszkańcy obszarów wiejskich, pracownicy naukowi, doradcy rolniczy</t>
  </si>
  <si>
    <t>Nowe rozwiązania w pasiekach pszczelich, produkcji miodów i miodów pitnych na przykadzie woj. lubelskiego</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</si>
  <si>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</si>
  <si>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wyjazd studyjny
liczba uczestników operacji</t>
  </si>
  <si>
    <t>1
50</t>
  </si>
  <si>
    <t>pszczelarze, rolnicy, przedstawiciele instytucji rolniczych i około rolniczych, pracownicy naukowi, doradcy rolniczy</t>
  </si>
  <si>
    <t>Nowoczesne technologie w uprawie kukurydzy</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</si>
  <si>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</si>
  <si>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 xml:space="preserve">
konferencja 
liczba uczestników operacji</t>
  </si>
  <si>
    <t>1
80</t>
  </si>
  <si>
    <t xml:space="preserve">Innowacje we współpracy w sektorze rolnym, rolno-spożywczym </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</si>
  <si>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</si>
  <si>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film promocyjny, audycja telewizyjna</t>
  </si>
  <si>
    <t>liczba nagranych filmów
liczba emisji audycji</t>
  </si>
  <si>
    <t>1
1</t>
  </si>
  <si>
    <t>potencjalni członkowie grup operacyjnych, rolnicy, przedsiębiorcy, przetwórcy, pracownicy naukowi, doradcy rolniczy, mieszkańcy obszarów wiejskich</t>
  </si>
  <si>
    <t>Innowacyjne metody przetwarzania i przechowywanie żywności</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</si>
  <si>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</si>
  <si>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1
40</t>
  </si>
  <si>
    <t>potencjalni członkowie grup operacyjnych, rolnicy, przedsiębiorcy, przetwórcy, mieszkańcy obszarów wiejskich, pracownicy naukowi, doradcy rolniczy</t>
  </si>
  <si>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</si>
  <si>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</si>
  <si>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</si>
  <si>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</si>
  <si>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 xml:space="preserve">Cykl broszur z zakresu innowacyjnych rozwiązań w rolnictwie i na obszarach wiejskich </t>
  </si>
  <si>
    <t>Celem wydanych publikacji będzie pokazanie praktycznego wymiaru realizowanych przedsięwzięć, zaprezentowanie „dobrych praktyk” oraz ułatwienia transferu wiedzy z zakresu innowacyjnych rozwiązań w rolnictwie.</t>
  </si>
  <si>
    <t>Broszury</t>
  </si>
  <si>
    <t>broszury</t>
  </si>
  <si>
    <t xml:space="preserve">Rolnicy, przedsiębiorcy, doradcy rolni, uczelnie, osoby zaiteresowane innowacyjnymi rozwiązaniami z zakresu rolnictwa. </t>
  </si>
  <si>
    <t>Opolski Ośrodek Doradztwa Rolniczego w Łosiowie</t>
  </si>
  <si>
    <t>49-330 Łosiów, ul. Główna 1</t>
  </si>
  <si>
    <t xml:space="preserve">Uzasadnienie: Projekt obejmować będzie opracowanie i wydrukowanie 5 broszur z następującej tematyki:   "Biznesplan przedsięwzięcia innowacyjnego w gospodarstwie rolnym", "Bioróżnorodność w praktyce. Miód i produkty pszczele jako innowacje dla zdrowia i urody", " "Identyfikacja mikroorganizmów pożytecznych wykorzystywanych w innowacyjnych procesach ochrony roślin w rolnictwie z uwzględnieniem specyfiki gospodarstw rolnych z terenu województwa opolskiego", "Innowacyjne metody oceny autentycznosci i jakosci miodu dedykowanych dla pszczelarzy i pasiek pszczelich z terenu  województwa opolskiego ", " Zrównoważenia środowiskowe w produkcji soi w oparciu o wyniki badań polowych na trenie powiatu głubczyckiego".   Publikacje będą miały na celu wzmocnienie świadomości odbiorców w obszarze produkcji żywności dobrej jakości, ochrony środowiska i bioróżnorodności, promocji produktów regionalnych, możliwości ich wytwarzania i zakupu w gospodarstwie rolnym. Zwiększenie udziału zainteresowanych odbiorców we wdrażaniu innowacyjnych rozwiązań na rzecz rozwoju obszarów wiejskich, upowszechnianie wiedzy z zakresu wykorzystywania zasobów środowiska oraz korzystania z dostępnych możliwości. Poniesione koszty zadania będą obejmowały wynagrodzenia na podstawie umów o dzieło oraz druk broszur w ilości po 500 egzemplarzy z każdego tematu.  
</t>
  </si>
  <si>
    <t>Współpraca jako innowacyjne narzędzie rozwoju obszarów wiejskich</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</si>
  <si>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</si>
  <si>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konferencja                                                                                                     liczba uczestników</t>
  </si>
  <si>
    <t>1                                                          50</t>
  </si>
  <si>
    <t>Rolnicy, przedsiębiorcy z terenów miejsko-wiejskich, doradcy rolniczy , przedstawiciele instytucji naukowych, przedstawiciele samorządów, organizacji branżowych związanych z rolnictwem oraz mieszkańcy obszarów wiejskich.</t>
  </si>
  <si>
    <t>opolski Ośrodek Doradztwa Rolniczego w Łosiowie</t>
  </si>
  <si>
    <t xml:space="preserve">Uzasadnienie: Aktywizacja mieszkańców terenów wiejskich, wspieranie rozwoju przedsiębiorczości na terenach wiejskich, upowszechnianie wiedzy w zakresie rozwoju lokalnego z uwzględnieniem potencjału ekonomicznego, społecznego i środowiskowego danego obszaru.  Upowszechnianie wiedzy związanej z innowacyjnymi rozwiązaniami wdrażanymi na terenach rolniczych tj. apiturystyka, hodowla pszczół, produkty pszczele, ziołolecznictwo, uprawa przetwórstwo oraz zbyt roślin zielarskich, krótkie łańcuchy dostaw w ramach produkcji żywności wysokiej jakości na przykładach. Poniesione koszty zadania będą obejmowały nocleg, wyżywienie, wynagrodzenia wykładowców, zakup materiałów konferencyjnych. </t>
  </si>
  <si>
    <t xml:space="preserve">Stoiska promocyjno - informacyjne jako narzędzie przekazu informacji o Sieci na rzecz innowacji w rolnictwie i na obszarach wiejskich </t>
  </si>
  <si>
    <r>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t>
    </r>
    <r>
      <rPr>
        <sz val="11"/>
        <rFont val="Calibri"/>
        <family val="2"/>
        <charset val="238"/>
        <scheme val="minor"/>
      </rPr>
      <t xml:space="preserve"> w tym</t>
    </r>
    <r>
      <rPr>
        <sz val="11"/>
        <color rgb="FFFF0000"/>
        <rFont val="Calibri"/>
        <family val="2"/>
        <charset val="238"/>
        <scheme val="minor"/>
      </rPr>
      <t xml:space="preserve"> </t>
    </r>
    <r>
      <rPr>
        <sz val="11"/>
        <rFont val="Calibri"/>
        <family val="2"/>
        <charset val="238"/>
        <scheme val="minor"/>
      </rPr>
      <t xml:space="preserve"> księżka pt. "Zrozumieć innowacje w rolnictwie",  cykl specjalistycznych broszur nt. innowacyjnych zastosowań w rolnictwie oraz inne materiały informacyjne.  </t>
    </r>
  </si>
  <si>
    <t>stoiska informacyjno promocyjne</t>
  </si>
  <si>
    <t xml:space="preserve">liczba stoisk informacyjno promocyjnych                                                                                                                                                </t>
  </si>
  <si>
    <t xml:space="preserve">2                                                                                                                                                                                                                                                                                                                        </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</si>
  <si>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</si>
  <si>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"Szkolenie wyjazdowe z zakresu rolnictwa ekologicznego pn; Żywność ekologiczna teoria i praktyka - od producenta do konsumenta".</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</si>
  <si>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</si>
  <si>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wyjazd studyjny
liczba uczestników</t>
  </si>
  <si>
    <r>
      <t xml:space="preserve">
1
</t>
    </r>
    <r>
      <rPr>
        <strike/>
        <sz val="11"/>
        <rFont val="Calibri"/>
        <family val="2"/>
        <charset val="238"/>
        <scheme val="minor"/>
      </rPr>
      <t xml:space="preserve">
</t>
    </r>
    <r>
      <rPr>
        <sz val="11"/>
        <rFont val="Calibri"/>
        <family val="2"/>
        <charset val="238"/>
        <scheme val="minor"/>
      </rPr>
      <t>40</t>
    </r>
  </si>
  <si>
    <t xml:space="preserve"> Grupą docelową szkolenia będą mieszkańcy województwa opolskiego – doradcy rolni, rolnicy ekolo-giczni i konwencjonalni chcący się podjąć produkcji ekologicznej oraz produktów o podwyższonej jakości.</t>
  </si>
  <si>
    <r>
      <rPr>
        <sz val="11"/>
        <color theme="9" tint="-0.249977111117893"/>
        <rFont val="Calibri"/>
        <family val="2"/>
        <charset val="238"/>
        <scheme val="minor"/>
      </rPr>
      <t xml:space="preserve">
</t>
    </r>
    <r>
      <rPr>
        <sz val="11"/>
        <color theme="1"/>
        <rFont val="Calibri"/>
        <family val="2"/>
        <charset val="238"/>
        <scheme val="minor"/>
      </rPr>
      <t>2</t>
    </r>
  </si>
  <si>
    <t xml:space="preserve">"Ograniczenia zanieczyszczeniami azotem metodą poprawy i jakości wód"
</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</si>
  <si>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</si>
  <si>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szkolenie wyjazdowe
liczba uczestników</t>
  </si>
  <si>
    <t>1
40</t>
  </si>
  <si>
    <t>doradcy i rolnicy</t>
  </si>
  <si>
    <r>
      <rPr>
        <sz val="11"/>
        <color theme="1"/>
        <rFont val="Calibri"/>
        <family val="2"/>
        <charset val="238"/>
        <scheme val="minor"/>
      </rPr>
      <t xml:space="preserve">
2</t>
    </r>
  </si>
  <si>
    <t>Szkolenie z zakresu ochrony powietrza pn. "Gospodarka niskoemisyjna"</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</si>
  <si>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</si>
  <si>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szkolenie/wyjazd studyjny</t>
  </si>
  <si>
    <t>szkolenie wyjazdowe
                                                 liczba uczestników</t>
  </si>
  <si>
    <t xml:space="preserve">       1   
          40</t>
  </si>
  <si>
    <t>doradcy rolni, rolnicy, samorządowcy, mieszkańcy województwa opolskiego</t>
  </si>
  <si>
    <t>II-III-IV</t>
  </si>
  <si>
    <t>"Ochrona środowiska naturalnego na obszarach wiejskich".</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</si>
  <si>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</si>
  <si>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liczba uczestników                              konkursy                            liczba uczestników</t>
  </si>
  <si>
    <t>1
60                        2                      12</t>
  </si>
  <si>
    <t>Grupą docelową szkolenia będą mieszkańcy województwa opolskiego –  rolnicy i producenci rolni, doradcy rolni, przedstawiciele samorzadów i nauki.</t>
  </si>
  <si>
    <t>49-330 łosiów, ul. Główna 1</t>
  </si>
  <si>
    <t>"Chów i hodowla trzody chlewnej z elementami bioasekuracji"</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</si>
  <si>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</si>
  <si>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szkolenie                                                       liczba uczestników</t>
  </si>
  <si>
    <t>1                                                    40</t>
  </si>
  <si>
    <t>producenci i hodowcy trzody chlewnej z województwa opolskiego, doradcy rolni</t>
  </si>
  <si>
    <t xml:space="preserve">Szkolenie z produkcji roślin wysokobiałkowych pn."Zwiększenie udziału roślin wysokobiałkowych w strukturze zasiewów na rzecz poprawy żyzności gleby" </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</si>
  <si>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</si>
  <si>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szkolenie/warszaty polowe</t>
  </si>
  <si>
    <t xml:space="preserve">szkolenie/warsztaty polowe
liczba uczestników
</t>
  </si>
  <si>
    <t>1
25</t>
  </si>
  <si>
    <t>producenci rolni i specjaliści/doradcy rolniczy</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</si>
  <si>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</si>
  <si>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</si>
  <si>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</si>
  <si>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</si>
  <si>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</si>
  <si>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 xml:space="preserve"> -</t>
  </si>
  <si>
    <t>Śląski Ośrodek Doradztwa Rolniczego</t>
  </si>
  <si>
    <t>42-200 Częstochowa, ul.Wyszyńskiego 70/126</t>
  </si>
  <si>
    <t>liczba wydanych egzemplarzy publikacji</t>
  </si>
  <si>
    <t>liczba uczesników konferencji</t>
  </si>
  <si>
    <t>Modele współpracy PZDR województwa śląskiego z potencjalnymi Grupami Operacyjnymi</t>
  </si>
  <si>
    <t>Celem operacji jest przeszkolenie doradców, a następnie wyłonienie 17 potencjalnych Grup operacyjnych opartych na konkretnych problemach. Przeszkolenie rolników, przyszłych członków GO. Wypracowanie metod i modeli współpracy z rolnikami nt. innowacji w rolnictwie.</t>
  </si>
  <si>
    <t xml:space="preserve">warsztaty (2), spotkania(17), </t>
  </si>
  <si>
    <t>rolnicy, grupy rolników, doradcy, przedstawiciele nauki, instytutów naukowo-badawczych, przedsiębiorcy sektora rolno-spożywczego,</t>
  </si>
  <si>
    <t>liczba uczestników spotkań</t>
  </si>
  <si>
    <r>
      <t>Celem operacji jest przeszkolenie doradców, a następnie wyłonienie 17 potencjalnych Grup operacyjnych</t>
    </r>
    <r>
      <rPr>
        <sz val="11"/>
        <color rgb="FFFF0000"/>
        <rFont val="Calibri"/>
        <family val="2"/>
        <charset val="238"/>
        <scheme val="minor"/>
      </rPr>
      <t xml:space="preserve">  lub Grup focusowych  </t>
    </r>
    <r>
      <rPr>
        <sz val="11"/>
        <rFont val="Calibri"/>
        <family val="2"/>
        <charset val="238"/>
        <scheme val="minor"/>
      </rPr>
      <t>opartych na konkretnych problemach. Przeszkolenie rolników, przyszłych członków GO. Wypracowanie metod i modeli współpracy z rolnikami nt. innowacji w rolnictwie.</t>
    </r>
  </si>
  <si>
    <t>I- IV</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</si>
  <si>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</si>
  <si>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</si>
  <si>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 xml:space="preserve">liczba uczesników </t>
  </si>
  <si>
    <t>rolnicy , doradcy, sadownicy, mieszkańcy obszarów wiejskich</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</si>
  <si>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</si>
  <si>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</si>
  <si>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</si>
  <si>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</si>
  <si>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Innowacyjne rozwiązania w małych gospodarstwach rolnych województwa śląskiego</t>
  </si>
  <si>
    <t>Zgodnie z podpisanymi aneksami do umowy z Partnerem KSOW nastapiła zmiana terminu realizacji operacji. W ostatecznym rozliczeniu całościowa kwota wykonania operacji zmniejszyła się o 286,50 zł. i wynosi teraz 20 500,00 zł.</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</si>
  <si>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</si>
  <si>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</si>
  <si>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Doradcy, mieszkańcy obszarów wiejskich</t>
  </si>
  <si>
    <t>Zmiany  podyktowane są przeprowadzonym wyborem wykonawcy zadania - trybem zapytania ofertowego zgodnie z Zarządzeniem Dyrektora ŚODR w wyniku którego,  zmniejszyła się kwota budżetu brutto operacji oraz omyłkowym określeniem wzkaźnika monitorowania.</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</si>
  <si>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</si>
  <si>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Warsztaty - 17 + 3</t>
  </si>
  <si>
    <t xml:space="preserve">liczba uczestników  </t>
  </si>
  <si>
    <t>Innowacyjne zastosowanie roślin strączkowych z upraw ekologicznych do wypieków</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</si>
  <si>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</si>
  <si>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rolnicy, rolnicy ekologiczni, domownicy rolników, przedsiębiorcy sektora rolno-spożywczego, doradcy</t>
  </si>
  <si>
    <t>liczba egzemplarzy wydanej publikacji</t>
  </si>
  <si>
    <t>Nowoczesne metody marketingowe – innowacyjnym sposobem na zwiększenie konkurencyjności produktów rolnych.</t>
  </si>
  <si>
    <t>rolnicy, domownicy rolników,doradcy,  przedsiębiorcy sektora rolno-spożywczego</t>
  </si>
  <si>
    <t>Nowoczesne technologie i problemy przy uprawie warzyw korzeniowych oraz roślin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</si>
  <si>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t>
  </si>
  <si>
    <t xml:space="preserve">rolnicy, domownicy, rolników doradcy,  producenci rolni, przedsiębiorcy sektora rolno-spożywczego, przedstawiciele instytucji działających na rzecz polskiego rolnictwa, </t>
  </si>
  <si>
    <t>Zakładanie plantacji winorośli. Uprawa winogron, produkcja wina/soków jako szansa na rozwój gospodarstw rolnych</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</si>
  <si>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</si>
  <si>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rolnicy, grupy rolników, doradcy rolniczy, organizacje rolnicze, przedsiębiorcy sektora rolnego, przedstawiciel LGD</t>
  </si>
  <si>
    <t xml:space="preserve"> </t>
  </si>
  <si>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</si>
  <si>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</si>
  <si>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</si>
  <si>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</si>
  <si>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</si>
  <si>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</si>
  <si>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</si>
  <si>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</si>
  <si>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</si>
  <si>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</si>
  <si>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</si>
  <si>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</si>
  <si>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</si>
  <si>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</si>
  <si>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</si>
  <si>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</si>
  <si>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</si>
  <si>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</si>
  <si>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</si>
  <si>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</si>
  <si>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</si>
  <si>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</si>
  <si>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</si>
  <si>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</si>
  <si>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</si>
  <si>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</si>
  <si>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</si>
  <si>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</si>
  <si>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</si>
  <si>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</si>
  <si>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</si>
  <si>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</si>
  <si>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</si>
  <si>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</si>
  <si>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Wdrażanie innowacji w celu zachowania bioróżnorodności w obliczu zmian klimatu</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</si>
  <si>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</si>
  <si>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 xml:space="preserve">
Liczba szkoleń
Liczba uczestników szkoleń,
w tym liczba doradców
Liczba warsztatów
Liczba uczestników warsztatów,
w tym liczba doradców
</t>
  </si>
  <si>
    <t>rolnicy, jednostki działające na rzecz rolników, wtym organizacje przyrodnicze działające na rzecz ochrony przyrody, doradcy rolniczy, przedstawiciele jednostek naukowo-badawczych</t>
  </si>
  <si>
    <t>Austria – innowacje w małym przetwórstwie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</si>
  <si>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</si>
  <si>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wyjazd studyjny
spotkanie informacyjno-promocyjne</t>
  </si>
  <si>
    <t xml:space="preserve">
Liczba wyjazdów studyjnych
Liczba uczestników wyjazdu,
w tym liczba doradców
Liczba spotkań informacyjno-promocyjnych
Liczba uczestników spotkań,
w tym liczba doradców</t>
  </si>
  <si>
    <t>rolnicy, producenci rolni, przedsiębiorcy sektora rolno-spożywczego, doradcy, przedstawiciele świata nauki, mieszkańcy obszarów wiejskich i inne osoby zainteresowane wdrażaniem innowacji w rolnictwie i na obszarach wiejskich Dolnego Śląska</t>
  </si>
  <si>
    <t>Rolnictwo zaangażowane społecznie jako innowacyjna forma przedsiębiorczości na obszarach wiejskich</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</si>
  <si>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</si>
  <si>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 xml:space="preserve">
Liczba seminariów
Liczba uczestników seminarium,
w tym liczba doradców</t>
  </si>
  <si>
    <t xml:space="preserve">
1
60
10</t>
  </si>
  <si>
    <t>mieszkańcy obszarów wiejskich, rolnicy, właściciele gospodarstw agroturystycznych i zagród edukacyjnych, doradcy, przedstawiciele ośrodków pomocy społecznej oraz ośrodka wsparcia ekonomii społecznej, przedstawiciele lokalnych władz</t>
  </si>
  <si>
    <t>Innowacje w dolnośląskim serowarstwie</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</si>
  <si>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</si>
  <si>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 xml:space="preserve">
Liczba warsztatów
Liczba uczestników warsztatów,
w tym liczba doradców</t>
  </si>
  <si>
    <t xml:space="preserve">
1
12
2</t>
  </si>
  <si>
    <t>rolnicy, producenci rolni, doradcy, mieszkańcy obszarów wiejskich i inne osoby zainteresowane wdrażaniem innowacji w rolnictwie i na obszarach wiejskich z wykorzystaniem środków dostępnych w ramach działania „Współpraca"</t>
  </si>
  <si>
    <t>Od rolnika do koszyka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</si>
  <si>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</si>
  <si>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konferencja
impreza plenerowa</t>
  </si>
  <si>
    <t xml:space="preserve">Liczba imprez plenerowych
Szacowana liczba uczestników imprezy plenerowej
Liczba konferencji
Liczba uczestników konferencji, 
w tym liczba doradców
</t>
  </si>
  <si>
    <t xml:space="preserve">1
500
1
60
15
</t>
  </si>
  <si>
    <t>rolnicy, producenci rolni, doradcy, przedstawiciele świata nauki, mieszkańcy obszarów wiejskich i inne osoby zainteresowane wdrażaniem innowacji w rolnictwie i na obszarach wiejskich z wykorzystaniem środków dostępnych w ramach działania „Współpraca"</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</si>
  <si>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</si>
  <si>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</si>
  <si>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 xml:space="preserve">liczba uczestników </t>
  </si>
  <si>
    <t>32</t>
  </si>
  <si>
    <t>rolnicy, mieszkańcy obszarów wiejskich, doradcy, przedsiębiorcy</t>
  </si>
  <si>
    <t>Mazowiecki Ośrodek Doradztwa Rolniczego z siedzibą w Warszawie</t>
  </si>
  <si>
    <t>02-456 Warszawa, ul. Czereśniowa 98</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</si>
  <si>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</si>
  <si>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</si>
  <si>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</si>
  <si>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</si>
  <si>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</si>
  <si>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</si>
  <si>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</si>
  <si>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</si>
  <si>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</si>
  <si>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</si>
  <si>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</si>
  <si>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</si>
  <si>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</si>
  <si>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</si>
  <si>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</si>
  <si>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</si>
  <si>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</si>
  <si>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</si>
  <si>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</si>
  <si>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</si>
  <si>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Lokalna Grupa Działania Ziemi Siedleckiej</t>
  </si>
  <si>
    <t>Stary Krzesk 62, 
08-111 Krzesk</t>
  </si>
  <si>
    <t>liczba uczestników wyjazdów studyjnych</t>
  </si>
  <si>
    <t xml:space="preserve">
70</t>
  </si>
  <si>
    <t>Innowacyjne formy  przedsiębiorczości pozarolniczej</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</si>
  <si>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</si>
  <si>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mieszkańcy obszarów wiejskich, doradcy</t>
  </si>
  <si>
    <t>Uprawa borówki amerykańskiej alternatywą dla roślin jagodowych</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</si>
  <si>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</si>
  <si>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Innowacyjność w sadownictwie - uprawa mało znanych gatunków</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</si>
  <si>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</si>
  <si>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Innowacyjne metody ochrony upraw warzywniczych</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</si>
  <si>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</si>
  <si>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Innowacje w produkcji mleka</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</si>
  <si>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</si>
  <si>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łąkowo-pastwiskowe w trudnej drodze ekonomicznej po lepsze mleko i wołowinę</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</si>
  <si>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</si>
  <si>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 xml:space="preserve">liczba szkoleń </t>
  </si>
  <si>
    <t>ilość uczestników szkoleń</t>
  </si>
  <si>
    <t>Innowacje w hodowli bydła</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</si>
  <si>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</si>
  <si>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Wspieranie procesu tworzenia partnerstw na rzecz innowacji mazowieckiej wsi</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</si>
  <si>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</si>
  <si>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</si>
  <si>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</si>
  <si>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informacyjne</t>
  </si>
  <si>
    <t>ilość stoisk informacyjnych</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</si>
  <si>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</si>
  <si>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</si>
  <si>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</si>
  <si>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</si>
  <si>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 dzierżawcy,  przedstawiciele grup producenckich, jednostki naukowo-badawcze oraz producenci nawozów i środków ochrony roślin, którzy współpracują z producentami maszyn rolniczych w zakresie efektywnego nawożenia i racjonalnej ochrony chemicznej</t>
  </si>
  <si>
    <t>Zachodniopomorski Ośrodek Doradztwa Rolniczego w Barzkowicach</t>
  </si>
  <si>
    <t>Barzkowice 2         73-134 Barzkowice</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</si>
  <si>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</si>
  <si>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</si>
  <si>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</si>
  <si>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</si>
  <si>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</si>
  <si>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</si>
  <si>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Rolnicy, przedsiębiorcy rolni, doradcy rolni, partnerzy SIR, naukowcy, doradcy rolni </t>
  </si>
  <si>
    <t>Współpraca wsparciem dla innowacji w uprawie roślin wysokobiałkowych</t>
  </si>
  <si>
    <t xml:space="preserve">Celem realizacji operacji jest zapoznanie uczestników z zagadnieniami innowacyjności w rolnictwie oraz możliwościami praktycznego zastosowania przedstawianych rozwiązań, nawiązanie kontaktów i współpracy pomiędzy obecnymi i potencjalnymi uczestnikami rynków rolnych. 
Szkolenie pozwoli na kontynuowanie tworzenia nowych oraz ułatwi funkcjonowanie dotychczasowych sieci kontaktów pomiędzy rolnikami, podmiotami doradczymi, jednostkami naukowymi, przedsiębiorcami sektora rolno- spożywczego oraz pozostałymi podmiotami zainteresowanymi wdrażaniem innowacji w rolnictwie i na obszarach wiejskich. 
</t>
  </si>
  <si>
    <t xml:space="preserve">plantatorzy zbóż, rzepaku, roślin wysokobiałkowych, hodowcy trzody chlewnej, drobiu, bydła, pracownicy naukowi, doradcy rolni oraz osoby zainteresowane ww. tematyką szkolenia połączonego z wyjazdem studyjnym. </t>
  </si>
  <si>
    <t xml:space="preserve">Innowacyjne metody produkcji zwierzęcę, w tym bydła mięsnego w województwie zachodniopomorskim </t>
  </si>
  <si>
    <t xml:space="preserve">Głównym celem operacji jest podniesienie wiedzy w zakresie innowacyjnych metod produkcji zwierzęcej, w tym bydła mięsnego , promowanie i rozwój produkcji zwierzece na obszrze realizacji poprez wielopodmiotow.a wsółprace we wdrażaniu innowacyjnych rozwiązan tej produkcji, przedstawienie przykładów dobrych praktyk w zakresie wdrażania innowacji w produkcji zwierzęcej </t>
  </si>
  <si>
    <t xml:space="preserve">rolnicy, przedsiębiorcy, doradcy , naukowcy </t>
  </si>
  <si>
    <t xml:space="preserve">Częstochowskie Stowarzyszenie Rozwoju Małej Przedsiębiorczości </t>
  </si>
  <si>
    <t xml:space="preserve">Tkacka 5,          42-200 Częstochowa </t>
  </si>
  <si>
    <t>Partner zrezygnował z realizacji operacji bez podania konkretnej przyczyny</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</si>
  <si>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</si>
  <si>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</si>
  <si>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liczba uczsetników </t>
  </si>
  <si>
    <t xml:space="preserve">rolnicy , doradcy rolni, osoby zainteresowane tematyką wdrażania innowacji na obszrach wiejskich </t>
  </si>
  <si>
    <t>Nowe rasy zwierząt gospodarskich przykładem innowacyjnych rozwiązań genetycznych i technologicznych wzrostu opłacalności produkcji zwierzęcej</t>
  </si>
  <si>
    <t xml:space="preserve">Głownym celem operacji jest poznanie innowacyjnych i nowych technologi produkcji zwierzęcej oraz zapoznanie się z Europejskimi standardami hodowli bydła mięsnego i zywca wołowego. </t>
  </si>
  <si>
    <t xml:space="preserve">rolnicy , doradcy , hodowcy zwierząt gospodarskich, przedstawiciele instytucji pracujących na rzecz rolnictwa </t>
  </si>
  <si>
    <t>Osoba realizująca w PODR / Wnioskodawca</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</si>
  <si>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</si>
  <si>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</si>
  <si>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Grupę docelową będą stanowili rolnicy, doradcy rolni oraz mieszkańcy obszarów wiejskich</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</si>
  <si>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</si>
  <si>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</si>
  <si>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</si>
  <si>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</si>
  <si>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</si>
  <si>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</si>
  <si>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</si>
  <si>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</si>
  <si>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</si>
  <si>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</si>
  <si>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III</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</si>
  <si>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</si>
  <si>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</si>
  <si>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t>
  </si>
  <si>
    <t xml:space="preserve">liczba emisji audycji     </t>
  </si>
  <si>
    <t xml:space="preserve">1       </t>
  </si>
  <si>
    <t>Grupę docelową będą stanowili rolnicy, doradcy rolniczy oraz mieszkańcy obszarów wiejskich</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</si>
  <si>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</si>
  <si>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</si>
  <si>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90</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</si>
  <si>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</si>
  <si>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</si>
  <si>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</si>
  <si>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</si>
  <si>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</si>
  <si>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rolnicy, przedsiębiorcy, doradcy i naukowcy</t>
  </si>
  <si>
    <t>24 571,50</t>
  </si>
  <si>
    <t>ul. Tkacka 5/6           42-200 Częstochowa</t>
  </si>
  <si>
    <t>Jak pogodzić innowacje z tradycją w prowadzeniu pasieki?</t>
  </si>
  <si>
    <t>Celem wydania publikacji jest dotarcie do największej liczby odbiorców. Propagowanie dobrych i innowacyjnych praktyk pszelarskich. Prezentacja aktualnych problemów tj. chorób, utrzymania, hodowli pszczół oraz radzenie sobie z nimi.</t>
  </si>
  <si>
    <t>Podlaski Ośrodek Doradztwa Rolniczego     w Szepietowie</t>
  </si>
  <si>
    <t>Pszczelarskie innowacje w pasiekach rodzinnych</t>
  </si>
  <si>
    <t>II / III</t>
  </si>
  <si>
    <t xml:space="preserve">Rośliny bobowate grubonasienne (strączkowe) - transfer wiedzy z instytutu do praktyki rolniczej województwa podlaskiego </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</si>
  <si>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</si>
  <si>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Nowoczesne rozwiązania w zakładaniu i prowadzeniu pasieki</t>
  </si>
  <si>
    <t>Celem warsztatów będzie zapoznanie uczestników z prawidłowym prowadzeniem pasieki. Pokazanie innowacyjnych metod leczenia i zapoboegania chorobom pszczół. Przedstawienie dobrych praktykw pasiece.</t>
  </si>
  <si>
    <t xml:space="preserve">16 </t>
  </si>
  <si>
    <t>Zielarskie Podlasie "Z tradycją w przyszłość"</t>
  </si>
  <si>
    <t xml:space="preserve">Celem warsztatów będzie zapoznanie uczestników z wybranymi gatunkami ziół, uprawą ich w woj. podlaskim. Ważnym aspektem będzie pokazanie nowatorskich metod przerobu i wykorzystania ziół w kuchni i kosmetologii.  </t>
  </si>
  <si>
    <t>III/IV</t>
  </si>
  <si>
    <t>konferencja,
 wyjazd studyjny</t>
  </si>
  <si>
    <t xml:space="preserve"> 50 
 25 </t>
  </si>
  <si>
    <t>Rolniczy handel detaliczny</t>
  </si>
  <si>
    <t>Innowacyjne usługi w agroturystyce – dobre praktyki</t>
  </si>
  <si>
    <t>Celem operacji jest przedstawienie dobrych praktyk, innowacyjnych rozwiązań wprowadzonych do gospodarstwa agruturystycznego, aby poszerzyć ofertę wypoczynku dla turystów i osiągnąć wyższy dochód.</t>
  </si>
  <si>
    <t>II/III</t>
  </si>
  <si>
    <t>Wykorzystanie dobrych praktyk z Litwy i Łotwy w przetwórstwie rolno-spożywczym</t>
  </si>
  <si>
    <t>Celem operacji jest przedstawienie dobrych praktyk, innowacyjnych rozwiązań  w przetwórstwie rolno-spożywczym na przykładzie Litwy i Łotwy głównie dla gospodarstw ekologicznych i agroturystycznych.</t>
  </si>
  <si>
    <t>I/II</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</si>
  <si>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</si>
  <si>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</si>
  <si>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liczba seminariów</t>
  </si>
  <si>
    <t xml:space="preserve">rolnicy, mieszkańcy obszarów wiejskich, doradcy rolniczy oraz przedstawiciele samorządu rolniczego, jednostek naukowych, organizacji działających na rzecz rolnictwa i przedstawicieli </t>
  </si>
  <si>
    <t>ul. Jagiellońska 91
10-356 Olsztyn</t>
  </si>
  <si>
    <t>liczba uczestników
/ w tym doradców rolniczych</t>
  </si>
  <si>
    <t>120
/ 16</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</si>
  <si>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</si>
  <si>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</si>
  <si>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</si>
  <si>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</si>
  <si>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</si>
  <si>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</si>
  <si>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</si>
  <si>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</si>
  <si>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</si>
  <si>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</si>
  <si>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</si>
  <si>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</si>
  <si>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</si>
  <si>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Warmińsko-Mazurski Ośodek Doradztwa Rolniczego z siedzibą w Olsztynie</t>
  </si>
  <si>
    <t>25
/ 8</t>
  </si>
  <si>
    <t>liczba wyjazdów studyjnych</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</si>
  <si>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</si>
  <si>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</si>
  <si>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</si>
  <si>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liczba wyjazdów</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</si>
  <si>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</si>
  <si>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II - III</t>
  </si>
  <si>
    <t>liczba uczestników
/w tym doradców rolniczych</t>
  </si>
  <si>
    <t>30
/ 7</t>
  </si>
  <si>
    <t>Informacje i publikacje w Internecie</t>
  </si>
  <si>
    <t>Liczba informacji
/publikacji w internecie</t>
  </si>
  <si>
    <t>6
/ 1</t>
  </si>
  <si>
    <t>Liczba stron internetowych, na których zostanie zamieszczona informacja /publikacja</t>
  </si>
  <si>
    <t>Liczba odwiedzin strony internetowej</t>
  </si>
  <si>
    <t>2 000</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</si>
  <si>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</si>
  <si>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</si>
  <si>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</si>
  <si>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</si>
  <si>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Liczba informacji/publikacji w internecie</t>
  </si>
  <si>
    <t>Liczba stron internetowych, na których zostanie zamieszczona informacja/publikacja</t>
  </si>
  <si>
    <t>1 500</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</si>
  <si>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</si>
  <si>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</si>
  <si>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</si>
  <si>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III - IV</t>
  </si>
  <si>
    <t>20
/ 3</t>
  </si>
  <si>
    <t>18
/ 1</t>
  </si>
  <si>
    <t>liczba stron internetowych, na których zostanie zamieszczona informacja/publikacja</t>
  </si>
  <si>
    <t>Możliwości rozwoju innowacji przy wykorzystaniu badań naukowych i wyników wdrożeń prowadzonych przez instytuty naukowe</t>
  </si>
  <si>
    <t>Celem operacji jest stworzenie możliwości wymiany wiedzy i doświadczeń pomiędzy uczestnikami operacji a instytutami naukowymi, co  będzie stanowiło doskonałe źródło pomysłów do wdrażania innowacji we własnych gospodarstwach lub przedsiębiorstwach, umożliwi wzajemne poznanie się rolników i naukowców oraz stworzy wzajemne realacje, które będą podstawą do stworzenia grup operacyjnych ubiegających się o wsparcie w ramach działania "Współpraca".</t>
  </si>
  <si>
    <t>liczba odwiedzn strony internetowej</t>
  </si>
  <si>
    <t>rolnicy, mieszkańcy obszarów wiejskich, doradcy rolniczy oraz przedstawiciele jednostek naukowych</t>
  </si>
  <si>
    <t>liczba stron internetowych, na których będzie zamieszczona publikacja</t>
  </si>
  <si>
    <t>wydawnictwo</t>
  </si>
  <si>
    <t>broszura</t>
  </si>
  <si>
    <t>liczba uczestników
/ w tym doradcy</t>
  </si>
  <si>
    <t>30 
/ 8</t>
  </si>
  <si>
    <t>Usunięcie operacji wynika z faktu braku możliwości realizacij ww. operacji w zakładanym zakresie i dla wskazanej grupy docelowej. Operacja była adresowana przede wszystkim do rolników oraz mieszkańców obszarów wiejskich, jednak pomimo podejmowanych działań promocyjnych i aktywizujących, nie zebrano odpowiedniej liczby zainteresowanych beneficjentów. WMODR nie rezygnuje jednak z działań mających na celu wymianę wiedzy między instytutami naukowymi a rolnikami, niemniej jednak podejmowane działania w tym zakresie będą miały inny charakter i będą organizowane na terenie woj. warmińsko-mazurskiego i będą dotyczyły konkrentych zagadnień, co powinno spowodować bardziej aktywyny udział rolników w tych wydarzeniach.</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</si>
  <si>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</si>
  <si>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</si>
  <si>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</si>
  <si>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rolnicy, przedsiębiorcy, doradcy rolniczy, przedstawiciele nauki</t>
  </si>
  <si>
    <t xml:space="preserve"> Innowacje w zarzadzaniu gospodarstwem rolnym, przy wykorzystaniu dronów do teledetekcji multispektralnej w rolnictwie precyzyjnym </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</si>
  <si>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</si>
  <si>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dwudniowe seminarium połączone z pokazem</t>
  </si>
  <si>
    <t>Liczba seminariów</t>
  </si>
  <si>
    <t xml:space="preserve">rolnicy, doradcy rolniczy  </t>
  </si>
  <si>
    <t>Liczba uczestników/w tym doradcy rolniczy</t>
  </si>
  <si>
    <t>30/15</t>
  </si>
  <si>
    <t>Województwo warmińsko-mazurskie charakteryzuje się dużą średnią powierzchnią gospodarstw oraz występuje tutaj bardzo intensywna produkcja rolnicza. W związku z tym coraz bardziej popularne staje się rolnictwo precyzyjne, które zapewnia maksymalizację produkcji przy jednoczesnej minimalizacji kosztów. Wykorzystanie dronów jest innowacyjnym rozwiązaniem stosowanym w rolnictwie precyzyjnym i konieczne jest zapoznanie rolników i doradców z tą technologią.</t>
  </si>
  <si>
    <t>III Warmińsko-Mazurskie Forum Innowacji w rolnictwie i na obszarach wiejskich</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</si>
  <si>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</si>
  <si>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Liczba konferencji</t>
  </si>
  <si>
    <t xml:space="preserve">rolnicy,  mieszkańcy obszarów wiejskich, przedsiębiorcy, oraz przedstawiciele  jednostek naukowo-badawczych, podmiotów doradczych i innych podmiotów zainteresowanych innowacyjnością w sektorze rolnictwa </t>
  </si>
  <si>
    <t>120/16</t>
  </si>
  <si>
    <t>Publikacja</t>
  </si>
  <si>
    <t>Liczba tytułów</t>
  </si>
  <si>
    <t>Prasa</t>
  </si>
  <si>
    <t>Liczba ogłoszeń</t>
  </si>
  <si>
    <t>Liczba informacji/publikacji w Internecie</t>
  </si>
  <si>
    <t>2/1</t>
  </si>
  <si>
    <t>3/1</t>
  </si>
  <si>
    <t xml:space="preserve">Budowanie sieci partnerstw 
w zakresie organizacji rynku żywności 
regionalnej 
i ekologicznej </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</si>
  <si>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</si>
  <si>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liczba konferencji</t>
  </si>
  <si>
    <t>Warmińsko-Mazurski Ośrodek Doradztwa Rolniczego 
z siedzibą 
w Olsztynie</t>
  </si>
  <si>
    <t>25
/ 8</t>
  </si>
  <si>
    <t xml:space="preserve"> informacje 
i publikacje 
w Internecie
</t>
  </si>
  <si>
    <t>4
/ 1</t>
  </si>
  <si>
    <t>2 
/ 1</t>
  </si>
  <si>
    <t>1500</t>
  </si>
  <si>
    <t>Konferencja "Gospodarka obiegu zamkniętego"</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</si>
  <si>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</si>
  <si>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 xml:space="preserve">rolnicy, mieszkańcy obszarów wiejskich, doradcy rolniczy oraz przedstawiciele samorządów lokalnych, jednostek naukowych, organizacji działających na rzecz rolnictwa </t>
  </si>
  <si>
    <t>80/20</t>
  </si>
  <si>
    <t xml:space="preserve">
1
25
4
1
25
4</t>
  </si>
  <si>
    <t xml:space="preserve">
1
25
10
1
25
10</t>
  </si>
  <si>
    <t>120 osób (dodtkowo I dzień 15 wolnych słuchaczy, II dzień 17 wolnych słuchaczy)</t>
  </si>
  <si>
    <r>
      <rPr>
        <b/>
        <sz val="11"/>
        <color theme="1"/>
        <rFont val="Calibri"/>
        <family val="2"/>
        <charset val="238"/>
        <scheme val="minor"/>
      </rPr>
      <t>Uzasadnienie</t>
    </r>
    <r>
      <rPr>
        <sz val="11"/>
        <color theme="1"/>
        <rFont val="Calibri"/>
        <family val="2"/>
        <charset val="238"/>
        <scheme val="minor"/>
      </rPr>
      <t xml:space="preserve">: Obszary wiejskie Dolnego Śląska posiadają walory sprzyjające rozwojowi przedsiębiorczości w zakresie produkcji lokalnej żywności czy innych form działalności. Wielu rolników czy mieszkańców wsi dolnośląskiej ma wiele pomysłów na podejmowanie działań przedsiębiorczych lub wprowadzanie innowacji, jednak bardzo często brak im odwagi by urzeczywistnić swoje plany lub posiadają zbyt małą wiedzą w tym zakresie. Mechanizm transferu wiedzy spowoduje, że potencjalni lub obecni rolnicy i producenci lokalnej żywności zdobędą cenną wiedzą, jak efektywnie prowadzić działalność przetwórczą oraz  jakie innowacyjne przedsięwzięcia mogą realizować będąc czlonkiem grupy operacyjnej na rzecz innowacji w rolnictwie (EPI). Część osób, która prowadzi już działalność nie ma szans na osiągnięcie większego sukcesu ekonomicznego ze względu na silną konkurencję i rynek zalany tańszymi produktami, niskiej jakości. Szczególne miejsce w gospodarce obszarów wiejskich Dolnego Śląska, zajmuje produkcja lokalnej żywności, stąd powstał pomysł na realizację operacji pt. „Od rolnika do koszyka”. Podczas planowanej imprezy plenerowej planuje się organizację konferencji, która wzmocni mechanizm transferu wiedzy - potencjalni lub obecni rolnicy i producenci lokalnej żywności zdobędą cenną wiedzą, jak efektywnie prowadzić mały biznes, jakie innowacje można zastosować i jak współpracować w ramach grup operacyjnych na rzecz innowacji w rolnictwie (EPI). Sama impreza plenerowa natomiast będzie okazją do promocji ich ofert oraz inspirowania innych do podejmowania nowych innowacyjnych przedsięwzięć, a w konsekwencji do tworzenia grup operacyjnych realizujących przedsięwzięcia w zakresie produkcji, promocji i wprowadzanie do obrotu żywności wysokiej jakości w oparciu o zasadę krótkich łańcuchów dostaw. Wyjście z bezpośrednią ofertą do potencjalnego konsumenta końcowego wpłynie korzystnie na zainteresowanie klientów, co przełoży się na wielkość sprzedaży. Poprzez osiągnięcie pojedynczych sukcesów gospodarczych, rozwijają się rynki lokalne, tworzą partnerstwa realizujące wspólne przedsięwzięcia a te generują rozwój całych obszarów wiejskich. </t>
    </r>
  </si>
  <si>
    <r>
      <rPr>
        <b/>
        <sz val="11"/>
        <color theme="1"/>
        <rFont val="Calibri"/>
        <family val="2"/>
        <charset val="238"/>
        <scheme val="minor"/>
      </rPr>
      <t>Uzasadnienie:</t>
    </r>
    <r>
      <rPr>
        <sz val="11"/>
        <color theme="1"/>
        <rFont val="Calibri"/>
        <family val="2"/>
        <charset val="238"/>
        <scheme val="minor"/>
      </rPr>
      <t xml:space="preserve"> Ze względu na duże zainteresowanie udziałem w dotychczasowych warsztatach związanych z serowarstwem farmerskim i zagrodowym oraz zapotrzebowaniem zgłaszanym przez mieszkańców obszarów wiejskich Dolnego Śląska zostanie zorganizowana kolejna operacja w tym temacie. Będzie to kontynuacja poprzednich warsztatów skierowana do uczestników posiadających doświadczenie w serowarstwie. Poprzez warsztaty w czynnej serowarni możliwe jest przekazanie uczestnikom nie tylko wiedzy teoretycznej ale także umiejętności praktycznych z zakresu przetwórstwa farmerskiego i zagrodowego, systemów certyfikacji żywności, skracania łańcuchów dostaw czy innowacji w zakresie przetwórstwa mleka. Połączenie teorii z praktyką daje możliwość bezpośredniego weryfikowania pozyskanej wiedzy i umiejętności, zachęca do dyskusji, wymiany spostrzeżeń i doświadczeń. Pozwala uczestnikom na pewną swobodę, co w konsekwencji przekłada się na większą otwartość, ułatwia nawiązywanie kontaktów, zachęca do współpracy.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Poprzez organizacje warsztatów może nastąpić wzrost producentów rolnych zajmujących się przetwórstwem mleka w regionie, co sprawi, że staną się oni bardziej konkurencyjni na rynku serowarskim i bardziej widoczni dla konsumenta.</t>
    </r>
  </si>
  <si>
    <r>
      <rPr>
        <b/>
        <sz val="11"/>
        <color theme="1"/>
        <rFont val="Calibri"/>
        <family val="2"/>
        <charset val="238"/>
        <scheme val="minor"/>
      </rPr>
      <t>Uzasadnienie</t>
    </r>
    <r>
      <rPr>
        <sz val="11"/>
        <color theme="1"/>
        <rFont val="Calibri"/>
        <family val="2"/>
        <charset val="238"/>
        <scheme val="minor"/>
      </rPr>
      <t>: Ze względu na duże zainteresowanie udziałem w dotychczasowych szkoleniach związanych z tym tematem i zapotrzebowaniem zgłaszanym przez mieszkańców obszarów wiejskich Dolnego Śląska zostanie zorganizowana kolejna operacja w formie seminarium. Będzie to kontynuacja cyklu spotkań dotyczących rolnictwa społecznego. Gospodarstwa opiekuńcze to temat nowy i nie do końca jeszcze poznany i rozumiany. To  innowacyjne połączenie rolnictwa wielofunkcyjnego ze świadczeniem usług społecznych. Jego wdrożenie w Polsce jest dużym wyzwaniem, które wiąże się z koniecznością poszukiwania odpowiednich form prawnych i organizacyjnych dla gospodarstw opiekuńczych, potrzebą określenia źródeł ich finansowania oraz sposobu działania. Ze względu na wartość jaką niesie ze sobą rozwój tych dwóch form działalności warto propagować ich ideę, opowiadać o niej jak największej ilości osób zainteresowanych, ponieważ z całą pewnością wspiera innowację w rolnictwie i na obszarach wiejskich oraz przyczynia się do aktywizacji mieszkańców wsi, zachęcając ich do podejmowania tego typu działalności. Wzrost innowacyjności i aktywizacja mieszkańców wsi ma kluczowy wpływ na rozwój polskiego rolnictwa, ponieważ może w istotny sposób podnieść konkurencyjność gospodarstw i zwiększyć ich dochodowość.</t>
    </r>
  </si>
  <si>
    <r>
      <rPr>
        <b/>
        <sz val="11"/>
        <color theme="1"/>
        <rFont val="Calibri"/>
        <family val="2"/>
        <charset val="238"/>
        <scheme val="minor"/>
      </rPr>
      <t>Uzasadnienie</t>
    </r>
    <r>
      <rPr>
        <sz val="11"/>
        <color theme="1"/>
        <rFont val="Calibri"/>
        <family val="2"/>
        <charset val="238"/>
        <scheme val="minor"/>
      </rPr>
      <t>: Po przystąpieniu do Unii Europejskiej Polska, tak jak inne kraje członkowskie musiała zaakceptować Wspólną Politykę Rolną, w tym zasady promowania żywności wysokiej jakości, uwzględniające pochodzenie, tradycję i dbałość o środowisko. Oprócz systemu wspólnotowego, każde państwo ma prawo tworzyć własne krajowe, regionalne bądź lokalne znaki. Obserwując dolnośląski rynek produktów regionalnych i tradycyjnych możemy zauważyć zainteresowanie producentów przede wszystkim krajowymi oraz lokalnymi systemami jakości żywności. Niestety wciąż niewielkie jest zainteresowanie udziałem w unijnych systemach certyfikacji, tak jak choćby we Włoszech czy Austrii. Zaplanowane wizyty studyjne u austriackich producentów lokalnej żywności pozwolą na poznanie tematu od strony praktycznej. Pozyskana wiedza pozwoli na podejmowanie innowacyjnych rozwiązań oraz skutecznych i świadomych działań wpływających na rozwój lokalnej przedsiębiorczości na wsi i na obszarach wiejskich. Rozwój rynku produktów wysokiej jakości ma wpływ na zwiększenie konkurencyjności sektora żywnościowego oraz wzmacnia pozycję producentów. Systemy jakości żywności, promocja na rynkach lokalnych i europejskich oraz krótsze cykle dostaw pozwalają na lepsze zintegrowanie producentów z łańcuchem żywnościowym oraz uzyskanie przez rolników wyższych dochodów. Obecnie konsumenci szukają produktów posiadających świadectwa potwierdzające ich pochodzenie lub gwarancję odpowiedniej metody produkcji, dlatego niezbędna jest zmiana kierunku konkurowania polegająca na poprawie jakości towarów dostarczanych na rynek. Produkcja prowadzona w ramach systemów jakości wychodzi naprzeciw potrzebom konsumentów, a także odwołuje się do dziedzictwa kulturowego, tradycji i specyfiki poszczególnych regionów oraz technologii respektujących ochronę środowiska, racjonalne wykorzystanie zasobów, dobrostan zwierząt i ochronę krajobrazu. Chcąc konkurować na rozwijającym się rynku produktów wysokiej jakości należy zadbać o odpowiednie ich wyróżnienie poprzez certyfikację oraz właściwe przygotowanie producentów do uczestniczenia w systemach jakości żywności, zarówno na szczeblu unijnym, jak i krajowym. Właściwe przygotowanie wszystkich uczestniczących w łańcuchu wytwarzania i konsumpcji regionalnej żywności pozwoli na zbudowanie lokalnej marki a także zachęci producentów do zrzeszania się w grupy, których głos na rynku europejskim czy światowym na pewno będzie znacznie lepiej słyszalny. Wprowadzenie innowacyjnych rozwiązań w rolnictwie pozwoli na rozwój lokalnego przetwórstwa, które jest szczególnie ważny na obszarach o niekorzystnych warunkach gospodarowania oraz o rozdrobnionej strukturze rolnej, gdzie przychody z działalności rolniczej nie są w stanie zapewnić odpowiedniej jakości życia. Poprzez realizację operacji zostanie podniesiony poziom wiedzy i umiejętności uczestników w zakresie innowacyjnych rozwiązań w rolnictwie i na obszarach wiejskich. Udział w wyjeździe studyjnym do Austrii pozwoli na zapoznanie się z zasadami prowadzenia lokalnego przetwórstwa, korzyściami i zasadami uczestniczenia w krajowych i unijnych systemach jakości żywności, możliwościami zastosowania innowacyjnych rozwiązań organizacyjnych, procesowych czy produkcyjnych oraz zapewni transfer wiedzy  na temat innowacyjnych kanałów promocji i dystrybucji żywności wysokiej jakości.</t>
    </r>
  </si>
  <si>
    <r>
      <rPr>
        <b/>
        <sz val="11"/>
        <color theme="1"/>
        <rFont val="Calibri"/>
        <family val="2"/>
        <charset val="238"/>
        <scheme val="minor"/>
      </rPr>
      <t>Uzasadnienie</t>
    </r>
    <r>
      <rPr>
        <sz val="11"/>
        <color theme="1"/>
        <rFont val="Calibri"/>
        <family val="2"/>
        <charset val="238"/>
        <scheme val="minor"/>
      </rPr>
      <t xml:space="preserve">: Zachowanie różnorodności biologicznej jest istotne nie tylko z gospodarczego czy naukowego punktu widzenia - kontakt z przyrodą jest człowiekowi niezbędny do prawidłowego funkcjonowania, zarówno w sferze psychicznej, jak intelektualnej i fizycznej. Proponowane podczas szkolenia innowacyjne rozwiązania są inicjatywami, których celem jest podjęcie innowatorskiej decyzji o przekierowaniu rzeczywistości na obszarach wiejskich w stronę zrównoważonego rozwoju. U podstawy innowacyjnego sposobu myślenia musi leżeć przekonanie, że czas zacząć traktować Ziemię jak wspólne przedsiębiorstwo, o które we własnym interesie musimy wszyscy solidarnie dbać. Dlatego, ważne jest upowszechnianie innowacyjnych rozwiązań które będą miały wpływ na spowolnienia przekształcania zasobów przyrody i zapobieganie degradacji środowiska.  W ramach przedmiotowego szkolenia uczestnikom zaprezentowane zostaną najnowsze technologie stosowane w lasach w celu ochrony przyrody na przykładzie technik geometrycznych. To innowacyjne podejście do pozyskiwania danych środowiskowych oraz ich przetwarzania jest nowatorskim rozwiązaniem w walce ze zmianami klimatu. Na kanwie tych systemów swoje podwaliny ma rolnictwo precyzyjne. Zastosowanie technologii ICT (Information and Communications Technology) we współczesnych systemach produkcji rolnej stanowi dzisiaj główny trend rozwoju i postępu technologicznego  w sektorze rolnictwa. Doświadczenia praktyki rolniczej wykazują, iż duża zmienność glebowa  i agrotechniczna, jaka zachodzi w obrębie pól pojedynczego przedsiębiorstwa rolnego, implikuje zmienne zapotrzebowanie roślin na środki produkcji. Rolnictwo precyzyjne jest to strategia zarzadzania, która na podstawie oceny specyficznych cech roślin, ich środowiska, zdrowotności i okresowej zmienności warunków atmosferycznych, umożliwia stosowanie zmiennych dawek środków ochrony, nawozów, nasion itp. lub parametrów roboczych maszyn w celu optymalnego wykorzystania zasobów gleby i potencjału produkcyjnego roślin przy minimalnych zagrożeniach dla środowiska. Połączenie racjonalnego nawożenia wraz z optymalnym stosowaniem środków ochrony roślin przy wykorzystaniu nowoczesnych technologii jest kluczem do obniżenia kosztów produkcji oraz ograniczenia skażenia środowiska. Podczas zajęć terenowych natomiast uczestnicy poznają przykłady nowatorskiej kanalizacji ruchu turystycznego jako metody ochrony cennych przyrodniczo terenów i gatunków,  zobaczą innowacyjne rozwiązania pogodzenia turystyki, sportu z czynną ochroną przyrody na przykładzie runtrack i singletrack. Dodatkowo uczestnicy operacji będą mieli okazję zapoznać się z projektem „Mała retencja górska” przykładem innowacyjnej metody ochrony bioróżnorodności i wpływu na zmiany klimatu. </t>
    </r>
  </si>
  <si>
    <r>
      <rPr>
        <b/>
        <sz val="11"/>
        <color theme="1"/>
        <rFont val="Calibri"/>
        <family val="2"/>
        <charset val="238"/>
        <scheme val="minor"/>
      </rPr>
      <t>Uzasadnienie</t>
    </r>
    <r>
      <rPr>
        <sz val="11"/>
        <color theme="1"/>
        <rFont val="Calibri"/>
        <family val="2"/>
        <charset val="238"/>
        <scheme val="minor"/>
      </rPr>
      <t xml:space="preserve">: Ponieważ duży udział w zanieczyszczeniu wód azotem przypisywany jest rolnictwu, konieczne są działania które uświadomią rolnikom wagę problemu i przygotowują ich do wprowadzenia zmian w gospodarce nawozami i kontrolowania odpływu azotu ze źródeł rolniczych. Ważnym ogniwem w przekazywaniu wiedzy rolnikom są również doradcy rolni, którzy mają bezpośredni kontakt z rolnikami podczas szkoleń lub wizyt na ich gospodarstwach. Operacja zakłada udział 100 osób, z czego ponad połowa będzie stanowiła udział rolników z województwa kujawsko-pomorskiego. </t>
    </r>
  </si>
  <si>
    <r>
      <rPr>
        <b/>
        <sz val="11"/>
        <rFont val="Calibri"/>
        <family val="2"/>
        <charset val="238"/>
        <scheme val="minor"/>
      </rPr>
      <t>Uzasadnienie</t>
    </r>
    <r>
      <rPr>
        <sz val="11"/>
        <rFont val="Calibri"/>
        <family val="2"/>
        <charset val="238"/>
        <scheme val="minor"/>
      </rPr>
      <t xml:space="preserve">: Forma realizacji w postaci broszury została z niedopatrzenia pominięta w planie operacyjnym KSOW 2018-2019 mimo planowania tej formy na etapie projektowania operacji.  </t>
    </r>
  </si>
  <si>
    <r>
      <rPr>
        <b/>
        <sz val="11"/>
        <color theme="1"/>
        <rFont val="Calibri"/>
        <family val="2"/>
        <charset val="238"/>
        <scheme val="minor"/>
      </rPr>
      <t>Uzasadnienie:</t>
    </r>
    <r>
      <rPr>
        <sz val="11"/>
        <color theme="1"/>
        <rFont val="Calibri"/>
        <family val="2"/>
        <charset val="238"/>
        <scheme val="minor"/>
      </rPr>
      <t xml:space="preserve"> Dużym plusem produktów wytwarzanych przez rolników jest zarówno jakość jak i cena warzyw i owoców, które nie są uprawiane z użyciem dużej ilości chemicznych nawozów i środków ochrony roślin. Rolnicy często sprzedają produkty rolne, które uprawiają w sposób tradycyjny na własne potrzeby. Nadmiar płodów z powodzeniem mogą rozdysponować w paczkach dla klientów stawiających na jakość. Cena takich produktów nie jest wysoka. Eliminujemy w tym przypadku marżę pośredników i koszty magazynowania i uzyskujemy cenę zadowalającą zarówno rolnika jak i konsumenta. Dochodzimy więc do momentu, w którym paczka od rolnika staje się też opłacalną alternatywą do zakupów w hipermarketach również ze względu na niską cenę. Taka wspólpraca rolników w formie "paczki od rolnika" jest szansą na poprawę konkurencyjności gospodarstwa, uzyskanie zadowalających dochodów oraz sktórcenia łańcucha dostaw - bezpośrednio od producenta do konsumenta. Uczestnicy wyjazdu zapoznają się z możliwościami sprzedaży bezpośredniej, doświadczeniami osób znajdujących się w partnerstwie "Paczka od rolnika" oraz wspólnymi inicjatywami. Operacja będzie okazją do poszukiwania nowych kontaktów, promocji działania "Współpraca" oraz zachętą do podejmowania podobnych inicjatyw w województwie lubelskim.  </t>
    </r>
  </si>
  <si>
    <r>
      <rPr>
        <b/>
        <sz val="11"/>
        <color theme="1"/>
        <rFont val="Calibri"/>
        <family val="2"/>
        <charset val="238"/>
        <scheme val="minor"/>
      </rPr>
      <t>Uzasadnienie</t>
    </r>
    <r>
      <rPr>
        <sz val="11"/>
        <color theme="1"/>
        <rFont val="Calibri"/>
        <family val="2"/>
        <charset val="238"/>
        <scheme val="minor"/>
      </rPr>
      <t xml:space="preserve">: Wielu z lubelskich rolników chciałoby wdrożyć innowacyjne rozwiązania w uprawie  owoców   prowadząc do zwiększenia zysku z tej produkcji. Aktualnie  głównym problemem jest brak nawiązanych kontaktów oraz współpracy z jednostkami naukowymi i ich ofertą, rolnikami  i przedsiębiorcami oraz służbami doradczymi jako spoiwa tych ogniw. Dodatkowo  istnieje jeszcze niedostateczny przepływ informacji na temat  środków finansowych na wdrożenie takich rozwiązań. Konieczne jest informowanie, promowanie i identyfikowanie potencjalnych członków grup operacyjnych EPI, które mogą w przyszłości uzyskać wsparcie w ramach działania „Współpraca”. Ze względu na to , że aktualnie jest to działanie nowe niestety brak jest takiej informacji i wiedzy, co skutkuje niską innowacyjnością naszych gospodarstw rolnych, a przez to również ich niską rentownością. Współpraca  partnerów reprezentujących różne ogniwa ( rolnicy, doradcy, przedsiębiorcy, przedstawiciele instytucji naukowych) zainteresowane rozwojem polskiego rolnictwa, których kluczowym elementem jest wdrażanie innowacyjnych rozwiązań zwiększających rentowność produkcji.  W trakcie wyjazdu studyjnego uczestnicy (rolnicy, przedsiębiorcy, doradcy naukowcy) będą mogli wymieniać się doświadczenia, konsultować rozwiązania oraz nawiązać kontakty w zakresie działań innowacyjnych w rolnictwie. Wyjazd studyjny pozwoli na nawiązania kontaktów z  producentami i przetwórcami owoców, zaznajomienie się z dobrymi praktykami tam występującymi oraz przeniesienie ich na nasze tereny oraz poszukiwanie partnerów KSOW do współpracy w ramach działania „Współpraca”. Będzie możliwość zapoznania się z gospodarstwami będącymi potencjalnymi członkami EPI oraz osobami wdrażającymi taką inicjatywę na terenie Węgier.  Dlatego realizacja operacji przyczyni się do promocji działania "Współpraca", tworzenia sieci kontaktów pomiędzy doradcami , rolnikami, przedstawicielami instytucji naukowych, przedstawicielami instytucji rolniczych i około rolniczych -służb wspierających wdrażanie innowacji na obszarach wiejskich, którzy w przyszłości mogliby stworzyć owocową Grupę Operacyjną. 
</t>
    </r>
  </si>
  <si>
    <r>
      <rPr>
        <b/>
        <sz val="11"/>
        <color theme="1"/>
        <rFont val="Calibri"/>
        <family val="2"/>
        <charset val="238"/>
        <scheme val="minor"/>
      </rPr>
      <t>Uzasadnienie:</t>
    </r>
    <r>
      <rPr>
        <sz val="11"/>
        <color theme="1"/>
        <rFont val="Calibri"/>
        <family val="2"/>
        <charset val="238"/>
        <scheme val="minor"/>
      </rPr>
      <t xml:space="preserve">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r>
  </si>
  <si>
    <r>
      <rPr>
        <b/>
        <sz val="11"/>
        <color theme="1"/>
        <rFont val="Calibri"/>
        <family val="2"/>
        <charset val="238"/>
        <scheme val="minor"/>
      </rPr>
      <t>Uzasadnienie:</t>
    </r>
    <r>
      <rPr>
        <sz val="11"/>
        <color theme="1"/>
        <rFont val="Calibri"/>
        <family val="2"/>
        <charset val="238"/>
        <scheme val="minor"/>
      </rPr>
      <t xml:space="preserve"> Województwo lubelskie charakteryzuje się nie tylko rozdrobnionym rolnictwem ale też dużą liczba ludności (przy stosunkowo niedużej powierzchni) co powoduje duże jej zagęszczenie. Tak więc mamy z jednej strony duże niewykorzystane możliwości (nadwyżkę siły roboczej, poszukiwanie dodatkowych źródeł dochodu) a z drugiej ogromne potrzeby związane z powiększajacą sie populacją ludzi starszych. Innowacyjnym rozwiązaniem problemu jest idea gospodarstw opiekuńczych. Dodatkowo należy wzmacniać potencjał obszarów wiejskich województw poprzez budowę wsi tematycznych. Grupą docelowa operacji są wszystkie zainteresowane grupy w tym obszarze w skali województwa. </t>
    </r>
  </si>
  <si>
    <r>
      <rPr>
        <b/>
        <sz val="11"/>
        <color theme="1"/>
        <rFont val="Calibri"/>
        <family val="2"/>
        <charset val="238"/>
        <scheme val="minor"/>
      </rPr>
      <t xml:space="preserve">Uzasadnienie: </t>
    </r>
    <r>
      <rPr>
        <sz val="11"/>
        <color theme="1"/>
        <rFont val="Calibri"/>
        <family val="2"/>
        <charset val="238"/>
        <scheme val="minor"/>
      </rPr>
      <t xml:space="preserve">Ostatnie lata cechuje wzmożona dyskusja dotyczącą możliwości większego wykorzystania nasion rodzimych surowców białkowych w żywieniu zwierząt w celu ograniczenia importu poekstrakcyjnej śruty sojowej, która jest obecnie najpowszechniej wykorzystywanym źródłem białka roślinnego. Aktualnie w Polsce występuje deficyt białka paszowego, który uzupełniany jest przez import śruty sojowej. W tym celu nasz kraj importuje rocznie około 2-2,5 mln t śruty sojowej, czyli 1-1,2 mln t czystego stuprocentowego białka. Taka sytuacja świadczy o uzależnieniu się Polski od zagranicznych źródeł białka roślinnego, a tym samym ograniczeniu bezpieczeństwa żywnościowego naszego kraju. Ponadto importowana śruta sojowa w ok. 90% pochodzi z odmian genetycznie modyfikowanych. Jest to niezwykle ważna kwestia w kontekście stosowania w żywieniu zwierząt pasz pochodzących z upraw GMO. Planowane w niedalekiej przyszłości wprowadzenie zakazu stosowania w żywieniu zwierząt pasz tego typu, stanowi podstawę do rozszerzenia stosowania pasz białkowych pochodzenia krajowego. Obecnie w Polsce uprawia się odmiany soi, które nie są modyfikowane genetycznie. Jest to niezwykle ważny argument w kwestii produkcji pasz i żywności wolej od GMO. Zainteresowanie uprawą tego gatunku wzrasta, doceniane są zarówno walory tej rośliny w żywieniu zwierząt, jak i człowieka oraz przyrodnicze i gospodarcze, które podwyższają opłacalność jej uprawy. Możliwości i perspektywy uprawy soi w Polsce zwiększają się ze względu na postęp hodowlany, dzięki czemu powstają nowe odmiany, przystosowane do uprawy w naszych warunkach klimatycznych. Duży wpływ ma również ocieplanie klimatu i związane z tym wydłużanie się okresu wegetacyjnego. Jeszcze do niedawna uprawa soi była możliwa jedynie w południowej części kraju. Obecnie zarejestrowane są odmiany wczesne, których okres wegetacyjny, pozwala na ich uprawę niemalże w całym kraju. 
Nowoczesne technologie w uprawie soi są odpowiedzią na problemy dotyczące perspektywy uprawy soi w Polsce oraz stosowania właściwej agrotechniki. Wzrost zainteresowania uprawą soi wymaga doskonalenia ważniejszych elementów agrotechniki w tym uprawy gleby, doboru odmian, nawożenia (w tym stosowania optymalnych dawek azotu), ochrony (przede wszystkim herbicydowej) oraz stosowania szczepionek bakteryjnych. Należy podkreślić, że w nasionach soi, występują tzw. substancje antyżywieniowe, przez co nasiona w stanie surowym są nieprzydatne w żywieniu zwierząt. W związku z tym jednym z celów operacji będzie przedstawienie kwestii związanych z możliwością przerobu surowych nasion soi i wykorzystania ich w żywieniu zwierząt.
</t>
    </r>
  </si>
  <si>
    <r>
      <rPr>
        <b/>
        <sz val="11"/>
        <color theme="1"/>
        <rFont val="Calibri"/>
        <family val="2"/>
        <charset val="238"/>
        <scheme val="minor"/>
      </rPr>
      <t>Uzasadnienie:</t>
    </r>
    <r>
      <rPr>
        <sz val="11"/>
        <color theme="1"/>
        <rFont val="Calibri"/>
        <family val="2"/>
        <charset val="238"/>
        <scheme val="minor"/>
      </rPr>
      <t xml:space="preserve"> Polska jest jednym z czołowych producentów i eksporterów mięsa drobiowego w UE, mimo to są jednak obszary i rejony Polski gdzie, jeżeli chodzi o innowacje jest trochę do zrobienia. Rosnąca konsumpcja drobiu napędza rozwój i inwestycje w polskim przemyśle drobiarskim. Branża drobiarska rozwija się bardzo dynamicznie i niesie to za sobą szereg różnego rodzaju wyzwań. Jednym z kierunków produkcji kurczaków i mięsa drobiowego jest ograniczenie stosowania antybiotyków. Konsument oczekuje produkcji drobiarskiej bez antybiotyków i branża musi się do tego dostosować. Kluczem do ograniczenia stosowania antybiotyków w hodowli drobiu jest przede wszystkim przestrzeganie zasad bioasekuracji, zminimalizowanie prawdopodobieństwa wprowadzenia do środowiska chowu mikroorganizmów wywołujących choroby. Hodowla drobiu, która jest innowacyjna ma nowe bezpieczne technologie jest w stanie produkować tanio i według potrzeb współczesnych konsumentów. Organizowana konferencja podejmuje działania mające na celu przedstawienie najnowszych problemów drobiarskich i wskazanie na możliwe ich rozwiązanie na płaszczyźnie technicznej. Daje możliwość nawiązania kontaktów między rolnikami, hodowcami a doradcami, przedstawicielami firm działającymi w branży drobiarskiej oraz instytutami naukowymi. Dzięki realizacji operacji przedstawione będą rozwiązania mające na celu mniejsze zużycie zasobów wykorzystywanych w hodowli i produkcji drobiu, które dają szansę na wprowadzenie na rynek bezpiecznej żywności, wytwarzanej w warunkach produkcji intensywnej. Zróżnicowana produkcja w branży drobiarskiej oraz związane z nią nowe technologie i wynikające z nich oszczędności, to obszar niosący wiele korzyści dla hodowców i producentów tego gatunku mięsa.</t>
    </r>
  </si>
  <si>
    <r>
      <rPr>
        <b/>
        <sz val="11"/>
        <color theme="1"/>
        <rFont val="Calibri"/>
        <family val="2"/>
        <charset val="238"/>
        <scheme val="minor"/>
      </rPr>
      <t>Uzasadnienie:</t>
    </r>
    <r>
      <rPr>
        <sz val="11"/>
        <color theme="1"/>
        <rFont val="Calibri"/>
        <family val="2"/>
        <charset val="238"/>
        <scheme val="minor"/>
      </rPr>
      <t xml:space="preserve"> Upowszechnianie  tematu organizacji gospodarstw opiekuńczych, ma na celu przybliżenie idei ich tworzenia na obszarach wiejskich, ma także związek z trwającymi pracami nad budową sieci na rzecz tworzenia gospodarstw opiekuńczych, stanowiącej jeden z elementów Strategii na Rzecz Odpowiedzialnego Rozwoju, koordynowanego przez Departament Spraw Społecznych i Oświaty Rolniczej Ministerstwa Rolnictwa i Rozwoju Wsi. Gospodarstwo opiekuńcze to innowacyjna odpowiedź na trendy demograficzne obserwowane w naszym kraju (także na świecie) - wydłużanie się życia i starzenie się społeczeństwa. Ważna jest nie tylko długość życia seniorów, ale także jego jakość tj. sprawność i aktywność społeczna. Obszary wiejskie i rolnictwo stwarzają ogromne możliwości w zakresie rozwoju usług opiekuńczych, a kontakt z naturą, przebywanie w gospodarstwie rolnym i uczestnictwo w jego codziennym życiu mają dobroczynny wpływ na ludzkie zdrowie i kondycję. Wzbogacanie oferty gospodarstwa rolniczego, świadczącego usługi opiekuńcze jest także szansą dla wielu rolników -  mogą pozwalać na zwiększenie i dywersyfikację dochodów mniejszych gospodarstw rolnych.</t>
    </r>
  </si>
  <si>
    <r>
      <rPr>
        <b/>
        <sz val="11"/>
        <color theme="1"/>
        <rFont val="Calibri"/>
        <family val="2"/>
        <charset val="238"/>
        <scheme val="minor"/>
      </rPr>
      <t>Uzasadnienie:</t>
    </r>
    <r>
      <rPr>
        <sz val="11"/>
        <color theme="1"/>
        <rFont val="Calibri"/>
        <family val="2"/>
        <charset val="238"/>
        <scheme val="minor"/>
      </rPr>
      <t xml:space="preserve">  Krótkie łańcuchy dostaw żywności  to wyzwanie stojące m.in.: przed rolnikami, producentami żywności i jej odbiorcami. Wyzwaniem jest nie tylko organizacja łańcuchów, różnorodność form oraz procesów produkcji i sprzedaży ale także budowanie zaufania. Obecnie funkcjonują różne rodzaje krótkich łańcuchów dostaw żywności, począwszy od sprzedaży bezpośredniej w gospodarstwie, po zbiorową sprzedaż bezpośrednią, zakupy internetowe, żywienie zbiorowe, na dystrybucji do sklepów czy supermarketów kończąc. Podczas konferencji uczestnicy poznają kierunki i działania zmierzające do skrócenia łańcucha dostaw żywności w zakresie produktów regionalnych. Spotkanie będzie okazja do nawiązania kontaktów, wymiany doświadczeń, poszukiwania partnerów do wspólnych inicjatyw oraz promocji działania "Współpraca".</t>
    </r>
  </si>
  <si>
    <r>
      <rPr>
        <b/>
        <sz val="11"/>
        <color theme="1"/>
        <rFont val="Calibri"/>
        <family val="2"/>
        <charset val="238"/>
        <scheme val="minor"/>
      </rPr>
      <t>Uzasadnienie:</t>
    </r>
    <r>
      <rPr>
        <sz val="11"/>
        <color theme="1"/>
        <rFont val="Calibri"/>
        <family val="2"/>
        <charset val="238"/>
        <scheme val="minor"/>
      </rPr>
      <t xml:space="preserve"> Borówka wysoka ma specyficzne wymagania, odmienne od większości gatunków jagodowych powszechnie uprawianych. Jest uprawą, która wymaga dużej wiedzy plantatora, aby móc odnieść sukces  w produkcji tych owoców. Nie zapewnienie optymalnych dla tego gatunku warunków glebowych może być powodem nieopłacalnej produkcji, ponieważ koszty inwestycyjne są wysokie. Jednak z roku na rok rośnie areał uprawy borówki wysokiej w Polsce. Borówka cieszy się dużym zainteresowaniem plantatorów i konsumentów z powodu smacznych i atrakcyjnych jagód. W ostatnich kilku latach wielu plantatorów owoców jagodowych z Lubelszczyzny zdecydowało się na założenie swoich pierwszych plantacji borówki. Ponieważ coraz trudniej uzyskać opłacalność z uprawy gatunków jagodowych, takich jak: malina, porzeczka, agrest, aronia powszechnie uprawianych w naszym województwie to wprowadzenie do uprawy nowego gatunku jakim jest borówka wysoka daje szansę na poprawę dochodowości gospodarstwa. Uprawa ta może być dobrym pomysłem na dodatkowy dochód w gospodarstwie, lub podstawą produkcji większego gospodarstwa. Aby wyjść naprzeciw potrzebom rolników dotyczącym poszerzenia wiedzy na temat uprawy, doboru odmian, cięcia, nawożenia i ochrony potrzebne jest dostarczenie wiedzy w tym zakresie. </t>
    </r>
  </si>
  <si>
    <r>
      <rPr>
        <b/>
        <sz val="11"/>
        <rFont val="Calibri"/>
        <family val="2"/>
        <charset val="238"/>
        <scheme val="minor"/>
      </rPr>
      <t>Uzasadnienie:</t>
    </r>
    <r>
      <rPr>
        <sz val="11"/>
        <rFont val="Calibri"/>
        <family val="2"/>
        <charset val="238"/>
        <scheme val="minor"/>
      </rPr>
      <t xml:space="preserve"> Technologia ekologicznej uprawy truskawek budzi ogromne obawy wśród potencjalnych producentów. Powodem takiego postrzegania problemu jest duża pracochłonność uprawy, ograniczone nawozy mineralne, mała dostępność środków ochrony roślin w tym zupełny brak powszechnie stosowanych w gospodarstwach konwencjonalnych herbicydów. Mechaniczne, często ręczne odchwaszczanie plantacji jest bardzo uciążliwe, czasochłonne i o wiele bardziej kosztowne. Produkcja ekologiczna wymaga więcej pracy związanej z zabiegami agrotechnicznymi. Niektórzy rolnicy uważają, że ekologiczna uprawa jest niemożliwa i nie efektywna. Problemy z zatrudnieniem pracowników sezonowych również nie sprzyjają ekologicznym metodom produkcji. Natomiast stale wzrasta popyt na produkty ekologiczne, firmy skupujące poszukują surowca ekologicznego. Z roku na rok przybywa również świadomych konsumentów, znających wartości odżywcze ekologicznych produktów. Producenci rolni są zainteresowani poznaniem sprawdzonych ekologicznych metod technologicznych. Rolnicy chcieliby zobaczyć specjalistyczne maszyny rolnicze wykorzystywane w gospodarstwach ekologicznych. Organizacja konferencji połączonej z wyjazdem studyjnym do wzorowych gospodarstw ma zachęcić rolników do podejmowania nowych wyzwań. W formie wykładów uczestnicy otrzymają informacje dotyczące ekologicznej technologii uprawy truskawek z uwzględnieniem min. doboru odmian, środków ochrony roślin i nawozów, przygotowania gleby pod uprawę itd. W drugim dniu konferencji planowana jest wizyta w gospodarstwach ukierunkowanych na produkcję truskawek połaczona z wymianą doświadczeń praktycznych z pokazem specjalistycznego sprzętu do ekologicznej uprawy. </t>
    </r>
  </si>
  <si>
    <r>
      <rPr>
        <b/>
        <sz val="11"/>
        <rFont val="Calibri"/>
        <family val="2"/>
        <charset val="238"/>
        <scheme val="minor"/>
      </rPr>
      <t>Uzasadnienie:</t>
    </r>
    <r>
      <rPr>
        <sz val="11"/>
        <rFont val="Calibri"/>
        <family val="2"/>
        <charset val="238"/>
        <scheme val="minor"/>
      </rPr>
      <t xml:space="preserve"> Operacja będzie poruszała problemy z zakresu wykorzystywania surowców zielarskich. Produkcja zielarska jest specyficznym działem produkcji rolnej, w którym od wielu lat zauważa się deficyt wiedzy przekazywanej rolnikom i doradcom z tego zakresu. Organizacja konferencji przyczyni się do rozwiązania dwóch problemów. Pierwszym z nich jest brak wiedzy na temat wszechstronnych możliwości wykorzystywania surowców zielarskich, a więc zarazem ich przetwórstwa i dystrybucji. Wiąże się to jednocześnie z szansą na pozyskanie nowych kontaktów wśród firm zajmujących się skupem i przetwórstwem ziół oraz osób zainteresowanych szerokim wachlarzem możliwości wykorzystywania potencjału zasobów przyrody, jaki tworzą surowce zielarskie. Drugim problemem, który może być zminimalizowany dzięki realizacji operacji jest niski stopień profilaktyki zdrowotnej wśród mieszkańców obszarów wiejskich. Rośliny zielarskie są głównym elementem terapii roślinnych, które mają istotne znaczenie w profilaktyce zdrowotnej. Oczekuje się również pozyskania cennych kontaktów wśród rolników, które ułatwią wdrażanie innowacji w obszarze eksploatacji zasobów przyrody w terapiach roślinnych. Dodatkowym elementem jest zwrócenie uwagi na problem profilaktyki zdrowotnej wśród mieszkańców obszarów wiejskich, która może być wspierana poprzez substancje czynne pochodzenia roślinnego, uprawiane na skalę produkcyjną bądź też dla własnego użytku.</t>
    </r>
  </si>
  <si>
    <r>
      <rPr>
        <b/>
        <sz val="11"/>
        <rFont val="Calibri"/>
        <family val="2"/>
        <charset val="238"/>
        <scheme val="minor"/>
      </rPr>
      <t>Uzasadnienie</t>
    </r>
    <r>
      <rPr>
        <sz val="11"/>
        <rFont val="Calibri"/>
        <family val="2"/>
        <charset val="238"/>
        <scheme val="minor"/>
      </rPr>
      <t xml:space="preserve">: Operacja realizowana w celu pozyskania nowych podmiotów do współpracy w ramach działania "Współpraca" w zakresie innowacji dotyczącej ochrony gleby przy zastosowaniu mikroorganizmów i skutecznych sposobów nawożenia, zmianowania oraz stosowania przedplonów. Dzięki planowanej operacji potencjalni członkowie grup operacyjnych zapoznają się z innowacjami w tym zakresie oraz poznają możliwości jakie daje działanie "Współpraca".  Zdobyta wiedza oraz nawiązane kontakty będą podstawą do utworzenia grupy operacyjnej w tym zakresie. </t>
    </r>
  </si>
  <si>
    <r>
      <rPr>
        <b/>
        <sz val="11"/>
        <rFont val="Calibri"/>
        <family val="2"/>
        <charset val="238"/>
        <scheme val="minor"/>
      </rPr>
      <t>Uzasadnienie</t>
    </r>
    <r>
      <rPr>
        <sz val="11"/>
        <rFont val="Calibri"/>
        <family val="2"/>
        <charset val="238"/>
        <scheme val="minor"/>
      </rPr>
      <t xml:space="preserve">: Operacja realizowana w celu pozyskania nowych podmiotów do współpracy w ramach działania "Współpraca" w zakresie innowacji dotyczącej zastosowania mikroorganizmów do ochrony warzyw i owoców. Dzięki planowanej operacji potencjalni członkowie grup operacyjnych zapoznają się z innowacjami w tym zakresie oraz poznają możliwości jakie daje działanie "Współpraca".  Zdobyta wiedza oraz nawiązane kontakty będą podstawą do utworzenia grupy operacyjnej w tym zakresie. </t>
    </r>
  </si>
  <si>
    <r>
      <rPr>
        <b/>
        <sz val="11"/>
        <rFont val="Calibri"/>
        <family val="2"/>
        <charset val="238"/>
        <scheme val="minor"/>
      </rPr>
      <t>Uzasadnienie:</t>
    </r>
    <r>
      <rPr>
        <sz val="11"/>
        <rFont val="Calibri"/>
        <family val="2"/>
        <charset val="238"/>
        <scheme val="minor"/>
      </rPr>
      <t xml:space="preserve"> Operacja realizowana w celu pozyskania nowych podmiotów do współpracy w ramach działania "Współpraca" w zakresie innowacji dotyczącej przetwarzania i przechowywania żywności. Dzięki planowanej operacji potencjalni członkowie grup operacyjnych zapoznają się z innowacjami w tym zakresie oraz poznają możliwości jakie daje działanie "Współpraca".  Zdobyta wiedza oraz nawiązane kontakty będą podstawą do utworzenia grupy operacyjnej w tym zakresie. </t>
    </r>
  </si>
  <si>
    <r>
      <rPr>
        <b/>
        <sz val="11"/>
        <rFont val="Calibri"/>
        <family val="2"/>
        <charset val="238"/>
        <scheme val="minor"/>
      </rPr>
      <t>Uzasadnienie</t>
    </r>
    <r>
      <rPr>
        <sz val="11"/>
        <rFont val="Calibri"/>
        <family val="2"/>
        <charset val="238"/>
        <scheme val="minor"/>
      </rPr>
      <t>: Operacja dopisana w celu przedstawienia dobrych praktyk w zakresie wdrażania innowacji  w rolnictwie na terenie woj. łódzkiego oraz pokazania jakie grupy operacyjne powstały w woj. łódzkim i nad jakimi innowacyjnymi rozwiązaniami pracują. Film wpłynie na podwyższenie wiedzy w zakresie wdrażania innowacji w rolnictwie, możliwości jakie daje działania "Współpraca" i partnerstwo w ramach SIR. Film zapewni promocję Sieci w woj. łódzkim wśród potencjalnych cżłonków grup operacyjnych.</t>
    </r>
  </si>
  <si>
    <r>
      <rPr>
        <b/>
        <sz val="11"/>
        <rFont val="Calibri"/>
        <family val="2"/>
        <charset val="238"/>
        <scheme val="minor"/>
      </rPr>
      <t>Uzasadnienie</t>
    </r>
    <r>
      <rPr>
        <sz val="11"/>
        <rFont val="Calibri"/>
        <family val="2"/>
        <charset val="238"/>
        <scheme val="minor"/>
      </rPr>
      <t xml:space="preserve">: Operacja dopisana w związku ze zgłaszanym przez rolników zapotrzebowaniem poznania  nowoczesnych technologii w  zakresie uprawy i produkcji kukurydzy oraz możliwości jakie daje działania "Współpraca" w tym zakresie. Dzięki planowanej operacji uczestnicy zapoznają się z innowacyjnymi technologiami w uprawie kukurydzy oraz zostaną nawiązane kontakty między rolnikami, naukowcami, przedsiębiorcami, doradcami rolnymi, które będą płaszczyzną wymiany wiedzy w tym zakresie i mogą zaowocować powstaniem grupy operacyjnej na terenie woj. łódzkiego. </t>
    </r>
  </si>
  <si>
    <r>
      <rPr>
        <b/>
        <sz val="11"/>
        <rFont val="Calibri"/>
        <family val="2"/>
        <charset val="238"/>
        <scheme val="minor"/>
      </rPr>
      <t>Uzasadnienie</t>
    </r>
    <r>
      <rPr>
        <sz val="11"/>
        <rFont val="Calibri"/>
        <family val="2"/>
        <charset val="238"/>
        <scheme val="minor"/>
      </rPr>
      <t xml:space="preserve">: Operacja dopisana w związku ze zgłaszanym przez pszczelarzy z woj. łódzkiego zapotrzebowaniem poznania nowych rozwiązań w pasiekach pszczelich, produkcji miodów oraz miodów pitnych, które mogą zaadoptować w swojej dotychczasowej działalności. Operacja pozwoli na zapoznanie się z najnowszymi badaniami w tym zakresie, z dobrymi praktykami na przykładzie  woj. lubelskiego - jak funkcjonują tamtejsze gospodastwa pasieczne, jakie innowacyjne rozwiązania stosują. Operacja pozwoli na nawiązanie kontaktów między pszczelarzami, naukowcami, doradcami rolnymi, które będą płaszczyzną wymiany wiedzy w tym zakresie i mogą zaowocować dalszą współpracą w celu budowania partnerstwa w ramach SIR na terenie woj. łódzkiego. </t>
    </r>
  </si>
  <si>
    <r>
      <rPr>
        <b/>
        <sz val="11"/>
        <rFont val="Calibri"/>
        <family val="2"/>
        <charset val="238"/>
        <scheme val="minor"/>
      </rPr>
      <t>Uzasadnienie:</t>
    </r>
    <r>
      <rPr>
        <sz val="11"/>
        <rFont val="Calibri"/>
        <family val="2"/>
        <charset val="238"/>
        <scheme val="minor"/>
      </rPr>
      <t xml:space="preserve"> Operacja dopisana w związku ze zgłaszanym zapotrzebowaniem przedmiotowej tematyki przez rolników, przedsiębiorców, przetwórców z woj. łódzkiego, którzy wyrażali chęć zakładania plantacji winorośli oraz produkcji wina i soków na terenie woj. łódzkiego oraz chcieli poznać możliwości współpracy i wdrożenia innowacji w swoich gospodarstwach poprzez działanie "Współpraca". Wychodząc naprzeciw ich oczekiwaniom zaplanowaliśmy operację, która zapozna uczestników z wdrażaniem innowacji na obszarach wiejskich w zakresie zakładania plantacji winorośli, produkcji wina i soku. Operacja pozwoli na nawiązanie kontaktów między uczestnikami operacjii, które będą płaszczyzną wymiany wiedzy i mogą zaowocować  powstaniem  grupy operacyjnej zainteresowanej szukaniem innowacyjnych rozwiązań w tym zakresie na terenie woj. łódzkiego.</t>
    </r>
  </si>
  <si>
    <r>
      <rPr>
        <b/>
        <sz val="11"/>
        <rFont val="Calibri"/>
        <family val="2"/>
        <charset val="238"/>
        <scheme val="minor"/>
      </rPr>
      <t>Uzasadnienie</t>
    </r>
    <r>
      <rPr>
        <sz val="11"/>
        <rFont val="Calibri"/>
        <family val="2"/>
        <charset val="238"/>
        <scheme val="minor"/>
      </rPr>
      <t xml:space="preserve">: Operacja dopisana w związku ze zgłaszanym przez rolników zapotrzebowaniem poznania różnych  form przedsiębiorczości pozarolniczej w celu zaadoptowania lub rozszerzenia swojej dotychczasowej działaności w gospodarstwach na terenie woj. łódzkiego oraz możliwości jakie daje działania "Współpraca". Dzięki planowanej operacji uczestnicy zapoznają się z innowacyjnymi formami przedsiębiorczości pozarolniczej na obszarach wiejskich tj. hodowla ślimaków, ich zbyt, możliwość wykorzystania do celów kosmetycznych oraz jakie badania prowadzącą instytuty badawcze w tym zakresie. Operacja pozwoli na nawiązanie kontaktów między rolnikami, naukowcami, przedsiębiorcami, doradcami rolnymi, które będą płaszczyzną wymiany wiedzy w tym zakresie i mogą zaowocować powstaniem grupy operacyjnej w ramach działania "Współpraca" na terenie woj. łódzkiego. </t>
    </r>
  </si>
  <si>
    <r>
      <rPr>
        <b/>
        <sz val="11"/>
        <rFont val="Calibri"/>
        <family val="2"/>
        <charset val="238"/>
        <scheme val="minor"/>
      </rPr>
      <t>Uzasadnienie</t>
    </r>
    <r>
      <rPr>
        <sz val="11"/>
        <rFont val="Calibri"/>
        <family val="2"/>
        <charset val="238"/>
        <scheme val="minor"/>
      </rPr>
      <t>: Operacja dopisana w związku ze zgłaszanym zapotrzebowaniem przedmiotowej tematyki przez hodowców bydła mlecznego, którzy wyrażali chęć poznania innowacyjnych technologii w produkcji zwięrzęcej, w szczególności z uwzględnieniem bydła mlecznego oraz poznania możliwości jakie daje działania "Współpraca" w tym zakresie. Wychodząc naprzeciw ich oczekiwaniom zaplanowaliśmy operację, która zapozna uczestników z wdrażanie innowacji na obszarach wiejskich w zakresie innowacyjnych technologii, praktyk i metod organizacji w produkcji zwierzęcej, z uwzględnieniem bydła mlecznego. Operacja pozwoli na nawiązanie kontaktów między uczestnikami operacjii, które będą płaszczyzną wymiany wiedzy w tym zakresie i mogą zaowocować  powstaniem  grupy operacyjnej zainteresowanej szukaniem innowacyjnych rozwiązań, technologii w produkcji zwierzęcej w woj. łódzkim.</t>
    </r>
  </si>
  <si>
    <r>
      <rPr>
        <b/>
        <sz val="11"/>
        <color theme="1"/>
        <rFont val="Calibri"/>
        <family val="2"/>
        <charset val="238"/>
        <scheme val="minor"/>
      </rPr>
      <t xml:space="preserve">Uzasadnienie: </t>
    </r>
    <r>
      <rPr>
        <sz val="11"/>
        <color theme="1"/>
        <rFont val="Calibri"/>
        <family val="2"/>
        <charset val="238"/>
        <scheme val="minor"/>
      </rPr>
      <t xml:space="preserve"> W ramach operacji uczestnicy wyjazdu studyjnego zapoznają się z korzyściami płynącymi z realizowania działań kooperacyjnych w zakresie innowacji w rolnictwie.  W operacji będą mogli uczestniczyć beneficjenci reprezentujący podmioty wymienione w rozporządzeniu Ministra Rolnictwa i Rozwoju Wsi w sprawie szczegółowych warunków i trybu przyznawania oraz wypłaty pomocy finansowej w ramach działania "Współpraca" objętego Programem Rozwoju Obszarów Wiejskich na lata 2014-2020.   Zakładamy, że udział w operacji  przyniesie efekty w postaci aktywizacji mieszkańców obszarów wiejskich do podejmowania wspólnych działań na rzecz wzrostu konkurencyjności rolnictwa. </t>
    </r>
  </si>
  <si>
    <r>
      <rPr>
        <b/>
        <sz val="11"/>
        <color indexed="8"/>
        <rFont val="Calibri"/>
        <family val="2"/>
        <charset val="238"/>
      </rPr>
      <t xml:space="preserve">Uzasadnienie: </t>
    </r>
    <r>
      <rPr>
        <sz val="11"/>
        <color indexed="8"/>
        <rFont val="Calibri"/>
        <family val="2"/>
        <charset val="238"/>
      </rPr>
      <t xml:space="preserve">  W  ramach operacji przeprowadzone zostaną warsztaty polowe  z zakresu agrotechniki, ochrony i doboru odmian zbóż.   Warsztaty takie były już wcześniej realizowane i cieszyły się dużym uznaniem wśród rolników  gdyż umożliwiały bezpośredni kontakt i  wymianę  najnowszej wiedzy  i doświadczeń z przedstawicielami nauki.  Zdobyta przez uczestników wiedza przyczyni się do  poprawy produktywności oraz wzrostu konkurencyjności gospodarstw, jak  również  do polepszenia jakości produktów.  </t>
    </r>
  </si>
  <si>
    <r>
      <rPr>
        <b/>
        <sz val="11"/>
        <color indexed="8"/>
        <rFont val="Calibri"/>
        <family val="2"/>
        <charset val="238"/>
      </rPr>
      <t>Uzasadnienie:</t>
    </r>
    <r>
      <rPr>
        <sz val="11"/>
        <color indexed="8"/>
        <rFont val="Calibri"/>
        <family val="2"/>
        <charset val="238"/>
      </rPr>
      <t xml:space="preserve"> Przedsięwzięcie dotyczące realizacji operacji ma na celu rozwój przedsiębiorczości  na obszarach wiejskich poprzez rozbudowę małego przetwórstwa. Rolnictwo w Małopolsce charakteryzuje się dużym rozdrobnieniem dlatego wzmocnienie aktywności mieszkańców w działaniach na rzecz rozwoju małej przedsiębiorczości oraz wzmocnienie współpracy w ramach krótkich łańcuchów dostaw daje możliwość rozwoju sektora produktów rolno-spożywczych oraz dywersyfikacji dochodów. W trakcie szkolenia wyjazdowego  przedstawione zostaną zagadnienia dotyczące innowacyjnych rozwiązań w przetwórstwie oraz dystrybucji żywności w oparciu o wiedzę przekazaną przez praktyków-producentów z sektora rolno-spożywczego.  Operacja przyczyni się do wymiany doświadczeń oraz będzie okazją do nawiązania współpracy pomiędzy producentami już istniejącymi a zamierzającymi rozwinąć działalność przetwórczą.</t>
    </r>
  </si>
  <si>
    <r>
      <rPr>
        <b/>
        <sz val="11"/>
        <color theme="1"/>
        <rFont val="Calibri"/>
        <family val="2"/>
        <charset val="238"/>
        <scheme val="minor"/>
      </rPr>
      <t>Uzasadnienie:</t>
    </r>
    <r>
      <rPr>
        <sz val="11"/>
        <color theme="1"/>
        <rFont val="Calibri"/>
        <family val="2"/>
        <charset val="238"/>
        <scheme val="minor"/>
      </rPr>
      <t xml:space="preserve"> Przedsięwzięcie dotyczące realizacji operacji ma na celu rozwój małego przetwórstwa na obszarach wiejskich poprzez wsparcie tworzenia małych przetwórni w ramach działalności MOL i RHD.   Rolnictwo w województwie małopolskim charakteryzuje się dużym rozdrobnieniem.  Średnia powierzchnia gruntów rolnych w gospodarstwie jest najniższa w kraju i wynosi 4,10 ha (średnia krajowa to 10,81 ha - ARiMR 2018).   Rozwój małego przetwórstwa  w obrębie gospodarstwa rolnego daje możliwość wykorzystania surowców własnych w produkcji, prowadzi do  skrócenia łańcucha dostaw producent - konsument oraz wpływa pozytywnie na  kondycję ekonomiczną gospodarstw na obszarach wiejskich. W trakcie szkolenia  przedstawione zostaną zagadnienia dotyczące uruchomienia serowarni. Opracowana zostanie publikacja, która wpłynie na poszerzenie wiedzy z zakresu innowacyjnych technologii  w przetwórstwie mlecznym.   Producenci produktów pierwotnych z województwa małopolskiego sygnalizują potrzebę zdobywania i poszerzania wiedzy w tym zakresie.</t>
    </r>
  </si>
  <si>
    <r>
      <rPr>
        <b/>
        <sz val="11"/>
        <color theme="1"/>
        <rFont val="Calibri"/>
        <family val="2"/>
        <charset val="238"/>
        <scheme val="minor"/>
      </rPr>
      <t>Uzasadnienie:</t>
    </r>
    <r>
      <rPr>
        <sz val="11"/>
        <color theme="1"/>
        <rFont val="Calibri"/>
        <family val="2"/>
        <charset val="238"/>
        <scheme val="minor"/>
      </rPr>
      <t xml:space="preserve">  Realizacja operacji ma na celu wsparcie rozwoju małego przetwórstwa na obszarach wiejskich poprzez rozbudowę małych przetwórni.  Rolnictwo w województwie małopolskim charakteryzuje się dużym rozdrobnieniem. Średnia powierzchnia gruntów rolnych w gospodarstwie jest najniższa w kraju i wynosi 4,10 ha (średnia krajowa to 10,81 ha - ARiMR 2018). Rozwój małego przetwórstwa  w obrębie gospodarstwa rolnego daje możliwość wykorzystania surowców własnych w produkcji, skrócenia łańcucha dostaw producent- konsument, zróżnicowania działalności rolniczej oraz podniesienia kondycji ekonomicznej gospodarstw na obszarach wiejskich. W trakcie szkolenia  przedstawione zostaną zagadnienia dotyczące uruchomienia małej przetwórni mięsnej.  Opracowana zostanie publikacja, która wpłynie na poszerzenie wiedzy z zakresu innowacyjnych technologii  w przetwórstwie mięsnym.   Producenci produktów pierwotnych z województwa małopolskiego sygnalizują potrzebę zdobywania i poszerzania wiedzy w tym zakresie.</t>
    </r>
  </si>
  <si>
    <r>
      <rPr>
        <b/>
        <sz val="11"/>
        <color indexed="8"/>
        <rFont val="Calibri"/>
        <family val="2"/>
        <charset val="238"/>
      </rPr>
      <t xml:space="preserve">Uzasadnienie: </t>
    </r>
    <r>
      <rPr>
        <sz val="11"/>
        <color indexed="8"/>
        <rFont val="Calibri"/>
        <family val="2"/>
        <charset val="238"/>
      </rPr>
      <t xml:space="preserve">  Innowacje technologiczne wdrażane w obecnym rolnictwie wymagają dostarczenia szerokiej wiedzy specjalistycznej. Ochrona roślin z powodu zastosowania środków chemicznych, które mogą znacząco oddziaływać zarówno na środowisko naturalne, a przede wszystkim na zdrowie ludzi i zwierząt, wymaga szczególnej uwagi i wysoce racjonalnego podejścia.  W Polsce brakuje aktualnego i uwzględniającego obecne realia prawne źródła przedstawiającego kompleksowo zagadnienia bezpieczeństwa chemicznej ochrony roślin.   Publikacja taka,  przedstawiająca aktualną wiedzę fachową,  będzie stanowiła wartościowy materiał dla rolników, doradców rolnych oraz instytucji działających na rzecz rolnictwa.   Publikacja będzie przedstawiać  zagadnienia bezpieczeństwa chemicznej ochrony w sposób kompleksowy i skierowany przede wszystkim do praktyków. 
</t>
    </r>
  </si>
  <si>
    <r>
      <rPr>
        <b/>
        <sz val="11"/>
        <rFont val="Calibri"/>
        <family val="2"/>
        <charset val="238"/>
        <scheme val="minor"/>
      </rPr>
      <t>Uzasadnienie:</t>
    </r>
    <r>
      <rPr>
        <sz val="11"/>
        <rFont val="Calibri"/>
        <family val="2"/>
        <charset val="238"/>
        <scheme val="minor"/>
      </rPr>
      <t xml:space="preserve">  W związku z bardzo dużym zainteresowaniem tematyką operacji ze strony beneficjentów reprezentujących instytucje działające na rzecz rolnictwa proponujemy poszerzenie zakresu grupy docelowej operacji.</t>
    </r>
  </si>
  <si>
    <r>
      <rPr>
        <b/>
        <sz val="11"/>
        <rFont val="Calibri"/>
        <family val="2"/>
        <charset val="238"/>
        <scheme val="minor"/>
      </rPr>
      <t xml:space="preserve">Uzasadnienie:  </t>
    </r>
    <r>
      <rPr>
        <sz val="11"/>
        <rFont val="Calibri"/>
        <family val="2"/>
        <charset val="238"/>
        <scheme val="minor"/>
      </rPr>
      <t>W związku z bardzo dużym zainteresowaniem tematyką operacji ze strony beneficjentów reprezentujących instytucje działające na rzecz rolnictwa proponujemy poszerzenie zakresu grupy docelowej operacji.</t>
    </r>
  </si>
  <si>
    <r>
      <rPr>
        <b/>
        <sz val="11"/>
        <color theme="1"/>
        <rFont val="Calibri"/>
        <family val="2"/>
        <charset val="238"/>
        <scheme val="minor"/>
      </rPr>
      <t>Uzasadnienie:</t>
    </r>
    <r>
      <rPr>
        <sz val="11"/>
        <color theme="1"/>
        <rFont val="Calibri"/>
        <family val="2"/>
        <charset val="238"/>
        <scheme val="minor"/>
      </rPr>
      <t xml:space="preserve"> Działania związane z promocją SIR i informowanie społeczeństwa o SIR w województwie, a także wsparcie tworzenia i organizacji grup operacyjnych na rzecz innowacji oraz opracowywania przez nie projektów na terenie województwa. Stoiska propocyjno-informacyjne podczas największych imprez organizowanych przez MODR Warszawa, które są odwiedzane przez tysiące rolników, przedsiębiorców i mieszkańców obszarów wiejskich są adekwatną formą do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Promowanie współnych działań i mozliwości jakie daje działanie "Współpraca" w ramach PROW 2014-2020.</t>
    </r>
  </si>
  <si>
    <r>
      <rPr>
        <b/>
        <sz val="11"/>
        <color theme="1"/>
        <rFont val="Calibri"/>
        <family val="2"/>
        <charset val="238"/>
        <scheme val="minor"/>
      </rPr>
      <t xml:space="preserve">Uzasadnienie: </t>
    </r>
    <r>
      <rPr>
        <sz val="11"/>
        <color theme="1"/>
        <rFont val="Calibri"/>
        <family val="2"/>
        <charset val="238"/>
        <scheme val="minor"/>
      </rPr>
      <t>Coraz trudniejsza sytuacja mazowieckich rolników, wynikająca m.in. z suszy, niskiech cen skupu owoców i warzyw oraz utrudnień związanych ze zmianą przepisów dotyczących zatrudniania pracowników wymusza na rolnikach, przedsiębiorcach i mieszkańcach obszarów wiejskich poszukiwania alternatywnych metod produkcji oraz sposobów przetwórstwa na poziomie gospodarstwa własnych produktów. Zaplanowany wyjazd studyjny ma na celu wskazanie dobrych praktyk i możliwości rozowju gospodasrtw rolnych z rejonu Mazowsza, a także możlwiości pozyskania środków na realizację współpnych przedsięwzięć z działania "Współpraca" w ramach PROW 2014-2020.</t>
    </r>
  </si>
  <si>
    <r>
      <rPr>
        <b/>
        <sz val="11"/>
        <color theme="1"/>
        <rFont val="Calibri"/>
        <family val="2"/>
        <charset val="238"/>
        <scheme val="minor"/>
      </rPr>
      <t>Uzasadnienie:</t>
    </r>
    <r>
      <rPr>
        <sz val="11"/>
        <color theme="1"/>
        <rFont val="Calibri"/>
        <family val="2"/>
        <charset val="238"/>
        <scheme val="minor"/>
      </rPr>
      <t xml:space="preserve"> Problemem w prowadzeniu gospodarstw ukierunkowanych na produkcję zwierzęca, jest niedostateczna ilość wdrażanych innowacji, które podnoszą rentowność produkcji oraz w sposób optymalny wykorzystują zasoby. Do efektywnego i praktycznego wdrażania innowacji na poziomie gospodarstw potrzebna jest współpraca miedzy innymi rolników, przedsiębiorców, naukowców i podmiotów wspierających rolnictwo.</t>
    </r>
  </si>
  <si>
    <r>
      <rPr>
        <b/>
        <sz val="11"/>
        <color theme="1"/>
        <rFont val="Calibri"/>
        <family val="2"/>
        <charset val="238"/>
        <scheme val="minor"/>
      </rPr>
      <t>Uzasadnienie:</t>
    </r>
    <r>
      <rPr>
        <sz val="11"/>
        <color theme="1"/>
        <rFont val="Calibri"/>
        <family val="2"/>
        <charset val="238"/>
        <scheme val="minor"/>
      </rPr>
      <t xml:space="preserve"> Szkolenia połączone z częścią praktyczną w gospodarstwach są kontynuacją operacji z lat 2017-2018. Szkolenia to zostało dokładnie zaplanowane pod potrzeby rolników i wynikają z oddolnych inicjatyw. Zostanie wykorzystany potencjał przedstawicieli nauki. Szkolenie zostało zaplanowane z częścią teoretyczną i praktyczną na trwałych użytkach zielonych, aby pokazać możliwości rezerw ekonomicznych rolników w produkcji mleka i wołowiny, jeśli zastosują innowacyjne mieszanki traw z roślinami motylkowymi i uzyskają bardzo dobrą, a zarazem najtańszą paszę objętościową ze swoich gospodarstw. Przedstawienie możliwości sfinansowania wspólnych inwestycji dzięki działaniu "Współpraca" w ramach PROW 2014-2020</t>
    </r>
  </si>
  <si>
    <r>
      <rPr>
        <b/>
        <sz val="11"/>
        <color theme="1"/>
        <rFont val="Calibri"/>
        <family val="2"/>
        <charset val="238"/>
        <scheme val="minor"/>
      </rPr>
      <t>Uzasadnienie:</t>
    </r>
    <r>
      <rPr>
        <sz val="11"/>
        <color theme="1"/>
        <rFont val="Calibri"/>
        <family val="2"/>
        <charset val="238"/>
        <scheme val="minor"/>
      </rPr>
      <t xml:space="preserve"> Gospodarstwa zajmujące się chowem bydła mlecznego potrzebują wiedzy na temat nowych rozwiązań, nowych technologii w produkcji mleka. Dlatego organizacja takiej konferencji byłaby doskonałą okazją do zapoznania rolników z najnowszymi trendami i wymiany wiedzy między nauką a praktyką.</t>
    </r>
  </si>
  <si>
    <r>
      <rPr>
        <b/>
        <sz val="11"/>
        <color theme="1"/>
        <rFont val="Calibri"/>
        <family val="2"/>
        <charset val="238"/>
        <scheme val="minor"/>
      </rPr>
      <t xml:space="preserve">Uzasadnienie: </t>
    </r>
    <r>
      <rPr>
        <sz val="11"/>
        <color theme="1"/>
        <rFont val="Calibri"/>
        <family val="2"/>
        <charset val="238"/>
        <scheme val="minor"/>
      </rPr>
      <t>W regionie radomskim uprawia się różne gatunki warzyw, zarówno polowych jak i pod osłonami, z czego wynika potrzeba poszukiwania innowacyjnych metod ich ochrony. Brak zmianowania i uprawa w monokulturze powoduje zmęczenie gleby i rozwój chorób, które mocno redukują plony. Operacja ma na celu wsparcie innowacyjnych rozwiązań w ochronie warzyw, ułatwić wymianę wiedzy pomiędzy światem nauki a producentami.</t>
    </r>
  </si>
  <si>
    <r>
      <rPr>
        <b/>
        <sz val="11"/>
        <color theme="1"/>
        <rFont val="Calibri"/>
        <family val="2"/>
        <charset val="238"/>
        <scheme val="minor"/>
      </rPr>
      <t>Uzasadnienie:</t>
    </r>
    <r>
      <rPr>
        <sz val="11"/>
        <color theme="1"/>
        <rFont val="Calibri"/>
        <family val="2"/>
        <charset val="238"/>
        <scheme val="minor"/>
      </rPr>
      <t xml:space="preserve"> W związku z brakiem opłacalności produkcji większości roślin sadowniczych producenci zmuszeni są do poszukiwania alternatywnych źródeł dochodu. Realizacja operacji wskaże producentom nowe możliwości w produkcji sadowniczej poprzez uprawę mało znanych gatunków.</t>
    </r>
  </si>
  <si>
    <r>
      <rPr>
        <b/>
        <sz val="11"/>
        <color theme="1"/>
        <rFont val="Calibri"/>
        <family val="2"/>
        <charset val="238"/>
        <scheme val="minor"/>
      </rPr>
      <t>Uzasadnienie:</t>
    </r>
    <r>
      <rPr>
        <sz val="11"/>
        <color theme="1"/>
        <rFont val="Calibri"/>
        <family val="2"/>
        <charset val="238"/>
        <scheme val="minor"/>
      </rPr>
      <t xml:space="preserve"> Region radomski słynie z uprawy poprzeczki czarnej, porzeczki czerwonej, maliny oraz wiśni. Brak opłacalności produkcji w/w gatunków zmusił producentów do poszukiwania alternatywnych źródeł dochodu przy wykorzystaniu posiadanego zaplecza technologicznego. W wyniku tego wzrosło zainteresowanie uprawą borówki amerykańskiej. Realizacja operacji przyczyni się do wprowadzenia innowacji w uprawie tego gatunku.</t>
    </r>
  </si>
  <si>
    <r>
      <rPr>
        <b/>
        <sz val="11"/>
        <rFont val="Calibri"/>
        <family val="2"/>
        <charset val="238"/>
        <scheme val="minor"/>
      </rPr>
      <t>Uzasadnienie:</t>
    </r>
    <r>
      <rPr>
        <sz val="11"/>
        <rFont val="Calibri"/>
        <family val="2"/>
        <charset val="238"/>
        <scheme val="minor"/>
      </rPr>
      <t xml:space="preserve"> Wyjazd studyjny, który zostanie zorganizowany w ramach operacji jest niezbędny do popularyzacji innowacyjnych działań na terenach wiejskich. Sprzedaż przetworzonych produktów z gospodarstw w ramach rolniczego handlu detalicznego jest to zagadnienie nowe, które wymaga szerokiej popularyzacji, a najbardziej przemawia do odbiorców pokazanie problemu na przykładach już działających przedsięwzięć.</t>
    </r>
  </si>
  <si>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</si>
  <si>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</si>
  <si>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</si>
  <si>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</si>
  <si>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</si>
  <si>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</si>
  <si>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</si>
  <si>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ul. Główna 1, 
49-330 Łosiów</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</si>
  <si>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</si>
  <si>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</si>
  <si>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Częstochowski Stowarzyszenie Rozwoju Małej Przedsiębiorczości</t>
  </si>
  <si>
    <t>ul. Tkacka 5/6    42-200 Częstocohwa</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</si>
  <si>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</si>
  <si>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</si>
  <si>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 xml:space="preserve">broszury </t>
  </si>
  <si>
    <t>5000</t>
  </si>
  <si>
    <t>III,IV</t>
  </si>
  <si>
    <t xml:space="preserve">49-330 Łosiów,
  ul. Główna 1 </t>
  </si>
  <si>
    <t>Aktualna sytuacja producentów rolnych w zakresie organizacji sprzedazy zbóż i rzepaku</t>
  </si>
  <si>
    <t xml:space="preserve">Wspieranie łańcucha dostaw żywności, w tym przetwarzania i wprowadzania do obrotu produktów rolnych, </t>
  </si>
  <si>
    <t xml:space="preserve">szkolenie </t>
  </si>
  <si>
    <t xml:space="preserve">Rolnicy, doradcy rolni, przesiębiorcy, mieszkancy terenów iejskich, osoby zaiteresowane innowacyjnymi rozwiązaniami z zakresu rolnictwa.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</si>
  <si>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</si>
  <si>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</si>
  <si>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</si>
  <si>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</si>
  <si>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</si>
  <si>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</si>
  <si>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r>
      <rPr>
        <b/>
        <sz val="11"/>
        <rFont val="Calibri"/>
        <family val="2"/>
        <charset val="238"/>
        <scheme val="minor"/>
      </rPr>
      <t>Uzasadnienie:</t>
    </r>
    <r>
      <rPr>
        <sz val="11"/>
        <rFont val="Calibri"/>
        <family val="2"/>
        <charset val="238"/>
        <scheme val="minor"/>
      </rPr>
      <t xml:space="preserve"> Projekt ma na celu upowszechnianie wiedzy z zakresu poprawy żyzności gleby dzięki uprawie roślin wysokobiałkowych.  Szkolenie w formie warsztatów polowych przeprowadzone zostanie dla 25 osób (producentów rolnych, specjalistów i doradców rolniczych). Warsztaty będą okazją do uzyskania kompleksowych informacji na temat efektywnej uprawy roślin wysokobiałkowych oraz jej wpływu na poprawę żyzności gleby, zapoznanie się z nowościami odmianowymi soi, grochu, bobiku oraz innych roślin wysokobiałkowych, zwiedzania pola doświadczalnego, gdzie prowadzone są prace adaptacyjno – doświadczalne, do których zalicza się przede wszystkim doświadczenia realizowane w ramach PDO, a także doświadczenia łanowe. Szkolenie prowadzone przez naukowców odbywające się podczas warsztatów, będzie stanowić doskonałą okazję do wymiany doświadczeń oraz zadania nurtujących rolnika pytań. Wymiana informacji i wiedzy pomiędzy jednostką naukowo-badawczą, a producentem rolnym pozwoli na przeniesienie dobrych praktyk w zakresie wdrażania nowatorskich i innowacyjnych metod zrównoważonego gospodarowania na obszarach wiejskich. Projekt skierowany jest do szerokiej grupy odbiorców, jej realizacja przyczyni się do zwiększenia innowacyjnych rozwiązań w polskim rolnictwie, produkcji żywności i na obszarach wiejskich.  Podczas szkolenia podjęty zostanie min. temat  działania „Współpraca” powstawania i działalności Grup Operacyjnych na rzecz innowacji (EPI). Koszty kwalifikowalne obejmować będą: wynagrodzenie dla wykładowców i ekspertów, w tym opracowanie materiałów szkoleniowych, materiały szkoleniowe i promocyjne, wyżywienie uczestników (serwis kawowy, obiad), wynajem sali ze sprzętem multimedialnym, transport (delegacje) na dojazd uczestników i wykładowców.</t>
    </r>
  </si>
  <si>
    <r>
      <rPr>
        <b/>
        <sz val="11"/>
        <rFont val="Calibri"/>
        <family val="2"/>
        <charset val="238"/>
        <scheme val="minor"/>
      </rPr>
      <t>Uzasadnienie:</t>
    </r>
    <r>
      <rPr>
        <sz val="11"/>
        <rFont val="Calibri"/>
        <family val="2"/>
        <charset val="238"/>
        <scheme val="minor"/>
      </rPr>
      <t xml:space="preserve"> Projekt ma na celu upowszechnianie wiedzy i doświadczeń w zakresie nowatorskich rozwiązań w chowie trzody chlewnej i optymalizacji produkcji mięsa wieprzowego, które stanowią istotę opłacalnej produkcji żywca wieprzowego jak również uświadomić producentów o zagrożeniach jakie niesie ze sobą ASF.  Szkolenie przeprowadzone zostanie dla 40 osób (producentów i hodowców trzody chlewnej) podczas którego uczestnicy wykładów pogłębią i zaktualizują swoją wiedzę w zakresie nowoczesnych metod chowu i hodowli trzody chlewnej oraz bioasekuracji.  Wspieranie transferu wiedzy i innowacji w rolnictwie, leśnictwie i na obszarach wiejskich to operacja, której założeniem jest uświadamianie mieszkańców obszarów wiejskich, że wymiana wiedzy i doświadczeń w zakresie nowatorskich rozwiązań w chowie trzody chlewnej i optymalizacji produkcji mięsa wieprzowego stanowią istotę opłacalnej produkcji żywca wieprzowego. Największym problemem z jakim borykają się hodowcy trzody chlewnej i producenci wieprzowiny to bardzo chwiejny rynek. Rolnicy podejmujący się hodowli trzody chlewnej dążą do uzyskania zwierząt o odpowiednich cechach genetycznych i hodowlanych. Z jednej strony świnie powinny cechować się odpowiednią jakością mięsa, ale z drugiej muszą spełniać wysokie kryteria plenności, co zapewnia właściwy przyrost. Każdy musi, więc opracować swój własny plan hodowli i prowadzić właściwy dobór zwierząt tak, aby produkcja była opłacalna. Projekt skierowany jest do szerokiej grupy odbiorców, jej realizacja przyczyni się do zwiększenia innowacyjnych rozwiązań w polskim rolnictwie, produkcji żywności i na obszarach wiejskich.  Projekt skierowany jest do szerokiej grupy odbiorców, jej realizacja przyczyni się do zwiększenia innowacyjnych rozwiązań w polskim rolnictwie, produkcji żywności i na obszarach wiejskich.  Podczas szkolenia podjęty zostanie min. temat  działania „Współpraca” powstawania i działalności Grup Operacyjnych na rzecz innowacji (EPI). Koszty kwalifikowalne obejmować będą: wynagrodzenie dla wykładowców, materiały szkoleniowe i promocyjne, wyżywienie uczestników (serwis kawowy, ciepły posiłek), , transport (delegacje) na dojazd doradców dowożących rolników
</t>
    </r>
  </si>
  <si>
    <r>
      <rPr>
        <b/>
        <sz val="11"/>
        <rFont val="Calibri"/>
        <family val="2"/>
        <charset val="238"/>
        <scheme val="minor"/>
      </rPr>
      <t xml:space="preserve">Uzasadnienie: </t>
    </r>
    <r>
      <rPr>
        <sz val="11"/>
        <rFont val="Calibri"/>
        <family val="2"/>
        <charset val="238"/>
        <scheme val="minor"/>
      </rPr>
      <t xml:space="preserve">Uwarunkowania prawne w zakresie ochrony środowiska określają kierunek rozwoju obszarów wiejskich w tym gospodarstw rolnych, które w dużym stopniu mają wpływ na kształtowanie środowiska naturalnego, wykorzystując w sposób racjonalny jego zasoby do produkcji rolnej. Jest to niezmiernie ważne wyzwanie stojące nie tylko przed  przed współczesnym rolnikiem ale takze przed całym społeczeństwem obszarów wiejskich. Dbałość o glebę, wodę, powietrze, dobrostan zwierząt gospodarskich, ale także o zdrowie konsumentów poprzez produkcję żywności wysokiej jakości, wolnej od zanieczyszczeń chemii rolnej, winny być podstawą działań każdego gospodarstwa rolnego.
 Ponieważ odnotowuje się, że gospodarstwa rolne w sposób ciągły narażają środowisko na zanieczyszczenie, stąd też istnieje konieczność weryfikacji ich działań, prowadzenia działań edukacyjnych oraz wyeksponowanie innowacyjnych działań podejmowanych w gospodarstwach rolnych służących ochronie środowiska, w kierunku efektywnego gospodarowania jego zasobami. Celem przedsięwzięcia jest pokazanie dobrych przykładów z województwa opolskiego  w dziedzinie ochrony środowiska naturalnego i oszczędzania energii oraz podniesienie poziomu wiedzy w zakresie zrównoważonego  rozwoju obszarów wiejskich i ochrony zasobów naturalnych wsi.   W ramach realizacji operacji planujemy organizacje konferencji pt."Ochrona środowiska naturalnego na obszarach wiejskich"  oraz konkursów pn. "Opolska OZE" i "Gospodarstwo rolne przyjazne srodowisku". Konferencja będzie równiez podsumowaniem konkursów przedstawiajacych innowacyjne rozwiązania w gospodarstwach rolnych, związanych z ochroną srodowiska naturalnego jako przykładów dobrego gospodarowania w kierunku ochrony powietrza, gleby i wód.  Koszty kwalifikowalne operacji obejmują: wynagrodzenie wykładowców podczas konferencji, ciepły poczęstunek z serwisem kawowym dla uczestników konferencji, zakup materiałów konferencyjnych (teczka, długopis, notatni), zakup nagród,upominków i statuetek dla uczestników konkursów. </t>
    </r>
  </si>
  <si>
    <r>
      <rPr>
        <b/>
        <sz val="11"/>
        <rFont val="Calibri"/>
        <family val="2"/>
        <charset val="238"/>
        <scheme val="minor"/>
      </rPr>
      <t>Uzasadnienie:</t>
    </r>
    <r>
      <rPr>
        <sz val="11"/>
        <rFont val="Calibri"/>
        <family val="2"/>
        <charset val="238"/>
        <scheme val="minor"/>
      </rPr>
      <t xml:space="preserve"> Szkolenie będzie okazją do uzyskania kompleksowych informacji na temat gospodarki niskoemisyjnej oraz jej wpływu na poprawę ochrony środowiska. Wymiana informacji i wiedzy pomiędzy jednostkami służb wspierających wdrażanie innowacji na obszarach wiejskich, a producentem rolnym pozwoli na przeniesienie dobrych praktyk w zakresie wdrażania nowatorskich i innowacyjnych metod z zakresu odnawialnych źródeł energii oraz gospodarki niskoemisyjnej.Ważnym czynnikiem definiującym koszty w gospodarstwie rolnym jest zużycie energii. Nabycie wiedzy w zakresie poprawy efektywności energetycznej w gospodarstwach rolnych przyczyni się do obniżenia kosztów związanych z zużyciem energii w gospodarstwie rolnym, a także skutkować będzie zmniejszeniem oddziaływania gospodarstw rolnych na zmiany klimatu.Zastosowanie odnawialnych źródeł energii przyczyni się do poprawy stanu powietrza poprzez wdrażanie gospodarki niskoemisyjnej. Mając na względzie powyższy zakres zagadnień, wnioskodawca w planowanym zakresie merytorycznym szkolenia zamierza przedstawić wybrane aspekty powyższej problematyki.Polityka wzrostu wykorzystania OZE, nawet najlepiej przygotowana i wspomagana przez państwo, wymaga aktywnego udziału wszystkich użytkowników energii w jej realizacji. Konsumenci energii, producenci, przedsiębiorcy, mieszkańcy wsi mogą codziennym zachowaniem aktywnie wspierać realizację gospodarki niskoemisyjnej. Mając powyższe na względzie, organizacja szkolenia przyczyni się do efektywnego gospodarowania zasobami i wspieraniem przechodzenia w sektorach rolnych na gospodarkę niskoemisyjną i odporną na zmianę klimatu oraz przyczyni się do zwiększenia udziału zainteresowanych stron we wdrażaniu inicjatyw na rzecz rozwoju obszarów wiejskich. Projekt obejmuje przeprowadzenie szkolenia ,którego głównym celem będzie pokazanie przykładów wdrażania gospodarki niskoemisyjnej . Szkolenie bedzie dwu dniowe z częscia teoretyczną i praktyczną wykorzystania odnawialnych źródeł energii do wdrażania gospodarki niskoemisyjnej. Polska zajmuje ostatnie miejce w europie pod wzgledem zanieczyszczania powietrza i konieczne jest wdrażanie innowacyjnych metod jakimi są odnawialne źródła energii do poprawy tego stanu. Koszty kwalifikowalne będą obejmować: transport (delegacja), koszty wyżywienia, noclegi, wynagrodzenie wykładowców, wynajem sali oraz materiały szkoleniowe</t>
    </r>
  </si>
  <si>
    <r>
      <rPr>
        <b/>
        <sz val="11"/>
        <rFont val="Calibri"/>
        <family val="2"/>
        <charset val="238"/>
        <scheme val="minor"/>
      </rPr>
      <t>Uzasadnienie</t>
    </r>
    <r>
      <rPr>
        <sz val="11"/>
        <rFont val="Calibri"/>
        <family val="2"/>
        <charset val="238"/>
        <scheme val="minor"/>
      </rPr>
      <t xml:space="preserve">: Projekt ma na celu upowszechnianie wiedzy z zakresu i założeń programu działań mających na celu ochronę wód przed zanieczyszczeniami azotanami pochodzenia rolniczego oraz zapobiegania dalszemu zanieczyszczeniu  wpływających na rozwój obszarów wiejskich.  Z uwagi na zanieczyszczenie wód, będących skutkiem działalności rolniczej należy wskazać rolnikom i doradcom właściwe, zgodne z obecnymi przepisami, nowatorskie zabiegi rolnicze oraz dbałość o zasoby wodne, w tym wody gruntowe jak i powierzchniowe. Szkolenie w formie wyjazdu studyjnego przeprowadzone zostanie dla 40 osób (rolników, doradców rolniczych) w celu pokazania innowacyjnych metod ochrony wód i gleb zgodnie z nowymi przepisami . Wspieranie transferu wiedzy i innowacji w rolnictwie, leśnictwie i na obszarach wiejskich to operacja, której założeniem jest uświadamianie mieszkańców obszarów wiejskich o procedurach rolniczego wykorzystania nawozów, w tym dawek i równomierności ich rozprowadzania, które zapewniają ograniczenie strat substancji odżywczych do wody na dopuszczalnym poziomie. Gospodarstwo jest zatem traktowane jako istotne punktowe źródło zanieczyszczenia wód. Dbałość o jakość wód gruntowych poprzez racjonalne zarządzanie składnikami pokarmowymi na poziomie gospodarstwa rolnego ma zasadnicze znaczenie w redukcji emisji zanieczyszczeń związkami biogennymi do wód. Szczególną uwagę należy zwrócić na stan obecny zaopatrzenia w wodę, odprowadzania ścieków oraz problemy rozwoju gospodarki wodno- ściekowej na obszarach wiejskich. Zasoby wodne, w tym przepływy rzeczne charakteryzują się dużą zmiennością w przestrzeni i czasie, dlatego mieszkańcy obszarów wiejskich (rolnicy) oraz doradcy rolniczy powinni być wspierani wiedzą, przeprowadzanymi szkoleniami oraz poszerzeniem wiedzy w tym zakresie. Projekt skierowany jest głównie do osób związanych bezpośrednio z produkcja rolniczą oraz bedących zainteresowanych wspólnymi inicjatywami, majacych na celu wdrażanie innowacyjnych rozwiązań. Koszty kwalifikowalne obejmowac będą: wynagrodzenie dla wykładowców, materiały szkoleniowe w formie teczki, notatnika i długopisu, noclegi, wyżywienie uczestników (w tym śniadanie, serwis kawowy oraz obiady), wynajem sali ze sprzetem multimedialnym, transport (delegacje) na dojazd uczestników i wykładowców. </t>
    </r>
  </si>
  <si>
    <r>
      <rPr>
        <b/>
        <sz val="11"/>
        <rFont val="Calibri"/>
        <family val="2"/>
        <charset val="238"/>
        <scheme val="minor"/>
      </rPr>
      <t>Uzasadnienie</t>
    </r>
    <r>
      <rPr>
        <sz val="11"/>
        <rFont val="Calibri"/>
        <family val="2"/>
        <charset val="238"/>
        <scheme val="minor"/>
      </rPr>
      <t>: Zadanie polegać będzie na przeprowadzeniu trzy dniowego wyjazdu studyjnego w rejony podkarpacia dla 40 osób. Projekt przeznacza się głównie dla rolników oraz doradców, czyli osób bezpośrednio związanych z produkcją ekologiczną oraz jednocześnie zainteresowanych wspólnymi inicjatywami, mających na celu wdrażanie innowacyjnych rozwiązań. Zagadnienia poruszane podczas szkolenia przewidziane są zarówno dla rolników ekologicznych z wieloletnią praktyką, chcących wzbogacić swoją wiedzę, jak i dla rolników chcących się zaznajomić z zasadami produkcji ekologicznej. Doradcy z kolei będą mogli przekazywać rolnikom zdobytą wiedzę z zakresu produkcji ekologicznej. Założeniem przedmiotowej operacji jest dotarcie z szeroko pojętą informacją o  działaniu Współpraca do przedstawicieli ww. środowisk, którzy w przyszłości mogą współtworzyć grupy operacyjne na rzecz innowacji. Uczestnicy zostaną zapoznani z teoretycznymi i praktycznymi aspektami funkcjonowania kooperatyw spożywczych i pozytywnymi skutkami skracania łańcuchów dostaw, wybranych zagadnień dotyczących organizacji  marketingu produktów rolnictwa ekologicznego; zostaną zapoznani z projektem   „Od rolnika” i w formie tzw. „Paczki od rolnika”.  Powzięcie wiedzy w zakresie agrotechnicznych rozwiązań w produkcji ekologicznej wpłynie na podwyższenie jakości produktów ekologicznych. Działalność na obszarach wiejskich może być wykorzystana do promocji produktu lokalnego, sprzedaży bezpośredniej żywności ekologicznej oraz promocji funkcji społecznych i pozarolniczych gospodarstw rolnych, oraz wpływających na poprawę życia na obszarach wiejskich.  Koszty kawalifikowane dot. projektu to; noclegi i wyżywienie (w formie; śniadania, obiady, kolacje, serwisy kawowe, poczęstunki w gospodarstwie), usługa transportowa oraz ubezpieczenie uczestników projektu, koszty wynagrodzenia dla wykładowców oraz ekspertów, oraz wynajem sali wykładowej</t>
    </r>
  </si>
  <si>
    <r>
      <rPr>
        <b/>
        <sz val="11"/>
        <rFont val="Calibri"/>
        <family val="2"/>
        <charset val="238"/>
        <scheme val="minor"/>
      </rPr>
      <t>Uzasadnienie</t>
    </r>
    <r>
      <rPr>
        <sz val="11"/>
        <rFont val="Calibri"/>
        <family val="2"/>
        <charset val="238"/>
        <scheme val="minor"/>
      </rPr>
      <t xml:space="preserve">:  Promocja i uruchomienie narzędzi wdrażania innowacji na terenach wiejskich województwa opolskiego,  zacieśnienie współpracy pomiędzy przedstawicielami sektora rolniczego, rolnikami, przedstawicielami instytucji naukowych, doradcami rolniczymi. Zachęcenie do tworzenia partnerstw podejmujących wspólne lub samodzielne innowacyjne przedsięwzięcia związane z rowojem terenów wiejskich. Aktywizacja mieszkańców terenów wiejskich, wspieranie rozwoju przedsiębiorczości na terenach wiejskich, upowszechnianie wiedzy w zakresie rozwoju lokalnego z uwzględnieniem potencjału ekonomicznego, społecznego i środowiskowego danego obszaru. Poniesione koszty zadania będą obejmowały: serwis kawowy, pakiet promocyjny z produktami regionalnymi związanymi z woj. opolskim, materiały promocyjne. </t>
    </r>
  </si>
  <si>
    <r>
      <rPr>
        <b/>
        <sz val="11"/>
        <color theme="1"/>
        <rFont val="Calibri"/>
        <family val="2"/>
        <charset val="238"/>
        <scheme val="minor"/>
      </rPr>
      <t xml:space="preserve">Uzasadnienie: </t>
    </r>
    <r>
      <rPr>
        <sz val="11"/>
        <color theme="1"/>
        <rFont val="Calibri"/>
        <family val="2"/>
        <charset val="238"/>
        <scheme val="minor"/>
      </rPr>
      <t xml:space="preserve">Temat rolnictwa precyzyjnego jest na tyle nowy, iż wiedza o nim wśród rolników, a i doradców jest stosunkowo niewielka. Natomiast postęp techniczny w produkcji urządzeń i oprogramowania dla rolnictwa precyzyjnego jest tak duży, że większość firm produkujących ciągniki i maszyny rolnicze ma je w swojej ofercie handlowej. Powstają też firmy usługowe wykonujące mapowanie pól i łanów. Stąd też konieczny jest transfer wiedzy i innowacji do praktyki rolniczej, co w pewnym zakresie zapewnia niniejsza operacja. Operacja ta przyczyni się do realizacji celów długofalowych jakimi są nawiązanie trwałych kontaktów pomiędzy w/w podmiotami, które powinny zaowocować tworzeniem partnerstw, czyli potencjalnych grup operacyjnych, wprowadzających innowacje w rolnictwie precyzyjnym.
Wdrożenie technologii wykorzystujących techniki precyzyjne w rolnictwie przyczyni się do zwiększenia rentowności i konkurencyjności gospodarstw poprzez: 
- obniżenie kosztów jednostkowych produkcji (precyzyjne prowadzenie agregatów – brak tzw. nakładek);
- oszczędzanie paliwa i czasu, precyzyjna ochrona roślin – oszczędzanie środków ochrony roślin, precyzyjne (zmienne) nawożenie, uwzględniające zawartość składników pokarmowych w glebie i zawartość azotu w materiale roślinnym – oszczędzanie nawozów;
- poprawa wydajności pracy (utrzymanie optymalnej szybkości roboczej i nie dublowanie przejazdów.
</t>
    </r>
  </si>
  <si>
    <r>
      <rPr>
        <b/>
        <sz val="11"/>
        <color theme="1"/>
        <rFont val="Calibri"/>
        <family val="2"/>
        <charset val="238"/>
        <scheme val="minor"/>
      </rPr>
      <t xml:space="preserve">Uzasadnienie: </t>
    </r>
    <r>
      <rPr>
        <sz val="11"/>
        <color theme="1"/>
        <rFont val="Calibri"/>
        <family val="2"/>
        <charset val="238"/>
        <scheme val="minor"/>
      </rPr>
      <t>W Polsce, podobnie jak w innych krajach Unii Europejskiej, z roku na rok rośnie zainteresowanie produktami lokalnymi, regionalnymi i tradycyjnymi. To odpowiedź konsumentów na pogarszającą się jakość żywności wytwarzanej masowo. Wielu kupujących wybiera wyroby lokalne czy regionalne produkowane w sposób tradycyjny, charakteryzujące się wysoką jakością i doskonałym, niepowtarzalnym smakiem. Rosnące zainteresowanie konsumentów decyduje o rozwoju rynku takich produktów nie tylko na targach, festynach czy jarmarkach, ale również na  specjalnych stoiskach w centrach handlowych, w osiedlowych sklepach i marketach. Województwo pomorskie jako całość jest jednym z przodujących województw w kraju z ilością wpisanych produktów na Listę Produktów Tradycyjnych. Pomorskie produkty tradycyjne są związane z poszczególnymi regionami województwa, z kuchnią kaszubską, kociewską,  nadmorską i Regionu Żuław i Powiśla.  Produkty lokalne i tradycyjne Regionu Żuław, Mierzei Wiślanej i Powiśla w przeciwieństwie do Regionu Kaszub lub Kociewia, nie istnieją w przestrzeni konsumenckiej. Na terenie Żuław, Mierzei i Powiśla nie ma oznaczonych produktów regionalnych - brakuje im promocji, a także infrastruktury okołoturystycznej oraz występuje sezonowość ofert. Produkt regionalny, tradycyjny czy lokalny w tych regionach  stanowi marginalne działanie, brakuje często synergii działań przedsiębiorców, rolników i gminy. W niektórych gminach w których rozwój i dobrobyt oznaczają postawienie na turystykę, nie łączy się ich z produktem. Są też takie, gdzie uważa się, że produkt i dziedzictwo kulinarne to przyszłość gminy, ale nie wiąże się ich z promocją turystyczną. Brak tych produktów na lokalnym rynku wynika również z braku umiejętności w obszarze małego przetwórstwa, brak promocji zarówno w skali lokalnej, regionalnej jak i międzynarodowej. Kolejnym problemem istniejącym na obszarach wiejskich jest brak integracji i aktywizacji mieszkańców. Jedynym sposobem na rozwiązanie problemów w tym zakresie jest m.in. wyjazd studyjny - pokazujący dobre praktyki z zakresu turystyki wiejskiej oraz wykorzystania produktów lokalnych, uczestnicy nauczą się również w jaki sposób promować swoje produkty. Program przewiduje warsztaty oraz wizyty w gospodarstwach tworzących i wprowadzających do obrotu produkty regionalne, dobre wykorzystanie funduszy unijnych a także sieć współpracy pomiędzy sektorem doradczym, społecznym  i gospodarczym. Realizacja operacji pozwoli na przekazanie wiedzy uczestnikom z zakresu małej przedsiębiorczości na obszarach wiejskich.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spożywczym na obszarach wiejskich oraz ułatwi utworzenie potencjalnej grupy operacyjnej w ramach działania „Współpraca” moderowanej przez pracownika SIR.</t>
    </r>
  </si>
  <si>
    <r>
      <rPr>
        <b/>
        <sz val="11"/>
        <color theme="1"/>
        <rFont val="Calibri"/>
        <family val="2"/>
        <charset val="238"/>
        <scheme val="minor"/>
      </rPr>
      <t>Uzasadnienie:</t>
    </r>
    <r>
      <rPr>
        <sz val="11"/>
        <color theme="1"/>
        <rFont val="Calibri"/>
        <family val="2"/>
        <charset val="238"/>
        <scheme val="minor"/>
      </rPr>
      <t xml:space="preserve"> Działania na rzecz rozwoju rolnictwa ekologicznego stwarzają możliwości rozwiązywania problemów związanych z ochroną środowiska, a także rozwojem obszarów wiejskich przy jednoczesnym wytwarzaniu żywności wysokiej jakości. Rolnictwo ekologiczne wpływa na znaczne utrzymanie  i zwiększenie różnorodności biologicznej i walorów przyrodniczych rolniczej przestrzeni produkcyjnej. Dodatkowo, poprzez swoją pracochłonność wpływa na zwiększenie zatrudnienia na obszarach wiejskich. Produkcja żywności metodami ekologicznymi jest szansą na podniesienie konkurencyjności przetwórców i producentów rolnych oraz wpływa na zmianę sposobu konkurowania z ilościowej na jakościową. Problemem natomiast jest wdrażanie innowacji  w rolnictwie; upowszechnianie innowacyjnych metod zarówno w sektorze przetwórstwa, jak  i produkcji surowców ekologicznych, które podnoszą rentowność produkcji oraz w sposób optymalny wykorzystują zasoby. Wciąż jest słaby transfer wiedzy pomiędzy nauką a praktyką rolniczą.  Nadal brakuje dostatecznej współpracy pomiędzy rolnikami, przedsiębiorcami, a podmiotami działającymi na rzecz rozwoju rolnictwa ekologicznego oraz rynku żywności ekologicznej. Aby móc stymulować popyt na żywność ekologiczną, konieczne jest zwiększanie świadomości ekologicznej zarówno wśród producentów, przetwórców jak i konsumentów. Niezbędne jest upowszechnianie wiedzy nt. zasad produkcji ekologicznej, aby móc zrozumieć ten system gospodarowania. Aby mogły rozwijać się przetwórnie ekologiczne, niezbędna jest produkcja surowca ekologicznego, tak aby nadążać za popytem na rynku krajowym. Do efektywnego i praktycznego wdrażania innowacji na poziomie gospodarstw potrzebna jest współpraca między rolnikami, przedsiębiorcami i podmiotami wspierającymi rolnictwo ekologiczne. Istnieje mało możliwości, aby grupy te mogły się spotykać w celu omawiania możliwości rozwiązywania problemów w produkcji ekologicznej oraz ich wdrażania w praktyce.Z pewnością  stanowi to potencjał do realizacji wspólnych rozwiązań innowacyjnych, które służyć mogą szerokiemu gronu odbiorców na obszarach wiejskich. Dary Natury to doskonałe miejsce do zintegrowania w jednym miejscu i w tym samym czasie zarówno rolników, producentów, przetwórców, doradców, specjalistów i przedstawicieli  instytucji działających na rzecz rozwoju rolnictwa ekologicznego. Przedsięwzięcia takie z pewnością sprzyjają nabyciu wiedzy i umiejętności praktycznych związanych z produkcją ekologiczną oraz inspirują do podjęcia wdrożenia działań innowacyjnych. Realizacja operacji ułatwi powstanie potencjalnej grupy operacyjnej działającej na rzecz wdrażania innowacyjnych metod stosowanych w rolnictwie i przetwórstwie ekologicznym, transfer wiedzy i innowacji w rolnictwie oraz na obszarach wiejskich, a także przyczyni się do promocji innowacji w rolnictwie i produkcji żywności ekologicznej. </t>
    </r>
  </si>
  <si>
    <r>
      <rPr>
        <b/>
        <sz val="11"/>
        <color theme="1"/>
        <rFont val="Calibri"/>
        <family val="2"/>
        <charset val="238"/>
        <scheme val="minor"/>
      </rPr>
      <t>Uzasadnienie:</t>
    </r>
    <r>
      <rPr>
        <sz val="11"/>
        <color theme="1"/>
        <rFont val="Calibri"/>
        <family val="2"/>
        <charset val="238"/>
        <scheme val="minor"/>
      </rPr>
      <t xml:space="preserve"> Problemem pomorskich gospodarstw jest zbyt mała liczba podejmowanych inicjatyw innowacyjnych  w zakresie przedsiębiorczości, które są motorem napędzającym rozwój obszarów wiejskich, a tym samym rozwój gospodarstw, w oparciu o istniejące zasoby gospodarstwa. Rozwijanie pozarolniczych funkcji obszarów wiejskich oraz potrzeba zachowania szerokiego wachlarza usług jest kluczowa dla zapewnienia ludności wiejskiej poprawy standardu życia. Przyczynia się do zwiększenia dochodów ludności wiejskiej, ale też zwiększa atrakcyjność wsi jako miejsca życia i pracy. W wielofunkcyjność rolnictwa wpisana jest dywersyfikacja działalności rolniczej obejmującej obecnie takie sektory, jak: wypoczynek, edukacja i opieka. Do efektywnego wdrażania innowacji na poziomie gospodarstw niezbędna jest  współpraca pomiędzy różnymi stronami, a w szczególności między rolnikami, przedsiębiorcami, naukowcami czy podmiotami wspierającymi rozwój obszarów wiejskich w celu łączenia sił i osiągnięcia  wspólnego  celu. Działania każdego z sektorów są inne, każdy z nich pełni odrębną rolę w lokalnej społeczności i cechuje się odmiennymi celami. Dzięki możliwości połączenia każdego z nich współpraca taka gwarantuje nowy, lepszy rozwój. Wyjazd szkoleniowy zapewnia możliwość spotkania się różnych grup i nawiązanie współpracy, której celem  jest rozwiązywanie problemów i ich wdrażanie w praktyce. Problemem jest również niedostateczna wiedza w zakresie innowacyjnych rozwiązań i ich funkcjonowanie w krajach wspólnotowych, by móc je efektywnie adaptować i wdrażać.</t>
    </r>
  </si>
  <si>
    <r>
      <rPr>
        <b/>
        <sz val="11"/>
        <color theme="1"/>
        <rFont val="Calibri"/>
        <family val="2"/>
        <charset val="238"/>
        <scheme val="minor"/>
      </rPr>
      <t>Uzasadnienie</t>
    </r>
    <r>
      <rPr>
        <sz val="11"/>
        <color theme="1"/>
        <rFont val="Calibri"/>
        <family val="2"/>
        <charset val="238"/>
        <scheme val="minor"/>
      </rPr>
      <t xml:space="preserve">: Planowana operacja pozwoli na poszukiwanie partnerów oraz inspiracji do tworzenia potencjalnych grup operacyjnych, które będą mogły bazując na obecnym potencjale gospodarstw rolnych wprowadzać innowacje w zakresie uprawy winorośli. Przekazanie wiedzy oraz  umiejętności enologicznych pozwoli na wyłonienie zainteresowanych w tworzeniu grupy operacyjnej oraz na ściślejszą współpracę między różnymi instytucjami  oraz rolnikami. </t>
    </r>
  </si>
  <si>
    <r>
      <rPr>
        <b/>
        <sz val="11"/>
        <color theme="1"/>
        <rFont val="Calibri"/>
        <family val="2"/>
        <charset val="238"/>
        <scheme val="minor"/>
      </rPr>
      <t>Uzasadnienie</t>
    </r>
    <r>
      <rPr>
        <sz val="11"/>
        <color theme="1"/>
        <rFont val="Calibri"/>
        <family val="2"/>
        <charset val="238"/>
        <scheme val="minor"/>
      </rPr>
      <t xml:space="preserve">: Sieć na rzecz innowacji w rolnictwie i na obszarach wiejskich kładzie duży nacisk na innowacyjność jako ważny czynnik stymulujący rozwój obszarów wiejskich.  Planowana operacja przyczyni się do poszukiwania inspiracji i dobrych praktyk u zachodnich sąsiadów z Europy, zapewni możliwość wymiany doświadczeń oraz kontaktów polsko-belgijsko-holenderskich. Grupa docelowa: rolnicy, doradcy,  producenci rolni, przedsiębiorcy sektora rolno-spożywczego oraz przedstawiciele instytucji działających na rzecz polskiego rolnictwa dzięki wizytowaniu w państwach Europy wdroży i upowszechni fachową wiedzę tam zdobytą w swoich gospodarstwach rolnych. Województwo śląskie ze względu na blikość konsumentów stawia na produkcję warzyw i roślin okopowych, dlatego spotkanie z tymi państwami z Europy pozwoli naszym rolnikom na tworzenie nowych odmian, usług oraz przeniesienie i dostosowywanie sprawdzonych rozwiązań z zagranicy do naszych warunków.    </t>
    </r>
  </si>
  <si>
    <r>
      <rPr>
        <b/>
        <sz val="11"/>
        <color theme="1"/>
        <rFont val="Calibri"/>
        <family val="2"/>
        <charset val="238"/>
        <scheme val="minor"/>
      </rPr>
      <t>Uzasadnienie</t>
    </r>
    <r>
      <rPr>
        <sz val="11"/>
        <color theme="1"/>
        <rFont val="Calibri"/>
        <family val="2"/>
        <charset val="238"/>
        <scheme val="minor"/>
      </rPr>
      <t>:  Operacja przyczyni się do zawiązywania potencjalnych grup operayjnych złożonych z piekarzy, naukowców oraz rolników ekologicznych w celu poprawy walorów smakowych i zdrowotnych pieczywa i wyrobów cukierniczych. Upowszechnianie wiedzy oraz potencjalny projekt innowacyjny przyczyni się do zwiększenia areału uprawy roślin strączkowych w strukturze zasiewów.</t>
    </r>
  </si>
  <si>
    <r>
      <rPr>
        <b/>
        <sz val="11"/>
        <rFont val="Calibri"/>
        <family val="2"/>
        <charset val="238"/>
        <scheme val="minor"/>
      </rPr>
      <t>Uzasadnienie</t>
    </r>
    <r>
      <rPr>
        <sz val="11"/>
        <rFont val="Calibri"/>
        <family val="2"/>
        <charset val="238"/>
        <scheme val="minor"/>
      </rPr>
      <t xml:space="preserve">: Operacja, będąca kontynuacją zrealizowanej w 2018 roku operacji "Modele wspópracy.." pozwoli na dalszą pracę w już wyłonionych tematach z grupami rolników. W części PZDR-ów ze względu na zmieniającą się sytuację rynkową, nastąpi zmiana tematów, które wpiszą się w  aktualne potrzeby. Współpraca między rolnikami i doradztwo grupowe pozwoli wyłonić grupy fokusowe a wobec planowanego ogłoszenia naboru do działania Współpraca pojawi się potencjalna możliwość płynnego przekształcenia grupy fokusowej w grupę operacyjną. </t>
    </r>
  </si>
  <si>
    <r>
      <rPr>
        <b/>
        <sz val="11"/>
        <rFont val="Calibri"/>
        <family val="2"/>
        <charset val="238"/>
        <scheme val="minor"/>
      </rPr>
      <t>Uzasadnienie</t>
    </r>
    <r>
      <rPr>
        <sz val="11"/>
        <rFont val="Calibri"/>
        <family val="2"/>
        <charset val="238"/>
        <scheme val="minor"/>
      </rPr>
      <t xml:space="preserve"> operacji w kontekście wybranego działania KSOW:
Jednym z największych problemów związanych obecnie z utrzymaniem pasiek pszczelich jest masowy spadek populacji tych owadów, m.in. związany z niewłaściwym i nadmiernym stosowaniem pestycydów oraz nasileniem występowania chorób pszczół (roztocza Varroa destructor). Mając na uwadze ogromną rolę pszczół, zarówno w samym środowisku, jak i dla rolnictwa, niezwykle ważnym jest podejmowanie wszelkich działań mających na celu zahamowanie zjawisk niekorzystnych dla ich bytowania (w tym upowszechnianie dobrych praktyk związanych z rolnictwem), jak również opracowywanie i wdrażanie do praktyki innowacyjnych rozwiązań dla pszczelarstwa, które bezpośrednio będą miały wpływ na zwiększenie liczebności pszczół (w tym rentowność pszczelarstwa). Aby to umożliwić niezbędna jest współpraca samych rolników/pszczelarzy z przedstawicielami jednostek naukowych oraz innych jednostek zaangażowanych w rozwój rolnictwa (w tym doradztwa rolniczego). Konfrontacja najnowszych osiągnięć naukowych z praktyką rolniczą pozwoli na wypracowanie nowych, ale już praktycznych rozwiązań (technicznych, technologicznych, organizacyjnych), które przy wsparciu w ramach PROW 2014-2020 wdrożone mogą zostać do praktyki. Ponadto umożliwienie kontaktu rolników/pszczelarzy z naukowcami (w postaci konferencji) pozwoli na transfer wiedzy od nauki do praktyki oraz da możliwość przedstawienia problemów praktycznych, nad których rozwiązaniem jednostki naukowe mogą rozpocząć badania.              </t>
    </r>
  </si>
  <si>
    <r>
      <rPr>
        <b/>
        <sz val="11"/>
        <rFont val="Calibri"/>
        <family val="2"/>
        <charset val="238"/>
        <scheme val="minor"/>
      </rPr>
      <t>Uzasadnienie</t>
    </r>
    <r>
      <rPr>
        <sz val="11"/>
        <rFont val="Calibri"/>
        <family val="2"/>
        <charset val="238"/>
        <scheme val="minor"/>
      </rPr>
      <t xml:space="preserve"> operacji w kontekście wybranego działania KSOW:
W województwie świętokrzyskim produkcja sadownicza zajmuje znaczącą pozycję (41 042 ha), z czego większość stanowią uprawy jabłek. Gospodarstwa tego sektora są obecnie uczestnikami rynku globalnego, którego cechą charakterystyczną jest duża różnorodność produktu i jego ciągłe doskonalenie pod tym kątem. Takimi specyficznymi dla naszego regionu gatunkami były do tej pory brzoskwinie i morele, które poprzez zmieniające się uwarunkowania klimatyczne spowodowały nasilenie chorób kory i drewna, doprowadziły do usunięcia znacznej części tych sadów. Sytuacja ta wymusza poszukiwanie nowych gatunków roślin sadowniczych (zarówno w uprawach towarowych, jak i mniejszych plantacjach) dla poszerzenia produkcji o szerokich perspektywach zastosowania, w tym również nowych technologii ich uprawy i przetwarzania. Dużym wyzwaniem jest przy tym zmiana postrzegania przez rolników/plantatorów kwestii wykorzystywania/uprawiania gatunków roślin mniej popularnych niż np. jabłka, morele, brzoskwinie itp., co wynika z kolei z obawy przed trudnościami z ich uprawą (w tym przede wszystkim brakiem wiedzy na jej temat) oraz dalszym zbytem lub przetwarzaniem. W tym kontekście niezwykle ważnym jest stworzenie sieci kontaktów między rolnikami i producentami, którzy są zainteresowani takimi uprawami, dzięki czemu będą mogli wymieniać doświadczenia (w tym wspierać kolejnych chętnych do prowadzenia podobnych upraw), a także w dalszej perspektywie podejmować wspólne inicjatywy (np. poprzez wspólną organizację zbytu jednorodnego produktu w najwyższych wartościach jakościowych). Odbyć się to musi przy jednoczesnym dostarczeniu rzetelnej, najnowszej wiedzy z zakresu organizacji i technologii uprawy, zbytu i przetwarzania oraz poprzez zaprezentowanie tych roślin w praktyce. Działania te wspierane muszą być przez służby doradcze oraz przy uczestnictwie przedstawicieli jednostek naukowych/badawczych, którzy są autorytetami w danej dziedzinie/z zakresu konkretnych upraw (pozwoli to również na konfrontacje problemów praktycznych z naukowcami, którzy mogą je rozwiązać lub mogą rozpocząć prace badawcze ukierunkowane na ich rozwiązanie).   </t>
    </r>
  </si>
  <si>
    <r>
      <rPr>
        <b/>
        <sz val="11"/>
        <rFont val="Calibri"/>
        <family val="2"/>
        <charset val="238"/>
        <scheme val="minor"/>
      </rPr>
      <t>Uzasadnienie</t>
    </r>
    <r>
      <rPr>
        <sz val="11"/>
        <rFont val="Calibri"/>
        <family val="2"/>
        <charset val="238"/>
        <scheme val="minor"/>
      </rPr>
      <t xml:space="preserve"> operacji w kontekście wybranego działania KSOW:
Charakterystyczną cechą rolnictwa województwa świętokrzyskiego jest duże rozdrobnienie gospodarstw (na terenie województwa znajduje się około 93 tys. gospodarstw o średniej wielości powierzchni gruntów rolnych 5,77 ha). W gospodarce rynkowej rolnik prowadzący produkcję w małej skali, gdzie często otrzymuje się produkt gorszej jakości lub nieodpowiednio przygotowany do sprzedaży, nie jest pożądanym partnerem dla hurtowników, przetwórców, a nawet detalistów. W wyniku tego okazuje się, iż mniejszym problemem dla gospodarstwa rolnego jest wyprodukowanie towaru niż jego sprzedaż, i to po odpowiedniej cenie, co bezpośrednio przekłada się na rentowność gospodarstw. Przy tak dużym rozdrobnieniu rolnictwa niezbędne jest podejmowanie działań mających na celu zwiększenie konkurencyjności gospodarstw, co osiągnąć można m.in. poprzez zrzeszanie się rolników w różnego rodzajach partnerstwach, których celem jest osiągnięcie wspólnych celów. Przykładem takiego zrzeszania się są grupy producenckie, w przypadku których (obok dostępnych funduszy na ich zakładanie i działalność) pierwszą wymierną korzyścią jest możliwość realnego wpływania/negocjacji cen za oferowany produkt (oferując większą ilość towaru odpowiedniej jakości odbiorcom hurtowym – przetwórnie, hurtownie, sieci handlowe – możliwa jest negocjacja cen, której nie ma w przypadku zbytu detalicznego np. do skupów). Aby umożliwić nawiązywanie się partnerstw koniecznym jest zaprezentowanie wymiernych korzyść wynikających z ich funkcjonowania, a przede wszystkim budowanie wzajemnego zaufania jej członków. Powstałe partnerstwo i zaufanie będą fundamentem przyszłych grup operacyjnych, które realizować będą kolejne wspólne cele, w tym, aby kontynuować swój rozwój, realizować projekty innowacyjne z wykorzystaniem funduszy PROW 2014-2020 w ramach działania „Współpraca”, które jednak zakłada wsparcie finansowe tylko dla grupy partnerów, a nie pojedynczego beneficjenta.          </t>
    </r>
  </si>
  <si>
    <r>
      <rPr>
        <b/>
        <sz val="11"/>
        <rFont val="Calibri"/>
        <family val="2"/>
        <charset val="238"/>
        <scheme val="minor"/>
      </rPr>
      <t>Uzasadnienie</t>
    </r>
    <r>
      <rPr>
        <sz val="11"/>
        <rFont val="Calibri"/>
        <family val="2"/>
        <charset val="238"/>
        <scheme val="minor"/>
      </rPr>
      <t xml:space="preserve"> operacji w kontekście wybranego działania KSOW:
Realizacja operacji pozwoli na stworzenie sieci kontaktów między samymi uczestnikami operacji (oraz jednostkami/instytucjami, których są reprezentantami), którzy stanowią grupę zainteresowaną rozwojem w tym samym zakresie tematycznym/dziedzinie (wytwarzanie żywność na małą skalę, nowoczesne formy sprzedaży, rozwijanie usług w obszarze turystyki wiejskiej, gastronomii oraz usług społecznych opartych na zasobach gospodarstw rolnych i dziedzictwie kulturowym regionu), jak również z rolnikami z Austrii i Niemiec, w tym ze związkami i stowarzyszeniami rolników realizującymi projekty przyczyniające się do  rozwoju gospodarstw, podwyższania jakości żywności poprzez jej certyfikację oraz tworzenia nowych produktów turystycznych integrujących społeczność lokalną (jak np. tematyczne szlaki turystyczne, w tym kulinarne, wioski tematyczne, np. makowa wieś Armschlag) z wykorzystaniem dziedzictwa kulturowego. Ponadto realizacja operacji umożliwi transfer zdobytej wiedzy na bazie doświadczeń zagranicznych partnerów oraz zaobserwowanych rozwiązań (technicznych, technologicznych, marketingowych, organizacyjnych itp.) na teren województwa świętokrzyskiego. Nawiązane kontakty, zdobyta wiedza oraz zaobserwowane rozwiązania zwiększą tym samym udział mieszkańców województwa świętokrzyskiego we wdrażaniu inicjatyw na rzecz rozwoju obszarów wiejskich oraz podejmowaniu wspólnych inicjatyw/projektów ukierunkowanych na wdrażanie innowacji na obszarach wiejskich.   </t>
    </r>
  </si>
  <si>
    <r>
      <rPr>
        <b/>
        <sz val="11"/>
        <rFont val="Calibri"/>
        <family val="2"/>
        <charset val="238"/>
        <scheme val="minor"/>
      </rPr>
      <t>Uzasadnienie:</t>
    </r>
    <r>
      <rPr>
        <sz val="11"/>
        <rFont val="Calibri"/>
        <family val="2"/>
        <charset val="238"/>
        <scheme val="minor"/>
      </rPr>
      <t xml:space="preserve"> Gospodarka o obiegu zamknietym jest systemem bazujacym na zrównoważonym zużywaniu zasobów. Jest jednym ze składowych Priorytetu Komisji Europejskiej przewidzianego na najblizsze lata, pod nazwą "Zatrudnienie, wzrost gospodarczy i inwestycje". W związki z powyższym WMODR podejmuje działania propagujace ten model gospodarki i tworzy warunki do rozpoczecia Współpracy róznych podmiotów gospodarki krajowej. </t>
    </r>
  </si>
  <si>
    <r>
      <rPr>
        <b/>
        <sz val="11"/>
        <rFont val="Calibri"/>
        <family val="2"/>
        <charset val="238"/>
        <scheme val="minor"/>
      </rPr>
      <t>Uzasadnienie:</t>
    </r>
    <r>
      <rPr>
        <sz val="11"/>
        <rFont val="Calibri"/>
        <family val="2"/>
        <charset val="238"/>
        <scheme val="minor"/>
      </rPr>
      <t xml:space="preserve"> W związku z tym, że działanie "Współpraca" z PROW na lata 2014-2020 wspiera m.in. rozwój krótkich łańcuchów dostaw, a także mając na uwadze coraz większa popularność żywności regionalnej i ekologicznej, WMODR podejmuje działania mające na celu zbudowanie partnerstwa w zakesie utworzenia krótkiego łańcucha dostaw w zakresie żywności regionalnej i ekolgicznej z perspektywą utworzenia grupy operacyjnej. </t>
    </r>
  </si>
  <si>
    <r>
      <rPr>
        <b/>
        <sz val="11"/>
        <rFont val="Calibri"/>
        <family val="2"/>
        <charset val="238"/>
        <scheme val="minor"/>
      </rPr>
      <t>Uzasadnienie:</t>
    </r>
    <r>
      <rPr>
        <sz val="11"/>
        <rFont val="Calibri"/>
        <family val="2"/>
        <charset val="238"/>
        <scheme val="minor"/>
      </rPr>
      <t xml:space="preserve"> Warmińsko-Mazurskie Forum Innowacji jest już wydarzeniem cyklicznym, które zyskało sporą popularność w województwie. Forum łączy rolników, przedstawicieli nauki, przedsiębiorców. Postanowiono wykorzystać tą wielopodmiotowość w III Forum, której skład jest spójny ze składem GO EPI. Z uwagi na powyższe Forum będzie poświęcone działaniu "Współpraca", w tym jego funkcjonowaniu oraz działań na rzecz tworzenia grup operacyjnych.</t>
    </r>
  </si>
  <si>
    <r>
      <rPr>
        <b/>
        <sz val="11"/>
        <rFont val="Calibri"/>
        <family val="2"/>
        <charset val="238"/>
        <scheme val="minor"/>
      </rPr>
      <t>Uzasadnienie:</t>
    </r>
    <r>
      <rPr>
        <sz val="11"/>
        <rFont val="Calibri"/>
        <family val="2"/>
        <charset val="238"/>
        <scheme val="minor"/>
      </rPr>
      <t xml:space="preserve"> Realizacja konferencji umożliwi zaprezentowanie, omówienie i porównanie innowacyjnych rozwiązań stosowanych w  nowoczesnych gospodarstwach. Uczestnicy konferencji będą mieli możliwość, aby zdobyć aktualną wiedzę z zakresu najnowszych przepisów prawnych oraz innowacji w rolnictwie. Udział w konferencji stworzy okazję do wymiany informacji i doświadczeń pomiędzy praktykami, skonsultowania się z doradcami, naukowcami oraz specjalistami. Umożliwi również stworzenie sieci kontaktów w celu wsparcia procesu transferu wiedzy do praktyki rolniczej.</t>
    </r>
  </si>
  <si>
    <r>
      <rPr>
        <b/>
        <sz val="11"/>
        <rFont val="Calibri"/>
        <family val="2"/>
        <charset val="238"/>
        <scheme val="minor"/>
      </rPr>
      <t>Uzasadnienie:</t>
    </r>
    <r>
      <rPr>
        <sz val="11"/>
        <rFont val="Calibri"/>
        <family val="2"/>
        <charset val="238"/>
        <scheme val="minor"/>
      </rPr>
      <t xml:space="preserve"> Ryzyko produkcyjne w rolnictwie stale się zwiększa ze względu na występujące coraz częściej ekstremalne zjawiska pogodowe. Największym zagrożeniem dla rolnictwa są susze i nadmierne opady powodujące powodzie. Te zagadnienia są szczególnie ważne w dziedzinie gospodarowania wodą w rolnictwie. Podjęcie działań w zakresie gospodarowania wodą w rolnictwie jest konieczne, aby łagodzić niekorzystny wpływ zmian klimatu na zasoby wodne, ważne dla produkcji rolnej.</t>
    </r>
  </si>
  <si>
    <r>
      <rPr>
        <b/>
        <sz val="11"/>
        <rFont val="Calibri"/>
        <family val="2"/>
        <charset val="238"/>
        <scheme val="minor"/>
      </rPr>
      <t xml:space="preserve">Uzasadnienie: </t>
    </r>
    <r>
      <rPr>
        <sz val="11"/>
        <rFont val="Calibri"/>
        <family val="2"/>
        <charset val="238"/>
        <scheme val="minor"/>
      </rPr>
      <t>Wyjazd studyjny umożliwi uzyskanie dodatkowej wiedzy z zakresu bioasekuracji produktów pszczelich oraz wdrażania innowacyjnych rozwiązań w gospodarce pasiecznej. Największym beneficjentem tych przedsięwzięć będzie finalny konsument otrzymujący wartość dodaną w postaci biologicznie aktywnych artykułów żywnościowych i prozdrowotnych. Według naukowców aktywność miodu pozyskanego z zachowaniem wszelkich reżimów jakości jest dwukrotnie wyższa od popularnego na rynku miodu po procesie dekrystalizacji, co jak dotąd nie znajduje odbicia w cenie. Efekty będą zauważalne w zwiększeniu udziału produktów pszczelich regionalnych najwyższej jakości i poszerzeniu ich oferty rynkowej oraz poprawie efektywności ekonomicznej pasiek.  Wyjazd studyjny na Węgry i do Rumunii jest uzasadniony ze względu na możliwość zaimplementowania najlepszych praktyk z funkcjonujących tam gospodarstw i ośrodków w zakresie pozyskiwania najwyższej jakości produktów pszczelich i do apiterapii, które generują dodatkowy znaczący dochód dla pszczelarzy.</t>
    </r>
  </si>
  <si>
    <r>
      <rPr>
        <b/>
        <sz val="11"/>
        <rFont val="Calibri"/>
        <family val="2"/>
        <charset val="238"/>
        <scheme val="minor"/>
      </rPr>
      <t xml:space="preserve">Uzasadnienie: </t>
    </r>
    <r>
      <rPr>
        <sz val="11"/>
        <rFont val="Calibri"/>
        <family val="2"/>
        <charset val="238"/>
        <scheme val="minor"/>
      </rPr>
      <t xml:space="preserve">Wyjazd studyjny dostarczy uczestnikom wzorców udanego współdziałania na rzecz tworzenia i rozwijania lokalnych systemów żywnościowych, opartych na krótkich łańcuchach dostaw. Wzorce te mogą zostać zaimplementowane do warunków województwa wielkopolskiego. 
W ciągu ostatnich lata znacznie wzrosło zainteresowanie lokalną żywnością, co stwarza szansę dla rolników zainteresowanych sprzedażą bezpośrednią. Wyjazd studyjny jest doskonałą formą pozyskiwania wiedzy i wymiany doświadczeń dotyczących podjęcia nowych działań. Poznanie najlepszych praktyk, uczenie się na podstawie osiągnięć i błędów podmiotów działających na rynku rolnym może sprzyjać rozwojowi krótkich łańcuchów dostaw w Polsce. Wyjazd studyjny do Austrii jest uzasadniony, ponieważ w Austrii ponad 30% gospodarstw rolnych uczestniczy w sprzedaży bezpośredniej. Dla części z nich dochód ze tej działalności stanowi znaczną część budżetu. 
</t>
    </r>
  </si>
  <si>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</si>
  <si>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r>
      <rPr>
        <b/>
        <sz val="10"/>
        <rFont val="Calibri"/>
        <family val="2"/>
        <charset val="238"/>
        <scheme val="minor"/>
      </rPr>
      <t xml:space="preserve">Uzasadnienie: </t>
    </r>
    <r>
      <rPr>
        <sz val="10"/>
        <rFont val="Calibri"/>
        <family val="2"/>
        <charset val="238"/>
        <scheme val="minor"/>
      </rPr>
      <t xml:space="preserve">
Odpowiedzią na główny problemem występujący  na terenie województwa podkarpackiego brak jest informacji na temat korzyści wynikających z walorów stosowania ziół w swoich gospodarstwach, zasad uprawy i przechowywania. Środowisko Podkarpacia jest również bardzo zasobne w liczne zioła które powinno być nieodzownym elementem funkcjonowania każdego człowieka. Mają ogromne zastosowanie: w żywieniu zwierząt, ludzi , kosmetologii itp.  Na terenie województwa podkarpackiego mało jest gospodarstw zajmujących się uprawą ziół a występujące w środowisku naturalnym są mało wykorzystywane.W związku z powyższym konieczne jest zorganizowanie konferencji i zainteresowanie uczestników uprawą, przechowywaniem oraz zastosowaniem ziół w gospodarstwach.
Uprawa ziół może przyczynić się do dywersyfikacji upraw, która może spowodować wzrost dochodów w małych gospodarstwach. Ponadto brak jest informacji na temat sposobu pozyskiwania ziół przez uprawę i zbieranie w środowisku naturalnym., 
koniecznym jest wzbogacenie pastwisk i łąk o gatunki ziół które mają wpływ na jakość mleka. Konferencja ma na celu zapoznanie z zasobnością środowiska w zioła które dotąd nie bły wykorzystywane. Dotyczy to zarówno gospodarstw domowych jak i wykorzystania ziół w hodowli i produkcji roślinnej.  Brak jest informacji na temat możliwości przechowywania ziół, suszenia, sporządzaniu wywarów. Możliwości skupu a co za tym idzie możliwością zwiększenia dochodów gospodarstw rolnych, zaangażowania całej rodziny w tym dzieci do procesów zbierania i zagospodarowania ziół. Tradycja uprawy i stosowania ziół w gospodarstwie domowym. Praktyczne aspekty sposobu pozyskania ziół – uprawa polowa, zbieranie ze stanowisk naturalnych, sposoby zbioru, suszenia, przechowywania. Zastosowanie – w kulinariach, fitoterapii,  kosmetyce, zwyczajach świeckich i obrzędach religijnych. Przegląd roślin zielarskich, substancji aktywnych w ziołach, diet opartych na stosowaniu roślin leczniczych, opis preparatów ziołowych (wyciągi, wywary, odwary, maści), sposoby produkcji domowych kosmetyków opartych na ziołach. Zasady projektowania całorocznego ogródka ziołowego – dobór gatunków i płodozmian. Zioła w praktyce rolniczej. Wykorzystanie ziół w hodowli zwierząt, w tym wypas naturalny, siano i sianokiszonka, naturalne preparaty weterynaryjne.Wykorzystanie ziół w ochronie roślin: zaprawy ziołowe, maceraty ziołowe do zwalczania agrofagów. 
</t>
    </r>
  </si>
  <si>
    <r>
      <rPr>
        <b/>
        <sz val="10"/>
        <rFont val="Calibri"/>
        <family val="2"/>
        <charset val="238"/>
        <scheme val="minor"/>
      </rPr>
      <t xml:space="preserve">Uzasadnienie: </t>
    </r>
    <r>
      <rPr>
        <sz val="10"/>
        <rFont val="Calibri"/>
        <family val="2"/>
        <charset val="238"/>
        <scheme val="minor"/>
      </rPr>
      <t xml:space="preserve">
Realizacja operacji polegająca na zorganizowaniu konferencja oraz wyjazdu studyjnego  wynika z zaistniałych potrzeb występujących na terenie Podkarpacia. Jest to teren na którym pszczelarstwo ma długą tradycję. Z uwagi na czystość środowiska naturalnego i zasobów roślinnych miód i produkty wytwarzane przez pszczoły  ma duże walory. Na Podkarpaciu działają koła pszczelarskie które wymieniają się doświadczeniami i wiedzą w zakresie gospodarki pasiecznej. Niestety transfer wiedzy pomiędzy członkami kół pszczelarskich i kołami pszczelarzy ma dużo do zrobienia. Miód z podkarpackich pasiek ma niespotykane na innym terenie właściwości, między innym miód spadziowy który ma właściwości lecznicze. Działania podjęte w ramach Sieci na rzecz innowacji w rolnictwie i na obszarach wiejskich pozwolą na integrację środowiska pszczelarskiego.  Podkarpacki miód i produkty pochodzenia  pszczelego maja renomę nie tylko w regionie, ale również kraju, co doskonale współgra ze strategią rozwoju i promocji. Miód zyskał już wysoką rangę, jest ceniony przez smakoszy miodu, zbiera laury i medale na krajowych i międzynarodowych konkursach pszczelarskich. O markę podkarpackiego miodu dbają pasjonaci, ludzie którzy w rozwój pszczelarstwa wkładają nie tylko spore pieniądze, ale i serce. Podkarpacki miód jest jak Podkarpacie – jedyne w swoim rodzaju, zagadkowe, kuszące swoją różnorodnością przyrodniczą i kulturową, wciąż odkrywane na nowo przez rzesze szukających wrażeń turystów i wysoko cenione przez tych, którzy już je poznali. To właśnie na Podkarpaciu przetrwała tradycja pasiek przydomowych, małych rodzinnych w których pracują całe rodziny z pokolenia na pokoleni. Realizacja konferencja da możliwość jeszcze większego rozwoju pszczelarstwa w woj. podkarpackim dzięki zapoznaniu jej uczestników z dotąd nieznaną gospodarką pasieczą. Natomiast wyjazd studyjny pozwoli na nawiązania kontaktów z  pszczelarzami, zaznajomienie się z dobrymi praktykami tam występującymi oraz przeniesienie ich na grunt Polski. Dlatego realizacja operacji przyczyni się do tworzenia sieci kontaktów pomiędzy doradcami , rolnikami, przedstawicielami instytucji naukowych, przedstawicielami instytucji rolniczych i około rolniczych  -służb wspierających wdrażanie innowacji na obszarach wiejskich.
</t>
    </r>
  </si>
  <si>
    <r>
      <rPr>
        <b/>
        <sz val="10"/>
        <rFont val="Calibri"/>
        <family val="2"/>
        <charset val="238"/>
        <scheme val="minor"/>
      </rPr>
      <t>Uzasadnienie:</t>
    </r>
    <r>
      <rPr>
        <sz val="10"/>
        <rFont val="Calibri"/>
        <family val="2"/>
        <charset val="238"/>
        <scheme val="minor"/>
      </rPr>
      <t xml:space="preserve"> Realizacja operacji  ma na celu pogłębienie wiedzy na temat działania ,,Współpraca’’objętgo Programem Rozwoju Obszarów Wiejskich na lata 2014-2020, a także zapoznanie uczestników operacji z podejmowanymi inicjatywami w kierunku tworzenia  grup operacyjnych w Rumunii, które mogą być inspiracją do utworzenia GO EPI przez uczestników operacji.  Współpraca rolników, doradców rolnych, przetwórców, przedsiębiorców, przedstawicieli, instytucji rolniczych i okołorolniczych oraz jednostek naukowych z województwa podkarpackiego jest niezbędna do powołania efektywnej grupy na rzecz innowacji EPI w województwie podkarpackim.  Uczestnicy projektu maja szansę  aby stać się siłą napędową do wdrażania nowych inicjatyw na rzecz rozwoju obszarów wiejskich. W przyszłości może się to przyczynić m.in do  do  wzrostu dochodu gospodarstw i promocji wsi jako miejsca do życia i rozwoju zawodowego. </t>
    </r>
  </si>
  <si>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</si>
  <si>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</si>
  <si>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r>
      <t>40</t>
    </r>
    <r>
      <rPr>
        <sz val="11"/>
        <color rgb="FFFF0000"/>
        <rFont val="Calibri"/>
        <family val="2"/>
        <charset val="238"/>
        <scheme val="minor"/>
      </rPr>
      <t xml:space="preserve"> + wolni słuchacze</t>
    </r>
  </si>
  <si>
    <r>
      <rPr>
        <b/>
        <sz val="11"/>
        <rFont val="Calibri"/>
        <family val="2"/>
        <charset val="238"/>
        <scheme val="minor"/>
      </rPr>
      <t>Uzasadnienie:</t>
    </r>
    <r>
      <rPr>
        <sz val="11"/>
        <rFont val="Calibri"/>
        <family val="2"/>
        <charset val="238"/>
        <scheme val="minor"/>
      </rPr>
      <t xml:space="preserve"> województwo lubuskie posiada odpowiednie warunki klimatyczne i glebowe pod uprawę winorośli stąd rosnące zainteresowanie uprawą i następnie produkcją wina gronowego na terenie województwa. Uprawa winorośli i produkcja wina podlega ryzykom związanym z prowadzeniem winnicy a także optymalizacją procesu przetwórczego. W ramach zorganizowanych konferencji winiarskich przedstawione zostały problemy uprawy winorośli, w tym wskazywano na brak fachowego wsparcia merytorycznego, wiedzy praktycznej oraz innowacyjnego spojrzenia na prowadzoną działalność stąd zrodził się pomysł na wyjazd studyjny w region Moraw słynący z największych ośrodków produkcji wina z długoletnią tradycją winiarską gdzie uczestnicy poznają dobre praktyki i innowacyjne rozwiązania w dziedzinie produkcji wina, marketingu i sprzedaży. Rozwój działań związanych z produkcją winorośli i wina skłania do podjęcia szeroko rozumianych działań i organizacji niniejszego wyjazdu. Połączenie zdobycia wiedzy z dwóch dziedzin produkcji (wina i serów) w ramach wyjazdu przyczyni się do wzbogacenia operacji i w perspektywie przyszłości do rozwoju gospodarstw rolnych na obszarach wiejskich. Ogromne znaczenie w sprzedaży regionalnej ma jakość produktu, która wpływa na markę oferty regionu będącej zachętą do przyjazdu producentów, turystów oraz przedsiębiorców w rejon województwa lubuskiego. Istotnym elementem wyjazdu będzie umożliwienie uczestnikom nawiązania kontaktów i stworzenie sposobności do zapoczątkowania dalekosiężnych relacji partnerskich w ramach sieci na rzecz innowacji w rolnictwie i na obszarach wiejskich wśród przedsiębiorców, rolników oraz doradców rolniczych.      </t>
    </r>
  </si>
  <si>
    <r>
      <rPr>
        <b/>
        <sz val="11"/>
        <rFont val="Calibri"/>
        <family val="2"/>
        <charset val="238"/>
        <scheme val="minor"/>
      </rPr>
      <t xml:space="preserve">Uzasadnienie: </t>
    </r>
    <r>
      <rPr>
        <sz val="11"/>
        <rFont val="Calibri"/>
        <family val="2"/>
        <charset val="238"/>
        <scheme val="minor"/>
      </rPr>
      <t>hodowla bydła mięsnego stanowi wciąż niełatwe zadanie w dziedzinie produkcji zwierzęcej. W województwie lubuskim pomimo szeregu różnych form realizacji projektów na temat chowu i hodowli bydła mięsnego wciąż ukazują się nowe problemy i zagadnienia w przedmiocie zarządzania i wpływu na rentowność gospodarstwa. Zważywszy na powyższe stworzyła się inicjatywa realizacji konferencji dla hodowców,producentów, rolników i przedsiębiorców, którym przy udziale praktyków oraz jednostek naukowych zostaną przedstawione innowacyjne rozwiązania i metody dla rozstrzygnięcia wszelkich problemów i wątpliwości. W ramach operacji zostanie przedstawiony sposób zastosowania nowoczesnych metod (markery genetyczne) w hodowli bydła mięsnego. Forma realizacji operacji w postaci merytorycznych wykładów w połączeniu bezpośrednio z praktyczną stroną chowu i hodowli bydła w gospodarstwie stanowi najbardziej pożądaną i konstruktywną formę projektu. Nadal brakuje fachowej wiedzy na temat genetyki niezbędnej do prawidłowego prowadzenia stada oraz nowoczesnej profilaktyki w stadzie. Tym samym konferencja pozwoli na wymianę doświadczeń i identyfikację potrzeb w zakresie zastosowania dobrych praktyk przy udziale innowacyjnych rozwiązań w produkcji rolnej. Uczestnicy reprezentujący różny poziom wdrożenia nowych metod w dziedzinie chowu i hodowli bydła w swoich gospodarstwach zapoznają się z osiągnięciami i postępem nauki w przedmiocie zachowania różnorodności genetycznej zwierząt, gospodarki wypasowej, efektywności i profilaktyki w stadach mięsnych, która jest podstawą do tego, aby uniknąć problemów zdrowotnych bydła. To również najtańsza metoda zapobiegania chorobom.  Ponadto, uczestnicy zopoznają się z polityka rozwoju obszarów wiejskich i mechanizmem wsparcia finansowego w ramach PROW 2014-2020.</t>
    </r>
  </si>
  <si>
    <r>
      <rPr>
        <b/>
        <sz val="11"/>
        <rFont val="Calibri"/>
        <family val="2"/>
        <charset val="238"/>
        <scheme val="minor"/>
      </rPr>
      <t>Uzasadnienie:</t>
    </r>
    <r>
      <rPr>
        <sz val="11"/>
        <rFont val="Calibri"/>
        <family val="2"/>
        <charset val="238"/>
        <scheme val="minor"/>
      </rPr>
      <t xml:space="preserve"> podczas wyjazdu studyjnego zaplanowany jest wykład związany z tworzeniem gospodarstw  opiekuńczych w Borach Tucholskich, uczestnicy wyjazdu zapoznają się z nowymi rozwiązaniami usług opiekuńczych mających ogromną rolę dla rozwoju lokalnego obszarów wiejskich. Możliwość prowadzenia dodatkowej działalności w wielu gospodarstwach rolnych wpłynie na polepszenie sytuacji ekonomicznej całych społeczności lokalnych. Zwiększeniu ulegnie liczba i poziom usług społecznych oferowanych na terenach wiejskich. Wzrośnie liczba inicjatyw innowacyjnych zarówno w sektorze rolnym, jak i w edukacji oraz w sektorze społecznym. 
30 uczestników wyjazdu zapozna się z zasadami, sposobem i dostosowaniem warunków, umiejętności i wykorzystania zasobów gospodarstwa do wymagań grupy osób w nim przebywających. Wyjazd studyjny w ramach dobrych praktyk pozwoli uczestnikom zainteresowanych tematyką, tworzeniem i prowadzeniem gospodarstwa opiekuńczego na zapoznanie się z już mechanizmem już funkcjonujących tego typu gospodarstw. Informacje przekazane przez wykładowców podczas wykładów i spotkań w gospodarstwach pozwolą przybliżyć uczestnikom wyjazdu problematykę związaną z zakładaniem, prowadzeniem, stawianymi wymogami prawnymi dla gospodarstw rolnych rozpoczynających działalność opiekuńczą. 
</t>
    </r>
  </si>
  <si>
    <r>
      <rPr>
        <b/>
        <sz val="11"/>
        <rFont val="Calibri"/>
        <family val="2"/>
        <charset val="238"/>
        <scheme val="minor"/>
      </rPr>
      <t xml:space="preserve">Uzasadnienie: </t>
    </r>
    <r>
      <rPr>
        <sz val="11"/>
        <rFont val="Calibri"/>
        <family val="2"/>
        <charset val="238"/>
        <scheme val="minor"/>
      </rPr>
      <t xml:space="preserve">pomysł operacji jest wynikiem zrealizowanego wyjazdu studyjnego w ramach działania "Współpraca" do Szubina we wrześniu 2018 r. Podczas wyjazdu uczestnicy zapoznali się z mechanizmem działania "Współpraca" na przykładzie istniejącego konsorcjum "Moja Soja" i przy tym uzyskali ogólną wiedzę dotyczącą uprawy soi konwencjonalnej. Zdobyta wiedza zachęciła uczestników do wdrożenia uprawy soi w swoich gospodarstwach. W związku z powyższym inicjatywa zorganizowania przedmiotowej konferencji w przedmiocie stricte uprawy soi jest jak najbardziej wskazana. Uprawa soi posiada wiele zalet (idealny skład nasion, uprawa proekologiczna, uzyskujemy azot za darmo, stanowi idealny przedplon, jest uprawą niskonakładową, poprawia strukturę gleby, wpływa na wzrost próchnicy w glebie, nie wymaga intensywnej ochrony) i stwarza duże szanse dla uprawy polowej w województwie lubuskim. Należy pamiętać, że uprawa soi na nasiona jest alternatywą dla śruty GMO. Przy tym, zostanie zwrócona uwaga na mechanizmy otrzymania dotacji do produkcji roślin wysokobiałkowych. Uczestnicy zapoznają się z zarówno podstawową wiedzą jak i innowacyjnymi rozwiązaniami oraz wszelkimi zaleceniami dla prawidłowej uprawy soi. Poza częścią teoretyczną w ramach operacji zostaną zaprezentowane poletka uprawy soi w województwie lubuskim. Operacja wpisuje się w ramach upowszechniania i promocji produkcji zdrowej żywności, w tym w zakresie zwiększania udziału roślin wysokobiałkowych w strukturze zasiewów w tym soi non GMO oraz zwiększenie ich wykorzystania w przemyśle paszowym. Konferencja z udziałem jednostek naukowych pozwoli na wzmocnienie działań na rzecz transferu wiedzy pomiędzy nauką a praktyką rolniczą i promowaniem innowacyjnych rozwiązań   </t>
    </r>
  </si>
  <si>
    <r>
      <rPr>
        <b/>
        <sz val="11"/>
        <rFont val="Calibri"/>
        <family val="2"/>
        <charset val="238"/>
        <scheme val="minor"/>
      </rPr>
      <t xml:space="preserve">Uzasadnienie:  </t>
    </r>
    <r>
      <rPr>
        <sz val="11"/>
        <rFont val="Calibri"/>
        <family val="2"/>
        <charset val="238"/>
        <scheme val="minor"/>
      </rPr>
      <t xml:space="preserve">Wydanie publikacji jest oczekiwane i poszukiwne przez pszczelrzy.  Zebrane wiadomości dotyczace chorób, hodowli i utrzymania są niezbdne przy prawidłowym prowadzeniu pasieki. Podczas imprez organizowanych przez PODR mieszkańcy woj. podlaskiego poszukują bezpłatnych publikacji dotyczacych pszczół. </t>
    </r>
  </si>
  <si>
    <r>
      <rPr>
        <b/>
        <sz val="11"/>
        <rFont val="Calibri"/>
        <family val="2"/>
        <charset val="238"/>
        <scheme val="minor"/>
      </rPr>
      <t>Uzasadnienie:</t>
    </r>
    <r>
      <rPr>
        <sz val="11"/>
        <rFont val="Calibri"/>
        <family val="2"/>
        <charset val="238"/>
        <scheme val="minor"/>
      </rPr>
      <t xml:space="preserve"> Wyjaz studyjny poświęcony prezentacji roślin bobowaty ma przybliżyć rolnikom zagadnienia uprawy roślin białkowych, co może przyczynić się do zwiększenia niezalezności produkcj zwierzecej od  importu białka paszowego. Rolnikom zostaną przedstawione wyniki badań, pola doświadczalne Instytutu, kalkulację kosztów produkcji roślin bobowatych.</t>
    </r>
  </si>
  <si>
    <r>
      <rPr>
        <b/>
        <sz val="11"/>
        <rFont val="Calibri"/>
        <family val="2"/>
        <charset val="238"/>
        <scheme val="minor"/>
      </rPr>
      <t>Uzasaadnienie:</t>
    </r>
    <r>
      <rPr>
        <sz val="11"/>
        <rFont val="Calibri"/>
        <family val="2"/>
        <charset val="238"/>
        <scheme val="minor"/>
      </rPr>
      <t xml:space="preserve"> Chcąc zatrzymać proces wymierania populacji pszczół, warto propagować tradycję pszcelarską wśród społeczeństwa, należy podnieść poziom wiedzy i świadomość osób zainteresowanych tematyką pszczelarską z woj. Podlaskiego w zakresie aktualnych szans i problemów w pszczelarstwie. Uczestnicy warsztatów zdobędą wiedzę i umiejetności z zakresu zakładania i prowadzenia pasieki. Jak postepować w przypadku chorób pszczół jakie podejmować innowacyjne metody leczenia.</t>
    </r>
  </si>
  <si>
    <r>
      <rPr>
        <b/>
        <sz val="11"/>
        <rFont val="Calibri"/>
        <family val="2"/>
        <charset val="238"/>
        <scheme val="minor"/>
      </rPr>
      <t xml:space="preserve">Uzasadnienie: </t>
    </r>
    <r>
      <rPr>
        <sz val="11"/>
        <rFont val="Calibri"/>
        <family val="2"/>
        <charset val="238"/>
        <scheme val="minor"/>
      </rPr>
      <t>Rolnicy  prowadzacy mniejsze gospodarstwa rolne ciagle poszukuja dodatkowego źródła dochodu. Jednym ze źródeł może być uprawa ziół. Warsztaty maja zapoznać rolników z uprawą i przerobem wybranych gatunków ziół. Innowacyjne produkty jakie można przygotować we własnym gospodarstwie i sprzedawać przyczynią się do zwiększenia dochodu dla producentów rolnych.</t>
    </r>
  </si>
  <si>
    <r>
      <rPr>
        <b/>
        <sz val="11"/>
        <rFont val="Calibri"/>
        <family val="2"/>
        <charset val="238"/>
        <scheme val="minor"/>
      </rPr>
      <t>Uzasadnienie:  R</t>
    </r>
    <r>
      <rPr>
        <sz val="11"/>
        <rFont val="Calibri"/>
        <family val="2"/>
        <charset val="238"/>
        <scheme val="minor"/>
      </rPr>
      <t>olnicy  prowadzacy gospodarstwa agroturystycznie starają się poszeżyć swoja ofertę dla turystów. Zaprezentowanie dobrych praktyk realizowanych w woj. podlaskim dla gospodarstw przyczyni się do zwiększenia dochodu dla gospodarstwa</t>
    </r>
  </si>
  <si>
    <r>
      <rPr>
        <b/>
        <sz val="11"/>
        <color theme="1"/>
        <rFont val="Calibri"/>
        <family val="2"/>
        <charset val="238"/>
        <scheme val="minor"/>
      </rPr>
      <t xml:space="preserve">Uzasadnienie: </t>
    </r>
    <r>
      <rPr>
        <sz val="11"/>
        <color theme="1"/>
        <rFont val="Calibri"/>
        <family val="2"/>
        <charset val="238"/>
        <scheme val="minor"/>
      </rPr>
      <t>Wyjaz studyjny prezentujący ciekawe rozwiązania w przetwórstwie rolno-spożywczym na terenie Łotwy i Litwy.  Gospodarstwa ekologiczne i agroturystyczne zaprezentują ciekawe rozwiązania produkcji i sprzedaży swoich wyrobów.</t>
    </r>
  </si>
  <si>
    <t>Zmiany  podyktowane są omyłkami pisarskimi.Poprawiono liczbę uczestników spotkań z 136 na 270.</t>
  </si>
  <si>
    <t xml:space="preserve">Zmiana podyktowana jest przeprowadzonym  trybem wyboru wykonawcy - zapytaniem ofertowym zgodnie z Zarządzeniem Dyrektora ŚODR. </t>
  </si>
  <si>
    <t>Zmiana dotyczy liczby uczestników operacji podczas seminarium oraz wyjazdu studyjnego 17.10.2018 r. Pomimo akcji informacyjnej przeprowadzonej na szeroką skalę na stoisku informacyjnym podczas jesiennych targów w Słupsku (rozdano 800 ulotek) oraz w internecie na stonach internetowych wskazanych podmiotów (5 - tu też nastąpiła zmiana, wynikająca z braku informacji zwrotnej o zamieszczeniu plakatu informacyjnego na swoich stronach www, pomimo ponownej prośby o uczynienie tego) chęć udziału w seminaium wyraziło tylko 72 osoby, a w wyjeździe studyjnym 49. Zmiana nie wpłynęła na osiągnięcie celu głównego operacji. Wartość wskaźników monitorowania realizacji operacji, jak równiez poniesionych kosztów operacji uległa zmniejszeniu w stosunku do prognozowanej, co jest skutkiem przeprowadzania procedur zgodnych z Prawem zamówień publicznych, dzięki czemu zostali wyłonieni najatrakcyjniejsi pod względem cenowym wykonawcy.</t>
  </si>
  <si>
    <t xml:space="preserve">Uzasadnienie: Wartość poniesionych kosztów operacji uległa zmniejszeniu,  mniejsza kwota powstała  w wynku  przeprowadzenia procedury zapytań ofertowych zgodnych z Prawem zamówien publicznych </t>
  </si>
  <si>
    <t>Uzasadnienie: Wartość poniesionych kosztów operacji uległa zmniejszeniu,  mniejsza kwota powstała  w wynku  przeprowadzenia procedury zapytań ofertowych zgodnych z Prawem zamówien publicznych , liczba uczestników zmniejszyła się z powodu rezygnacji uczestnika dwie godziny przed planowanym odjazdem a w tak rótkim czasie nie było mozliwości zrektutowania nowego uczestnika .</t>
  </si>
  <si>
    <t xml:space="preserve">Rezygnacja z realizacji  operacji  z powodu zwolnienia się z pracy koordynatora operacji i zbyt ograniczonego czasu na poszukiwanie odpowiedniego zastepstwa </t>
  </si>
  <si>
    <t>Uzasadnienie: Wartość poniesionych kosztów operacji uległa zmniejszeniu,  mniejsza kwota powstała  w wynku  przeprowadzenia procedury zapytań ofertowych zgodnych z Prawem zamówien publicznych , liczba uczestników wynikła z powodu pomyłkii przy wpisie ,prawidłowa liczba uczestników powinna wynosic 40.</t>
  </si>
  <si>
    <t xml:space="preserve"> „Działanie Współpraca” wspierające wdrażanie innowacyjnych rozwiązań w rolnictwie </t>
  </si>
  <si>
    <r>
      <t>1. Usunięto sformułowanie "broszura" z tytułu operacji, ponieważ to kolumna  g) określa formę realizacji operacji .  2. Na etapnie szacowania wartości zamówienia</t>
    </r>
    <r>
      <rPr>
        <sz val="11"/>
        <color theme="1"/>
        <rFont val="Calibri"/>
        <family val="2"/>
        <charset val="238"/>
        <scheme val="minor"/>
      </rPr>
      <t xml:space="preserve"> przyjęto węższy zakres tematyczny, a przez to mniejszą objętość broszury</t>
    </r>
    <r>
      <rPr>
        <sz val="11"/>
        <rFont val="Calibri"/>
        <family val="2"/>
        <charset val="238"/>
        <scheme val="minor"/>
      </rPr>
      <t>.</t>
    </r>
    <r>
      <rPr>
        <sz val="11"/>
        <color theme="1"/>
        <rFont val="Calibri"/>
        <family val="2"/>
        <charset val="238"/>
        <scheme val="minor"/>
      </rPr>
      <t xml:space="preserve"> Finalnie większa liczba stron broszury spowodowała zwiększenie budżet operacji </t>
    </r>
    <r>
      <rPr>
        <sz val="11"/>
        <rFont val="Calibri"/>
        <family val="2"/>
        <charset val="238"/>
        <scheme val="minor"/>
      </rPr>
      <t>do 26 527,00 zł.</t>
    </r>
  </si>
  <si>
    <r>
      <t>1. Zmieniono wskaźnik monitorowania operacji zgodnie z listą obecności operacji. 
2. Zmieniła się grupa docelowa operacji - w trakcie naboru, nauczyciele i przedstawiciele izb rolniczych nie wykazali zainteresowania tematem szkolenia. 
3.</t>
    </r>
    <r>
      <rPr>
        <sz val="11"/>
        <color rgb="FFFF0000"/>
        <rFont val="Calibri"/>
        <family val="2"/>
        <charset val="238"/>
        <scheme val="minor"/>
      </rPr>
      <t xml:space="preserve"> Wartość poniesionych kosztów operacji uległa zmniejszeniu w stosunku do prognozowanej, ponieważ na etapie projektowania operacji planowano jej realizację w całości poza bazą CDR Poznań. W planowanym terminie realizacji operacji baza hotelowa CDR Poznań była w całości zarezerwowana. Ponieważ rezerwacja została odwołana, zasadnym było wykorzystać bazę własną właśnie ze względu na oszczędność środków.  </t>
    </r>
  </si>
  <si>
    <r>
      <t xml:space="preserve">1. Zwiększyła się liczba uczestników operacji ze względu na duże zainteresowanie tematyką konferencji. 
2. Wartość poniesionych kosztów operacji uległa zmniejszeniu w stosunku do prognozowanej, co jest skutkiem przeprowadzania procedur zgodnych z Prawem zamówień publicznych, dzięki czemu zostali wyłonieni najatrakcyjniejsi pod względem cenowym wykonawcy. </t>
    </r>
    <r>
      <rPr>
        <sz val="11"/>
        <color rgb="FFC00000"/>
        <rFont val="Calibri"/>
        <family val="2"/>
        <charset val="238"/>
        <scheme val="minor"/>
      </rPr>
      <t>„Sieciowanie Partnerów SIR” oraz "III Forum wiedzy i innowacji" były realizowane u tego samemgo wykonawcy, w pokrywających się terminach, tj. drugi dzień Sieciowania był pierwszym dniem III Forum. Wykonawca był wyłoniony na podstawie wspólnego przetargu  dla w/w operacji. Prawdopodonie ta kompleksowość skutkowała atrakcyjniejszymi cenami. Koszt usługi hotelowej dla tych dwóch operacji szacowano na kwotę 158.000 zł. brutto, zaś złożone oferty opiewały na kwoty: 144.328,57 zł., 145.910,40 zł. oraz 86.100 zł. Ostatnia z ofert była nadzwyczaj niska, oferowana przez pośrednika, który tłumaczył niską cenę rabatami ze strony hotelu wynikającymi z długoletniej współpracy z proponowanym przez pośrednika hotelem, w którym finalnie odbyły się w/w wydarzenia.  Ponadto w ramach projektowania operacji wzięto pod uwagę koszty, z których finalnie zrezygnowano, w tym przede wszystkim koszt umów cywilno-prawnych z wykładowcami. W „Sieciowaniu Partnerów SIR”  wykładowcami byli pracownicy CDR oraz sami uczestnicy konferencji.</t>
    </r>
  </si>
  <si>
    <r>
      <t>1. Uszczegółowiono wskaźnik monitorowania operacji zgodnie z listą obecności operacji. 
2. Wprowadzono zapisy w lepszy sposób charakteryzujący grupę docelową operacji.  
3. Wartość poniesionych kosztów operacji uległa zmniejszeniu w stosunku do prognozowanej, co jest skutkiem przeprowadzania procedur zgodnych z Prawem zamówień publicznych, dzięki czemu zostali wyłonieni najatrakcyjniejsi pod względem cenowym wykonawcy.</t>
    </r>
    <r>
      <rPr>
        <sz val="11"/>
        <color rgb="FFC00000"/>
        <rFont val="Calibri"/>
        <family val="2"/>
        <charset val="238"/>
        <scheme val="minor"/>
      </rPr>
      <t xml:space="preserve"> „Sieciowanie Partnerów SIR” oraz "III Forum wiedzy i innowacji" były realizowane u tego samemgo wykonawcy, w pokrywających się terminach, tj. drugi dzień Sieciowania był pierwszym dniem III Forum. Wykonawca był wyłoniony na podstawie wspólnego przetargu  dla w/w operacji. Prawdopodonie ta kompleksowość skutkowała atrakcyjniejszymi cenami. Koszt usługi hotelowej dla tych dwóch operacji szacowano na kwotę 158.000 zł. brutto, zaś złożone oferty opiewały na kwoty: 144.328,57 zł., 145.910,40 zł. oraz 86.100 zł. Ostatnia z ofert była nadzwyczaj niska, oferowana przez pośrednika, który tłumaczył niską cenę rabatami ze strony hotelu wynikającymi z długoletniej współpracy z proponowanym przez pośrednika hotelem, w którym finalnie odbyły się w/w wydarzenia.</t>
    </r>
  </si>
  <si>
    <r>
      <rPr>
        <b/>
        <sz val="11"/>
        <rFont val="Calibri"/>
        <family val="2"/>
        <charset val="238"/>
        <scheme val="minor"/>
      </rPr>
      <t>Uzasadnienie:</t>
    </r>
    <r>
      <rPr>
        <sz val="11"/>
        <rFont val="Calibri"/>
        <family val="2"/>
        <charset val="238"/>
        <scheme val="minor"/>
      </rPr>
      <t xml:space="preserve"> Do prawidłowego funkcjonowania Sieci na rzecz innowacji w rolnictwie i na obszarach wiejskich niezbędne są cykliczne spotkania osób, które wykonują zadania na rzecz SIR tj. krajowych i wojewódzkich koordynatorów SIR oraz krajowych i wojewódzkich brokerów innowacji, jak również innych pracowników CDR i WODR wspierających działalność SIR. Podczas spotkań uczestnicy wymieniają się doświadczeniami oraz dobrymi praktykami, identyfikują powstałe problemy, zarówno na poziomie wojewódzkim jak i krajowym, a także poszukują możliwych rozwiązań tych problemów. Spotkania zespołu SIR są też doskonałą płaszczyzną do zacieśniania współpracy pomiędzy osobami zaangażowanymi w realizację zadań SIR, a tym samym do zacieśnienia współpracy pomiędzy poszczególnymi województwami w zakresie promowania innowacyjnych rozwiązań w rolnictwie, leśnictwie, produkcji żywności i na obszarach wiejskich. </t>
    </r>
  </si>
  <si>
    <r>
      <rPr>
        <b/>
        <sz val="11"/>
        <rFont val="Calibri"/>
        <family val="2"/>
        <charset val="238"/>
        <scheme val="minor"/>
      </rPr>
      <t>Uzasadnienie:</t>
    </r>
    <r>
      <rPr>
        <sz val="11"/>
        <rFont val="Calibri"/>
        <family val="2"/>
        <charset val="238"/>
        <scheme val="minor"/>
      </rPr>
      <t xml:space="preserve"> Aby nieustannie poprawiać efektywność działania Sieci na rzecz innowacji w rolnictwie i na obszarach wiejskich niezbędne jest ciągłe poszukiwanie inspiracji oraz dobrych praktyk. Planowana operacja zapewnia możliwość wymiany doświadczeń polsko-włoskich, które mogą być inspiracją dla pracowników SIR do rozszerzenia działalności Sieci w Polsce. Dzięki wizytowaniu włoskich Grup Operacyjnych EPI uczestnicy wyjazdu studyjnego, w tym pracownicy Ministerstwa Rolnictwa i Rozwoju Wsi oraz Agencji Restrukturyzacji i Modernizacji Rolnictwa zajmujący sie działaniem "Współpraca" w ramach PROW 2014-2020, zapoznają się z przepisami oraz wytycznymi dotyczącymi funkcjonowania tych Grup oraz realizacji przez nie projektów co pozwoli na analizę krajowych przepisów z szerszej perspektywy. Istotne jest również zapoznanie się z procesem tworzenia GO we Włoszech oraz z problemami jakie napotykają Grupy, a także z formami wspierania wdrażania innowacyjnych rozwiązań w rolnictwie i na obszarach wiejskich przez włoski odpowiednik brokerów innowacji oraz SIR. </t>
    </r>
  </si>
  <si>
    <t>Doradztwo grupowe podwaliną do tworzenia grup fokusowych i grup operacyjnych</t>
  </si>
  <si>
    <t>5 broszur</t>
  </si>
  <si>
    <t>2500 egz.</t>
  </si>
  <si>
    <t xml:space="preserve">1. seminarium 
2. ilość uczestników 
seminarium 
3. wyjazd studyjny 
4. ilość uczestników wyjazdu 
</t>
  </si>
  <si>
    <t>1
45
1
45</t>
  </si>
  <si>
    <t xml:space="preserve">
1. seminarium  
2. ilość uczestników 
seminarium  
3. wyjazd studyjny 
4. ilość uczestników wyjazdu 
</t>
  </si>
  <si>
    <t>1
45
1
45</t>
  </si>
  <si>
    <t xml:space="preserve">1
23
 </t>
  </si>
  <si>
    <t xml:space="preserve">1. seminarium 
2. ilość uczestników 
konferencji 
</t>
  </si>
  <si>
    <t xml:space="preserve">1
200
</t>
  </si>
  <si>
    <t xml:space="preserve">
1. konferencja 
2. ilość uczestników 
konferencji  
3. wyjazd studyjny 
4. ilość uczestników wyjazdu - 
</t>
  </si>
  <si>
    <t xml:space="preserve">
1
120
1
45
</t>
  </si>
  <si>
    <t>Celem operacji jest zapoznanie uczestników wyjazdu studyjnego z inicjatywami w kierunku tworzenia grup operacyjnych w Rumunii oraz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innowacyjnych metod produkcji roślinnej dla upraw z rodziny konopiowatych oraz zbóż.</t>
  </si>
  <si>
    <t xml:space="preserve">Konferencja 
Wyjazd studyjny 
</t>
  </si>
  <si>
    <t>1
1</t>
  </si>
  <si>
    <t xml:space="preserve">liczba uczestników konferencji 
Liczba uczestników wyjazdu studyjnego 45 </t>
  </si>
  <si>
    <t>120
45</t>
  </si>
  <si>
    <t>Celem organizacji warsztatów jest wspieranie i rozwój pszczelarstwa w zapobieganiu ginięcia owadów zapylających, w tym pszczoły miodnej. Warto propagować innowacyjne metody prowadzenia pasieki. Ważną rolę stanowi sama produkcja miodu ale również bardzo istotne jest jego pozyskiwanie i innowacyjne metody konfekcjonowania poprzez np. dodawanie owoców liofilizowanych. Chcąc zatrzymać proces wymierania populacji pszczół warto podejmować działania promujce innowacyjne rozwiązania stosowane w pszczelarstwie.</t>
  </si>
  <si>
    <r>
      <rPr>
        <b/>
        <sz val="11"/>
        <rFont val="Calibri"/>
        <family val="2"/>
        <charset val="238"/>
        <scheme val="minor"/>
      </rPr>
      <t xml:space="preserve">Uzasadnienie: </t>
    </r>
    <r>
      <rPr>
        <sz val="11"/>
        <rFont val="Calibri"/>
        <family val="2"/>
        <charset val="238"/>
        <scheme val="minor"/>
      </rPr>
      <t>Chcąc zatrzymać proces wymierania populacji pszczół, warto propagować tradycję pszcelarską wśród społeczeństwa, należy podnieść poziom wiedzy i świadomość osób zainteresowanych tematyką pszczelarską z woj. podlaskiego w zakresie aktualnych, innowacyjnych rozwiązań w pszczelarstwie. Uczestnicy warsztatów zdobędą wiedzę i umiejetności z zakresu innowacyjnych metod konfekcjonowania czy walki z chorobami oraz nowe techniki wykorzystywane przy zakładaniu i prowadzeniu pasieki. Pszczelarstwo jako alternatywna produkcja zwierzęca może wpłynąć na zwiększenie rentowności gospodarstw i wzrost konkurencyjności w rolnictwie.</t>
    </r>
  </si>
  <si>
    <t>Urynkowienie żywności tradycyjnej szansą na rozwój małych gospodarstw na przykładzie woj. mazowieckiego i śląskiego</t>
  </si>
  <si>
    <t>Celem wyjazdu jest uzyskanie wiedzy i poznanie innowacyjnych metod wprowadzania żywności tradycyjnej na rynek w oparciu o dobre przykłady z województwa mazowieckiego i śląskiego. Wyprodukowanie żywności opartej o tradycyjne procedury wywymaga innowacyjnego (nowoczesnego) podejścia wprowadzania na rynek (np. reklamam, konfekcjonowanie, formy sprzedaży - internet).</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</si>
  <si>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</si>
  <si>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podkarpackiego i świętokrzyskiego. Wyprodukowanie żywności opartej o tradycyjne procedury wywymaga innowacyjnego (nowoczesnego) podejścia wprowadzania na rynek (np. reklamam, konfekcjonowanie, formy sprzedaży - internet)</t>
  </si>
  <si>
    <t>Celem szkolenia będzie promocja innowacyjnej formy sprzedaży jaka jest rolniczy handel detaliczny. Uczestnicy zapoznają się z najnowszymi wymaganiami, uwarunkowaniami i przepisami prawa, dobrymi praktykami jak prowadzić sprzedaż z gospodarstwa wg. zasad rolniczego handelu detalicznego.</t>
  </si>
  <si>
    <t>28</t>
  </si>
  <si>
    <t>130</t>
  </si>
  <si>
    <t>29</t>
  </si>
  <si>
    <t>liczba stoisk wystawienniczych</t>
  </si>
  <si>
    <t>producenci rolni, doradcy rolniczy, mieszkańcy obszarów wiejskich, podmioty uczestniczące w rozwoju obszarów wiejskich</t>
  </si>
  <si>
    <t>liczba zrealizowanych filmów</t>
  </si>
  <si>
    <t xml:space="preserve">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
</t>
  </si>
  <si>
    <t>Ministerstwo Rolnictwa i Rozwoju Wsi, ul. Wspólna 30, 00-930 Warszawa</t>
  </si>
  <si>
    <t>publikacja/materiał (wersja drukowana i/lub elektroniczna)</t>
  </si>
  <si>
    <t>Departament Strategii, Analiz i Rozwoju</t>
  </si>
  <si>
    <t>liczba spotkań</t>
  </si>
  <si>
    <t>I</t>
  </si>
  <si>
    <t>Uzasadnienie</t>
  </si>
  <si>
    <t>II,III,IV</t>
  </si>
  <si>
    <t xml:space="preserve">liczba konferencji </t>
  </si>
  <si>
    <t>Publikacja/ materiał (wersja drukowana i/lub elektroniczna)</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</si>
  <si>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</si>
  <si>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szkolenia/ seminaria/ inne formy szkoleniowe</t>
  </si>
  <si>
    <t>szkolenie/seminarium/warsztat</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</si>
  <si>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</si>
  <si>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 xml:space="preserve">Organizacja spotkań dla doradców rolniczych w instytutach badawczych i wzorcowych gospodarstwach rolnych </t>
  </si>
  <si>
    <t>I,II,III,IV</t>
  </si>
  <si>
    <t>Zmiana polega na zmniejszeniu liczby spotkań, tj. rezygnacji ze spotkań planowanych w 2018 r. oraz w konsekwencji na zmniejszeniu kwoty budżetu brutto operacji w 2018 roku.  Ponadto zmieniono tytuł operacji w celu poszerzenia katalogu osób, które mogą wziąć udział w seminarium (rezygnacja z ograniczenia do kadry zarządzającej).</t>
  </si>
  <si>
    <r>
      <t xml:space="preserve">Pracownicy instytucji doradztwa rolniczego i instytutów badawczych, przedstawiciele SWG AKIS - Łącznie ok </t>
    </r>
    <r>
      <rPr>
        <sz val="11"/>
        <color rgb="FFFF0000"/>
        <rFont val="Calibri"/>
        <family val="2"/>
        <charset val="238"/>
        <scheme val="minor"/>
      </rPr>
      <t>80 osób</t>
    </r>
    <r>
      <rPr>
        <sz val="11"/>
        <rFont val="Calibri"/>
        <family val="2"/>
        <charset val="238"/>
        <scheme val="minor"/>
      </rPr>
      <t>. Rolnicy i ogół społeczeństwa korzystający z wdrażania innowacyjnych rozwiązań</t>
    </r>
  </si>
  <si>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</si>
  <si>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Organizacja seminarium dla przedstawicieli instytutów badawczych i jednostek doradztwa rolniczego</t>
  </si>
  <si>
    <t>pracownicy instytucji doradztwa rolniczego i instytutów badawczych, przedstawiciele SWG AKIS - Łącznie 200 osób. Rolnicy i ogół społeczeństwa korzystający z wdrażania innowacyjnych rozwiązań</t>
  </si>
  <si>
    <t>2
1</t>
  </si>
  <si>
    <t>liczba seminariów
liczba spotkań</t>
  </si>
  <si>
    <t>Organizacja seminariów/spotkania dla kadry zarządzającej instytutów badawczych i jednostek doradztwa rolniczego</t>
  </si>
  <si>
    <t>Pracownicy instytucji doradztwa rolniczego, przedstawiciele MRiRW - ok. 80 osób.</t>
  </si>
  <si>
    <t>Zagraniczne wyjazdy studyjne</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</si>
  <si>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</si>
  <si>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Organizacja wyjazdu studyjnego do wybranego kraju UE na temat funkcjonowania doradztwa rolniczego</t>
  </si>
  <si>
    <t>I,II</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</si>
  <si>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</si>
  <si>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Konferencja/kongres</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</si>
  <si>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</si>
  <si>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Organizacja międzynarodowej konferencji na temat doradztwa rolniczego pt. ,,Wyzwania dla doradztwa rolniczego po 2020"</t>
  </si>
  <si>
    <r>
      <t>Zmiana m.in.</t>
    </r>
    <r>
      <rPr>
        <b/>
        <sz val="11"/>
        <rFont val="Calibri"/>
        <family val="2"/>
        <charset val="238"/>
        <scheme val="minor"/>
      </rPr>
      <t xml:space="preserve"> </t>
    </r>
    <r>
      <rPr>
        <sz val="11"/>
        <rFont val="Calibri"/>
        <family val="2"/>
        <charset val="238"/>
        <scheme val="minor"/>
      </rPr>
      <t>kwoty budżetu brutto operacji w 2018 roku w związku z rzeczywiście poniesionymi wydatkami oraz wskaźnika operacji w związku z wystawieniem stoiska podczas Narodowej Wystawy Rolniczej w Poznaniu.</t>
    </r>
  </si>
  <si>
    <t>I; III</t>
  </si>
  <si>
    <t>I; IV</t>
  </si>
  <si>
    <r>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t>
    </r>
    <r>
      <rPr>
        <sz val="11"/>
        <color rgb="FFFF0000"/>
        <rFont val="Calibri"/>
        <family val="2"/>
        <charset val="238"/>
        <scheme val="minor"/>
      </rPr>
      <t xml:space="preserve"> Ponadto stoisko wystawione będzie na Narodowej Wystawie Rolniczej w Poznaniu.</t>
    </r>
  </si>
  <si>
    <t>Targi, wystawy, imprezy lokalne, regionalne, krajowe, międzynarodowe</t>
  </si>
  <si>
    <t>Stoisko wystawiennicze / punkt informacyjny na targach / imprezie plenerowej/ wystawie</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</si>
  <si>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</si>
  <si>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 xml:space="preserve">Organizacja ,,Wysp Innowacji" na targach i wystawach rolniczych </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</si>
  <si>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</si>
  <si>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</si>
  <si>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Zapewnienie współpracy oraz dostarczenie wiedzy państwom – członkom SWG AKIS. Ułatwianie wymiany wiedzy fachowej oraz dobrych praktyk w zakresie wdrażania innowacji w rolnictwie i na obszarach wiejskich. </t>
  </si>
  <si>
    <t>Organizacja spotkania dla członków SWG AKIS (Strategic Working Group; Agricultural Knowledge and Innovation System)</t>
  </si>
  <si>
    <t>przedstawiciele doradztwa rolniczego, praktyki rolniczej, sektora B+R i administracji. Liczebność około 675 osób, oraz rolnicy i mieszańcy obszarów wiejskich</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</si>
  <si>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</si>
  <si>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 xml:space="preserve">Organizacja cyklu spotkań poświęconych innowacjom w rolnictwie i na obszarach wiejskich </t>
  </si>
  <si>
    <t>rolnicy i mieszkańcy obszarów wiejskich, naukowcy z instytutów badawczych, przedstawiciele urzędów rządowych i samorządowych oraz UE, przedstawiciele organizacji międzynarodowych zajmujący się doradztwem rolniczym. Liczebność grupy około 1500 osób</t>
  </si>
  <si>
    <t>1
1500</t>
  </si>
  <si>
    <t>liczba tytułów 
liczba egzemplarzy</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</si>
  <si>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</si>
  <si>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Opracowanie i druk publikacji pod roboczym tytułem ,,Kodeks dobrych praktyk w zakresie doradztwa rolniczego:</t>
  </si>
  <si>
    <t xml:space="preserve">Zmiana polega m.in. na zwiększeniu kwoty budżetu brutto operacji w związku z faktem, iż na taką została podpisana umowa z wykonawcą w rezultacie przeprowadzonego przetargu (z 15.000,00 zł do 22.632,00 zł). Środki na pokrycie zwiększenia pochodzą z limitu pomocy technicznej, który Departament SAR ma do dyspozycji na realizację operacji w ramach PO KSOW na lata 2018-2019. </t>
  </si>
  <si>
    <t xml:space="preserve">liczba egzemplarzy publikacji </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</si>
  <si>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</si>
  <si>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Opracowanie i druk informatora o jednostkach doradztwa rolniczego</t>
  </si>
  <si>
    <t xml:space="preserve">Publikacja/ materiał (wersja drukowana i/lub elektroniczna) </t>
  </si>
  <si>
    <t>Koszt kwalifikowalny operacji 
(w zł)</t>
  </si>
  <si>
    <t>Harmonogram / termin realizacji
(w ujęciu kwartalnym)</t>
  </si>
  <si>
    <r>
      <rPr>
        <b/>
        <sz val="11"/>
        <rFont val="Calibri"/>
        <family val="2"/>
        <charset val="238"/>
        <scheme val="minor"/>
      </rPr>
      <t xml:space="preserve">Uzasadnienie: </t>
    </r>
    <r>
      <rPr>
        <sz val="11"/>
        <rFont val="Calibri"/>
        <family val="2"/>
        <charset val="238"/>
        <scheme val="minor"/>
      </rPr>
      <t xml:space="preserve"> Mieszkańcy obszarów wiejskich zaangażowanych w wytwarzanie kulinarnych produktów regionalnych, prowadzących lub zamierzajacych produkować i sprzedawać na zasadach RHD, MLO i sprzedaży bezpośredniej. Prezentacja innowacyjnych rozwiązań i dobrych praktyk pochodzacych z  woj. dolnośląskiego ma zachecić i podpowiedzieć jak aktualnie sprzedawać produkty z gospodarstwa i osiągnąć dodatkowy dochód.</t>
    </r>
  </si>
  <si>
    <r>
      <rPr>
        <b/>
        <sz val="11"/>
        <rFont val="Calibri"/>
        <family val="2"/>
        <charset val="238"/>
        <scheme val="minor"/>
      </rPr>
      <t xml:space="preserve">Uzasadnienie:  </t>
    </r>
    <r>
      <rPr>
        <sz val="11"/>
        <rFont val="Calibri"/>
        <family val="2"/>
        <charset val="238"/>
        <scheme val="minor"/>
      </rPr>
      <t>Mieszkańcy obszarów wiejskich zaangażowanych w wytwarzanie kulinarnych produktów regionalnych, prowadzących lub zamierzajacych produkować i sprzedawać na zasadach RHD, MLO i sprzedaży bezpośredniej. Prezentacja dobrych praktyk, innowacyjnych rozwiązań pochodzacych z  woj. podkarpackiego i świętokrzyskiego ma zachecić i podpowiedzieć jak aktualnie sprzedawać produkty z gospodarstwa i osiągnąć dodatkowy dochód.</t>
    </r>
  </si>
  <si>
    <r>
      <rPr>
        <b/>
        <sz val="11"/>
        <rFont val="Calibri"/>
        <family val="2"/>
        <charset val="238"/>
        <scheme val="minor"/>
      </rPr>
      <t>Uzasadnienie:</t>
    </r>
    <r>
      <rPr>
        <sz val="11"/>
        <rFont val="Calibri"/>
        <family val="2"/>
        <charset val="238"/>
        <scheme val="minor"/>
      </rPr>
      <t xml:space="preserve">  Rolnicy sprzedający produkty z własnego gospodarstwa będą mieli możliwość zdobycia wiedzy na temat nowego, innowacyjnego sposobu sprzedaży. Poznają najnowsze wymagania, uwarunkowania czy przepisy prawa. Konferencja będzie dobrą okazją do wymiany doświadczeń i dobrych praktyk stosowanych w gospodarstwie.</t>
    </r>
  </si>
  <si>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</si>
  <si>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r>
      <rPr>
        <b/>
        <sz val="11"/>
        <rFont val="Calibri"/>
        <family val="2"/>
        <charset val="238"/>
        <scheme val="minor"/>
      </rPr>
      <t>Uzasadnienie</t>
    </r>
    <r>
      <rPr>
        <sz val="11"/>
        <rFont val="Calibri"/>
        <family val="2"/>
        <charset val="238"/>
        <scheme val="minor"/>
      </rPr>
      <t>: W celu poprawy efektywności i wdrażania na obszarach wiejskich innowacji niezbędne jest ułatwianie i tworzenie sieci kontaktów pomiędzy rolnikami, jednostkami naukowymi, przedsiębiorcami sektora rolno-spożywczego, doradcami oraz zainteresowanymi ich wdrażaniem. Udział w konferencji umożliwi wymianę fachowej wiedzy nt. nowoczesnych metod marketingowych i ich wykorzystania w ramach sprzedaży w krótkich łańcuchach dostaw żywności. Konferencja przyczyni się do nawiązania kontaktów wśród osób przetwarzajacych żywność, działających w kooperatywach spożywczych lub zainteresowanych podjęciem działalności produkcji żywności na terenach wiejskich i jej sprzedażą. Uczestnicy konferencji, często już współpracujący w ramach partnerstw na rzecz zbywania żywności, zdobędą wiedzę na temat nowatorskich rozwiązań z udziałem środków z działania Współpraca.</t>
    </r>
  </si>
  <si>
    <t>Załącznik nr 1 do uchwały nr 12: Projekt zmian Planu operacyjnego KSOW na lata 2018-2019 dla działania 2 i 5 - luty 2019</t>
  </si>
  <si>
    <t>MRiRW</t>
  </si>
  <si>
    <t>Dolnośląski ODR</t>
  </si>
  <si>
    <t>Kujawsko-pomorski ODR</t>
  </si>
  <si>
    <t>Lubelski ODR</t>
  </si>
  <si>
    <t>Lubuski ODR</t>
  </si>
  <si>
    <t>Łódzki ODR</t>
  </si>
  <si>
    <t>Małopolski ODR</t>
  </si>
  <si>
    <t>Mazowiecki ODR</t>
  </si>
  <si>
    <t>Opolski ODR</t>
  </si>
  <si>
    <t>Podkarpacki ODR</t>
  </si>
  <si>
    <t>Podlaski ODR</t>
  </si>
  <si>
    <t>Pomorski ODR</t>
  </si>
  <si>
    <t>Śląski ODR</t>
  </si>
  <si>
    <t>Świętokrzyski ODR</t>
  </si>
  <si>
    <t>Warmińsko-mazurski ODR</t>
  </si>
  <si>
    <t>Wielkopolski ODR</t>
  </si>
  <si>
    <t>Zachodniopomorski ODR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</si>
</sst>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 _z_ł_-;\-* #,##0.00\ _z_ł_-;_-* &quot;-&quot;??\ _z_ł_-;_-@_-"/>
    <numFmt numFmtId="164" formatCode="#,##0.00\ &quot;zł&quot;"/>
    <numFmt numFmtId="165" formatCode="#,##0.00\ _z_ł"/>
    <numFmt numFmtId="166" formatCode="#,##0.00_ ;\-#,##0.00\ "/>
    <numFmt numFmtId="167" formatCode="[$-415]General"/>
    <numFmt numFmtId="168" formatCode="#,##0.00&quot;     &quot;"/>
    <numFmt numFmtId="169" formatCode="#,##0.00&quot; &quot;[$zł]"/>
  </numFmts>
  <fonts count="41"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0"/>
      <color theme="1"/>
      <name val="Calibri"/>
      <family val="2"/>
      <charset val="238"/>
      <scheme val="minor"/>
    </font>
    <font>
      <sz val="11"/>
      <color rgb="FFFF0000"/>
      <name val="Calibri"/>
      <family val="2"/>
      <charset val="238"/>
      <scheme val="minor"/>
    </font>
    <font>
      <sz val="11"/>
      <color rgb="FFFF0000"/>
      <name val="Calibri"/>
      <family val="2"/>
      <charset val="238"/>
    </font>
    <font>
      <b/>
      <sz val="11"/>
      <color rgb="FFFF0000"/>
      <name val="Calibri"/>
      <family val="2"/>
      <charset val="238"/>
      <scheme val="minor"/>
    </font>
    <font>
      <sz val="11"/>
      <color theme="1"/>
      <name val="Calibri"/>
      <family val="2"/>
      <charset val="238"/>
      <scheme val="minor"/>
    </font>
    <font>
      <sz val="10"/>
      <color indexed="8"/>
      <name val="Calibri"/>
      <family val="2"/>
      <charset val="238"/>
      <scheme val="minor"/>
    </font>
    <font>
      <sz val="10"/>
      <name val="Calibri"/>
      <family val="2"/>
      <charset val="238"/>
      <scheme val="minor"/>
    </font>
    <font>
      <sz val="10"/>
      <color rgb="FFFF0000"/>
      <name val="Calibri"/>
      <family val="2"/>
      <charset val="238"/>
      <scheme val="minor"/>
    </font>
    <font>
      <sz val="9"/>
      <name val="Calibri"/>
      <family val="2"/>
      <charset val="238"/>
      <scheme val="minor"/>
    </font>
    <font>
      <sz val="12"/>
      <name val="Calibri"/>
      <family val="2"/>
      <charset val="238"/>
      <scheme val="minor"/>
    </font>
    <font>
      <sz val="12"/>
      <name val="Arial"/>
      <family val="2"/>
      <charset val="238"/>
    </font>
    <font>
      <b/>
      <sz val="48"/>
      <color theme="1"/>
      <name val="Calibri"/>
      <family val="2"/>
      <charset val="238"/>
      <scheme val="minor"/>
    </font>
    <font>
      <b/>
      <sz val="11"/>
      <color indexed="8"/>
      <name val="Calibri"/>
      <family val="2"/>
      <charset val="238"/>
    </font>
    <font>
      <sz val="11"/>
      <name val="Arial CE"/>
      <charset val="238"/>
    </font>
    <font>
      <sz val="11"/>
      <color indexed="8"/>
      <name val="Calibri"/>
      <family val="2"/>
      <charset val="238"/>
      <scheme val="minor"/>
    </font>
    <font>
      <sz val="10"/>
      <color indexed="8"/>
      <name val="Calibri"/>
      <family val="2"/>
      <charset val="238"/>
    </font>
    <font>
      <sz val="11"/>
      <name val="Calibri"/>
      <family val="2"/>
      <charset val="238"/>
    </font>
    <font>
      <sz val="10.5"/>
      <color rgb="FF000000"/>
      <name val="Times New Roman"/>
      <family val="1"/>
      <charset val="238"/>
    </font>
    <font>
      <sz val="11"/>
      <color rgb="FF000000"/>
      <name val="Calibri"/>
      <family val="2"/>
      <charset val="238"/>
    </font>
    <font>
      <sz val="11"/>
      <color theme="1"/>
      <name val="Calibri"/>
      <family val="2"/>
      <charset val="238"/>
    </font>
    <font>
      <strike/>
      <sz val="11"/>
      <name val="Calibri"/>
      <family val="2"/>
      <charset val="238"/>
      <scheme val="minor"/>
    </font>
    <font>
      <sz val="11"/>
      <color theme="9" tint="-0.249977111117893"/>
      <name val="Calibri"/>
      <family val="2"/>
      <charset val="238"/>
      <scheme val="minor"/>
    </font>
    <font>
      <sz val="12"/>
      <color theme="1"/>
      <name val="Calibri"/>
      <family val="2"/>
      <charset val="238"/>
      <scheme val="minor"/>
    </font>
    <font>
      <sz val="14"/>
      <color theme="1"/>
      <name val="Calibri"/>
      <family val="2"/>
      <charset val="238"/>
      <scheme val="minor"/>
    </font>
    <font>
      <sz val="14"/>
      <color indexed="8"/>
      <name val="Calibri"/>
      <family val="2"/>
      <charset val="238"/>
    </font>
    <font>
      <sz val="9"/>
      <color theme="1"/>
      <name val="Calibri"/>
      <family val="2"/>
      <charset val="238"/>
      <scheme val="minor"/>
    </font>
    <font>
      <sz val="9"/>
      <color indexed="8"/>
      <name val="Calibri"/>
      <family val="2"/>
      <charset val="238"/>
    </font>
    <font>
      <b/>
      <sz val="12"/>
      <color theme="1"/>
      <name val="Calibri"/>
      <family val="2"/>
      <charset val="238"/>
      <scheme val="minor"/>
    </font>
    <font>
      <b/>
      <sz val="10"/>
      <name val="Calibri"/>
      <family val="2"/>
      <charset val="238"/>
      <scheme val="minor"/>
    </font>
    <font>
      <b/>
      <sz val="11"/>
      <color rgb="FF000000"/>
      <name val="Calibri"/>
      <family val="2"/>
      <charset val="238"/>
      <scheme val="minor"/>
    </font>
    <font>
      <sz val="11"/>
      <color rgb="FF000000"/>
      <name val="Calibri"/>
      <family val="2"/>
      <charset val="238"/>
      <scheme val="minor"/>
    </font>
    <font>
      <sz val="14"/>
      <name val="Calibri"/>
      <family val="2"/>
      <charset val="238"/>
      <scheme val="minor"/>
    </font>
    <font>
      <sz val="14"/>
      <name val="Calibri"/>
      <family val="2"/>
      <charset val="238"/>
    </font>
    <font>
      <sz val="14"/>
      <color rgb="FFFF0000"/>
      <name val="Calibri"/>
      <family val="2"/>
      <charset val="238"/>
      <scheme val="minor"/>
    </font>
    <font>
      <sz val="11"/>
      <color rgb="FFC00000"/>
      <name val="Calibri"/>
      <family val="2"/>
      <charset val="238"/>
      <scheme val="minor"/>
    </font>
  </fonts>
  <fills count="1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50"/>
        <bgColor indexed="64"/>
      </patternFill>
    </fill>
    <fill>
      <patternFill patternType="solid">
        <fgColor theme="9" tint="0.79998168889431442"/>
        <bgColor indexed="64"/>
      </patternFill>
    </fill>
    <fill>
      <patternFill patternType="solid">
        <fgColor rgb="FF74C804"/>
        <bgColor indexed="64"/>
      </patternFill>
    </fill>
    <fill>
      <patternFill patternType="solid">
        <fgColor rgb="FFDEEDD3"/>
        <bgColor indexed="64"/>
      </patternFill>
    </fill>
    <fill>
      <patternFill patternType="solid">
        <fgColor them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167" fontId="24" fillId="0" borderId="0" applyBorder="0" applyProtection="0"/>
    <xf numFmtId="0" fontId="3" fillId="0" borderId="0"/>
  </cellStyleXfs>
  <cellXfs count="972">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xf numFmtId="49" fontId="4" fillId="0" borderId="2" xfId="0" applyNumberFormat="1" applyFont="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xf numFmtId="49" fontId="0" fillId="0" borderId="2" xfId="0" applyNumberFormat="1" applyBorder="1" applyAlignment="1">
      <alignment horizontal="center" vertical="center" wrapText="1"/>
    </xf>
    <xf numFmtId="164" fontId="0" fillId="0" borderId="0" xfId="0" applyNumberFormat="1" applyAlignment="1">
      <alignment horizontal="center" vertical="center"/>
    </xf>
    <xf numFmtId="0" fontId="6" fillId="0" borderId="5" xfId="0" applyFont="1" applyBorder="1" applyAlignment="1">
      <alignment horizontal="center" vertical="center" wrapText="1"/>
    </xf>
    <xf numFmtId="164" fontId="0" fillId="2" borderId="8" xfId="0" applyNumberFormat="1" applyFill="1" applyBorder="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2" xfId="0" applyFill="1" applyBorder="1"/>
    <xf numFmtId="1" fontId="0" fillId="0" borderId="4" xfId="0" applyNumberFormat="1" applyBorder="1" applyAlignment="1">
      <alignment horizontal="center"/>
    </xf>
    <xf numFmtId="4" fontId="0" fillId="0" borderId="2" xfId="0" applyNumberFormat="1" applyBorder="1"/>
    <xf numFmtId="3" fontId="0" fillId="0" borderId="2" xfId="0" applyNumberFormat="1" applyBorder="1" applyAlignment="1">
      <alignment horizontal="center"/>
    </xf>
    <xf numFmtId="4" fontId="0" fillId="0" borderId="2" xfId="0" applyNumberFormat="1" applyBorder="1" applyAlignment="1">
      <alignment horizontal="right"/>
    </xf>
    <xf numFmtId="49" fontId="4" fillId="4"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49" fontId="0" fillId="4" borderId="2" xfId="0" applyNumberFormat="1" applyFill="1" applyBorder="1" applyAlignment="1">
      <alignment horizontal="center" vertical="center" wrapText="1"/>
    </xf>
    <xf numFmtId="0" fontId="0" fillId="4" borderId="6" xfId="0" applyFill="1" applyBorder="1" applyAlignment="1">
      <alignment horizontal="center" vertical="center"/>
    </xf>
    <xf numFmtId="0" fontId="8"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49" fontId="0" fillId="4" borderId="5" xfId="0" applyNumberFormat="1" applyFill="1" applyBorder="1" applyAlignment="1">
      <alignment horizontal="center" vertical="center" wrapText="1"/>
    </xf>
    <xf numFmtId="164" fontId="7" fillId="0" borderId="0" xfId="0" applyNumberFormat="1" applyFont="1" applyAlignment="1">
      <alignment horizontal="center" vertical="center"/>
    </xf>
    <xf numFmtId="0" fontId="7" fillId="0" borderId="0" xfId="0" applyFont="1"/>
    <xf numFmtId="0" fontId="0" fillId="0" borderId="2" xfId="0" applyBorder="1" applyAlignment="1">
      <alignment horizontal="center"/>
    </xf>
    <xf numFmtId="4" fontId="4" fillId="0" borderId="2" xfId="0" applyNumberFormat="1" applyFont="1" applyBorder="1" applyAlignment="1">
      <alignment horizontal="center" vertical="center"/>
    </xf>
    <xf numFmtId="4" fontId="0" fillId="0" borderId="2" xfId="0" applyNumberFormat="1" applyBorder="1" applyAlignment="1">
      <alignment horizontal="center" vertical="center"/>
    </xf>
    <xf numFmtId="17" fontId="0" fillId="4" borderId="2" xfId="0" applyNumberFormat="1" applyFill="1" applyBorder="1" applyAlignment="1">
      <alignment horizontal="center" vertical="center" wrapText="1"/>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0" fontId="4" fillId="0" borderId="2" xfId="0" applyFont="1" applyBorder="1" applyAlignment="1">
      <alignment horizontal="center"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2" fillId="4" borderId="5" xfId="0" applyFont="1" applyFill="1" applyBorder="1" applyAlignment="1">
      <alignment horizontal="center" vertical="center" wrapText="1"/>
    </xf>
    <xf numFmtId="0" fontId="0" fillId="4" borderId="2" xfId="0" applyFill="1" applyBorder="1" applyAlignment="1">
      <alignment horizontal="center" vertical="center" wrapText="1"/>
    </xf>
    <xf numFmtId="4" fontId="7" fillId="4" borderId="2" xfId="0" applyNumberFormat="1" applyFont="1" applyFill="1" applyBorder="1" applyAlignment="1">
      <alignment horizontal="center" vertical="center"/>
    </xf>
    <xf numFmtId="4"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1" fillId="4" borderId="2" xfId="0" applyFont="1" applyFill="1" applyBorder="1" applyAlignment="1">
      <alignment horizontal="center" vertical="center" wrapText="1"/>
    </xf>
    <xf numFmtId="0" fontId="0" fillId="0" borderId="2" xfId="0"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7" fontId="0" fillId="4" borderId="1" xfId="0" applyNumberFormat="1" applyFill="1" applyBorder="1" applyAlignment="1">
      <alignment horizontal="center" vertical="center" wrapText="1"/>
    </xf>
    <xf numFmtId="0" fontId="0" fillId="0" borderId="1" xfId="0" applyBorder="1" applyAlignment="1">
      <alignment horizontal="center" vertical="center"/>
    </xf>
    <xf numFmtId="0" fontId="4" fillId="4" borderId="2" xfId="0" applyFont="1" applyFill="1" applyBorder="1" applyAlignment="1">
      <alignment horizontal="center" vertical="center"/>
    </xf>
    <xf numFmtId="4" fontId="0" fillId="0" borderId="1" xfId="0" applyNumberFormat="1" applyBorder="1" applyAlignment="1">
      <alignment horizontal="center" vertical="center"/>
    </xf>
    <xf numFmtId="0" fontId="4" fillId="4" borderId="2" xfId="0" applyFont="1" applyFill="1" applyBorder="1" applyAlignment="1">
      <alignment horizontal="center" vertical="center" wrapText="1"/>
    </xf>
    <xf numFmtId="17" fontId="4"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4" fontId="11" fillId="2" borderId="2" xfId="0" applyNumberFormat="1" applyFont="1" applyFill="1" applyBorder="1" applyAlignment="1">
      <alignment horizontal="center" vertical="center" wrapText="1"/>
    </xf>
    <xf numFmtId="0" fontId="13" fillId="0" borderId="0" xfId="0" applyFont="1" applyAlignment="1">
      <alignment horizontal="left" vertical="center" wrapText="1"/>
    </xf>
    <xf numFmtId="0" fontId="12" fillId="0" borderId="0" xfId="0" applyFont="1" applyAlignment="1">
      <alignment horizontal="center" vertical="center"/>
    </xf>
    <xf numFmtId="0" fontId="0" fillId="0" borderId="0" xfId="0" applyAlignment="1">
      <alignment horizontal="left" vertical="top"/>
    </xf>
    <xf numFmtId="17" fontId="1" fillId="0" borderId="0" xfId="0" applyNumberFormat="1" applyFont="1"/>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5" borderId="5" xfId="0" applyFont="1" applyFill="1" applyBorder="1" applyAlignment="1">
      <alignment horizontal="center" vertical="center"/>
    </xf>
    <xf numFmtId="4" fontId="2" fillId="5" borderId="2" xfId="0" applyNumberFormat="1"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2" xfId="0" applyFont="1" applyFill="1" applyBorder="1" applyAlignment="1">
      <alignment horizontal="left" vertical="top" wrapText="1"/>
    </xf>
    <xf numFmtId="17" fontId="12" fillId="3" borderId="2" xfId="0" applyNumberFormat="1" applyFont="1" applyFill="1" applyBorder="1" applyAlignment="1">
      <alignment horizontal="left" vertical="center" wrapText="1"/>
    </xf>
    <xf numFmtId="49" fontId="12" fillId="3" borderId="2" xfId="0" applyNumberFormat="1" applyFont="1" applyFill="1" applyBorder="1" applyAlignment="1">
      <alignment horizontal="center" vertical="center" wrapText="1"/>
    </xf>
    <xf numFmtId="0" fontId="12" fillId="3" borderId="2" xfId="0" applyFont="1" applyFill="1" applyBorder="1" applyAlignment="1">
      <alignment horizontal="left" vertical="center" wrapText="1"/>
    </xf>
    <xf numFmtId="17" fontId="12" fillId="3" borderId="2" xfId="0" applyNumberFormat="1" applyFont="1" applyFill="1" applyBorder="1" applyAlignment="1">
      <alignment horizontal="center" vertical="center" wrapText="1"/>
    </xf>
    <xf numFmtId="4" fontId="12" fillId="3" borderId="2" xfId="0" applyNumberFormat="1" applyFont="1" applyFill="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17" fontId="1" fillId="0" borderId="2" xfId="0" applyNumberFormat="1" applyFont="1" applyBorder="1" applyAlignment="1">
      <alignment horizontal="center" vertical="center" wrapText="1"/>
    </xf>
    <xf numFmtId="0" fontId="4" fillId="6" borderId="2" xfId="0" applyFont="1" applyFill="1" applyBorder="1" applyAlignment="1">
      <alignment horizontal="center" vertical="center"/>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0" fontId="1" fillId="6" borderId="2" xfId="0" applyFont="1" applyFill="1" applyBorder="1" applyAlignment="1">
      <alignment horizontal="center" vertical="center" wrapText="1"/>
    </xf>
    <xf numFmtId="49" fontId="0" fillId="6" borderId="2" xfId="0" applyNumberFormat="1" applyFill="1" applyBorder="1" applyAlignment="1">
      <alignment horizontal="center" vertical="center" wrapText="1"/>
    </xf>
    <xf numFmtId="0" fontId="3" fillId="6" borderId="0" xfId="0" applyFont="1" applyFill="1"/>
    <xf numFmtId="17" fontId="0" fillId="6" borderId="2" xfId="0" applyNumberFormat="1" applyFill="1" applyBorder="1" applyAlignment="1">
      <alignment horizontal="center" vertical="center" wrapText="1"/>
    </xf>
    <xf numFmtId="4" fontId="0" fillId="6" borderId="2" xfId="0" applyNumberFormat="1" applyFill="1" applyBorder="1" applyAlignment="1">
      <alignment horizontal="center" vertical="center"/>
    </xf>
    <xf numFmtId="0" fontId="2"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49" fontId="4" fillId="6" borderId="2" xfId="0" applyNumberFormat="1" applyFont="1" applyFill="1" applyBorder="1" applyAlignment="1">
      <alignment horizontal="center" vertical="center" wrapText="1"/>
    </xf>
    <xf numFmtId="0" fontId="0" fillId="6" borderId="2" xfId="0" applyFill="1" applyBorder="1"/>
    <xf numFmtId="0" fontId="17" fillId="0" borderId="0" xfId="0" applyFont="1" applyAlignment="1">
      <alignment vertical="center"/>
    </xf>
    <xf numFmtId="49" fontId="4"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7" fillId="4" borderId="6"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4" fillId="3" borderId="0" xfId="0" applyFont="1" applyFill="1" applyAlignment="1">
      <alignment vertical="center"/>
    </xf>
    <xf numFmtId="0" fontId="4" fillId="4" borderId="11" xfId="0" applyFont="1" applyFill="1" applyBorder="1" applyAlignment="1">
      <alignment vertical="center"/>
    </xf>
    <xf numFmtId="0" fontId="4" fillId="4" borderId="6" xfId="0" applyFont="1" applyFill="1" applyBorder="1" applyAlignment="1">
      <alignment vertical="center"/>
    </xf>
    <xf numFmtId="0" fontId="19" fillId="0" borderId="0" xfId="0" applyFont="1" applyAlignment="1">
      <alignment horizontal="center" vertical="center"/>
    </xf>
    <xf numFmtId="0" fontId="19" fillId="0" borderId="0" xfId="0" applyFont="1"/>
    <xf numFmtId="0" fontId="6" fillId="0" borderId="0" xfId="0" applyFont="1"/>
    <xf numFmtId="4" fontId="6" fillId="0" borderId="0" xfId="0" applyNumberFormat="1" applyFont="1"/>
    <xf numFmtId="0" fontId="21" fillId="2"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1" fontId="21" fillId="2" borderId="2" xfId="0" applyNumberFormat="1" applyFont="1" applyFill="1" applyBorder="1" applyAlignment="1">
      <alignment horizontal="center" vertical="center" wrapText="1"/>
    </xf>
    <xf numFmtId="0" fontId="21" fillId="2" borderId="5" xfId="0" applyFont="1" applyFill="1" applyBorder="1" applyAlignment="1">
      <alignment horizontal="center" vertical="center"/>
    </xf>
    <xf numFmtId="4" fontId="21" fillId="2" borderId="2" xfId="0" applyNumberFormat="1" applyFont="1" applyFill="1" applyBorder="1" applyAlignment="1">
      <alignment horizontal="center" vertical="center" wrapText="1"/>
    </xf>
    <xf numFmtId="0" fontId="22" fillId="4" borderId="5" xfId="0" applyFont="1" applyFill="1" applyBorder="1" applyAlignment="1">
      <alignment horizontal="center" vertical="center" wrapText="1"/>
    </xf>
    <xf numFmtId="0" fontId="12" fillId="3" borderId="0" xfId="0" applyFont="1" applyFill="1"/>
    <xf numFmtId="0" fontId="12" fillId="0" borderId="0" xfId="0" applyFont="1"/>
    <xf numFmtId="4" fontId="4" fillId="0" borderId="2" xfId="2"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4" borderId="2" xfId="2"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17"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17" fontId="4" fillId="0" borderId="5" xfId="0" quotePrefix="1" applyNumberFormat="1" applyFont="1" applyBorder="1" applyAlignment="1">
      <alignment horizontal="center" vertical="center" wrapText="1"/>
    </xf>
    <xf numFmtId="4" fontId="4" fillId="0" borderId="5" xfId="0" quotePrefix="1" applyNumberFormat="1" applyFont="1" applyBorder="1" applyAlignment="1">
      <alignment horizontal="center" vertical="center"/>
    </xf>
    <xf numFmtId="0" fontId="10" fillId="0" borderId="2" xfId="1" applyNumberFormat="1" applyBorder="1" applyAlignment="1">
      <alignment horizontal="center"/>
    </xf>
    <xf numFmtId="4" fontId="10" fillId="0" borderId="2" xfId="0" applyNumberFormat="1" applyFont="1" applyBorder="1" applyAlignment="1">
      <alignment horizontal="right"/>
    </xf>
    <xf numFmtId="0" fontId="10" fillId="0" borderId="2" xfId="0" applyFont="1" applyBorder="1" applyAlignment="1">
      <alignment horizontal="center"/>
    </xf>
    <xf numFmtId="0" fontId="1" fillId="0" borderId="2" xfId="0" applyFont="1" applyBorder="1" applyAlignment="1">
      <alignment horizontal="center" vertical="center" wrapText="1"/>
    </xf>
    <xf numFmtId="49" fontId="0" fillId="0" borderId="1" xfId="0" applyNumberFormat="1" applyBorder="1" applyAlignment="1">
      <alignment horizontal="center" vertical="center" wrapText="1"/>
    </xf>
    <xf numFmtId="0" fontId="0" fillId="4" borderId="0" xfId="0" applyFill="1" applyAlignment="1">
      <alignment horizontal="center" vertical="center" wrapText="1"/>
    </xf>
    <xf numFmtId="0" fontId="2" fillId="2" borderId="14"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left" vertical="top" wrapText="1"/>
    </xf>
    <xf numFmtId="1"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1" fontId="4" fillId="4"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0" borderId="0" xfId="0" applyFont="1" applyAlignment="1">
      <alignment vertical="center"/>
    </xf>
    <xf numFmtId="0" fontId="4" fillId="0" borderId="9"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4" fontId="4" fillId="0" borderId="2" xfId="0" applyNumberFormat="1" applyFont="1" applyBorder="1" applyAlignment="1">
      <alignment horizontal="right" vertical="center" wrapText="1"/>
    </xf>
    <xf numFmtId="0" fontId="14" fillId="3" borderId="0" xfId="0" applyFont="1" applyFill="1" applyAlignment="1">
      <alignment horizontal="left" vertical="center"/>
    </xf>
    <xf numFmtId="0" fontId="0" fillId="3" borderId="0" xfId="0" applyFill="1"/>
    <xf numFmtId="4" fontId="0" fillId="3" borderId="0" xfId="0" applyNumberFormat="1" applyFill="1"/>
    <xf numFmtId="3" fontId="0" fillId="3" borderId="0" xfId="0" applyNumberFormat="1" applyFill="1" applyAlignment="1">
      <alignment horizontal="center"/>
    </xf>
    <xf numFmtId="4" fontId="0" fillId="3" borderId="0" xfId="0" applyNumberFormat="1" applyFill="1" applyAlignment="1">
      <alignment horizontal="center"/>
    </xf>
    <xf numFmtId="3" fontId="0" fillId="0" borderId="0" xfId="0" applyNumberFormat="1" applyAlignment="1">
      <alignment horizontal="center"/>
    </xf>
    <xf numFmtId="0" fontId="0" fillId="0" borderId="0" xfId="0" applyAlignment="1">
      <alignment horizontal="left"/>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0" fontId="0" fillId="0" borderId="2" xfId="0" applyBorder="1" applyAlignment="1">
      <alignment vertical="center" wrapText="1"/>
    </xf>
    <xf numFmtId="0" fontId="4" fillId="4" borderId="2" xfId="0" applyFont="1" applyFill="1" applyBorder="1" applyAlignment="1">
      <alignment horizontal="left" vertical="center" wrapText="1"/>
    </xf>
    <xf numFmtId="4" fontId="7" fillId="4" borderId="2" xfId="0" applyNumberFormat="1" applyFont="1" applyFill="1" applyBorder="1" applyAlignment="1">
      <alignment horizontal="center" vertical="center" wrapText="1"/>
    </xf>
    <xf numFmtId="0" fontId="0" fillId="4" borderId="2" xfId="0" applyFill="1" applyBorder="1" applyAlignment="1">
      <alignment vertical="center" wrapText="1"/>
    </xf>
    <xf numFmtId="0" fontId="4" fillId="0" borderId="2" xfId="0" applyFont="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0" fontId="4" fillId="3" borderId="0" xfId="0" applyFont="1" applyFill="1" applyAlignment="1" applyProtection="1">
      <alignment horizontal="left" vertical="center" wrapText="1"/>
      <protection locked="0"/>
    </xf>
    <xf numFmtId="0" fontId="4" fillId="0" borderId="0" xfId="0" applyFont="1" applyAlignment="1">
      <alignment horizontal="left" vertical="center"/>
    </xf>
    <xf numFmtId="0" fontId="4" fillId="0" borderId="15" xfId="0" applyFont="1" applyBorder="1" applyAlignment="1">
      <alignment horizontal="left" vertical="center"/>
    </xf>
    <xf numFmtId="4" fontId="23" fillId="0" borderId="0" xfId="0" applyNumberFormat="1" applyFont="1"/>
    <xf numFmtId="0" fontId="0" fillId="0" borderId="9" xfId="0" applyBorder="1" applyAlignment="1">
      <alignment horizontal="center" vertical="center"/>
    </xf>
    <xf numFmtId="167" fontId="10" fillId="0" borderId="2" xfId="3" applyFont="1" applyBorder="1" applyAlignment="1">
      <alignment horizontal="center" vertical="center" wrapText="1"/>
    </xf>
    <xf numFmtId="167" fontId="25" fillId="0" borderId="2" xfId="3" applyFont="1" applyBorder="1" applyAlignment="1">
      <alignment horizontal="center" vertical="center" wrapText="1"/>
    </xf>
    <xf numFmtId="2"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0" fontId="0" fillId="0" borderId="0" xfId="0" applyAlignment="1">
      <alignment horizontal="center" vertical="center" wrapText="1"/>
    </xf>
    <xf numFmtId="0" fontId="4" fillId="0" borderId="4" xfId="0" applyFont="1" applyBorder="1" applyAlignment="1">
      <alignment horizontal="center" vertical="center" wrapText="1"/>
    </xf>
    <xf numFmtId="164" fontId="4" fillId="0" borderId="0" xfId="0" applyNumberFormat="1" applyFont="1" applyAlignment="1">
      <alignment horizontal="center" vertical="center" wrapText="1"/>
    </xf>
    <xf numFmtId="0" fontId="28" fillId="0" borderId="0" xfId="0" applyFont="1" applyAlignment="1">
      <alignment horizontal="center" vertical="center" wrapText="1"/>
    </xf>
    <xf numFmtId="0" fontId="14" fillId="0" borderId="9" xfId="0" applyFont="1" applyBorder="1" applyAlignment="1">
      <alignment horizontal="center" vertical="center"/>
    </xf>
    <xf numFmtId="0" fontId="4" fillId="3" borderId="2" xfId="0" applyFont="1" applyFill="1" applyBorder="1" applyAlignment="1">
      <alignment vertical="center" wrapText="1"/>
    </xf>
    <xf numFmtId="0" fontId="4" fillId="3" borderId="2" xfId="0" applyFont="1" applyFill="1" applyBorder="1" applyAlignment="1">
      <alignment horizontal="left" vertical="center"/>
    </xf>
    <xf numFmtId="0" fontId="14" fillId="4" borderId="9" xfId="0" applyFont="1" applyFill="1" applyBorder="1" applyAlignment="1">
      <alignment horizontal="center" vertical="center"/>
    </xf>
    <xf numFmtId="0" fontId="7" fillId="4" borderId="2" xfId="0" applyFont="1" applyFill="1" applyBorder="1" applyAlignment="1">
      <alignment vertical="center" wrapText="1"/>
    </xf>
    <xf numFmtId="0" fontId="7" fillId="4" borderId="2" xfId="0" applyFont="1" applyFill="1" applyBorder="1" applyAlignment="1">
      <alignment horizontal="center" vertical="center"/>
    </xf>
    <xf numFmtId="0" fontId="4" fillId="4" borderId="2" xfId="0" applyFont="1" applyFill="1" applyBorder="1" applyAlignment="1">
      <alignment horizontal="left" vertical="center"/>
    </xf>
    <xf numFmtId="0" fontId="5" fillId="0" borderId="2" xfId="0" applyFont="1" applyBorder="1" applyAlignment="1">
      <alignment horizontal="left" vertical="center" wrapText="1"/>
    </xf>
    <xf numFmtId="17" fontId="4" fillId="0" borderId="2" xfId="0" applyNumberFormat="1" applyFont="1" applyBorder="1" applyAlignment="1">
      <alignment horizontal="left" vertical="top" wrapText="1"/>
    </xf>
    <xf numFmtId="49" fontId="4" fillId="0" borderId="2" xfId="0" applyNumberFormat="1" applyFont="1" applyBorder="1" applyAlignment="1">
      <alignment horizontal="center" vertical="top" wrapText="1"/>
    </xf>
    <xf numFmtId="0" fontId="4" fillId="0" borderId="2" xfId="0" applyFont="1" applyBorder="1" applyAlignment="1">
      <alignment horizontal="left" vertical="top" wrapText="1"/>
    </xf>
    <xf numFmtId="0" fontId="1" fillId="0" borderId="2" xfId="0" applyFont="1" applyBorder="1" applyAlignment="1">
      <alignment horizontal="left" vertical="center" wrapText="1"/>
    </xf>
    <xf numFmtId="17" fontId="0" fillId="0" borderId="2" xfId="0" applyNumberFormat="1" applyBorder="1" applyAlignment="1">
      <alignment horizontal="left" vertical="center" wrapText="1"/>
    </xf>
    <xf numFmtId="17" fontId="0" fillId="0" borderId="5" xfId="0" applyNumberFormat="1" applyBorder="1" applyAlignment="1">
      <alignment horizontal="right" vertical="center" wrapText="1"/>
    </xf>
    <xf numFmtId="0" fontId="0" fillId="0" borderId="5" xfId="0" applyBorder="1" applyAlignment="1">
      <alignment horizontal="center" vertical="center" wrapText="1"/>
    </xf>
    <xf numFmtId="17" fontId="0" fillId="0" borderId="2" xfId="0" applyNumberFormat="1" applyBorder="1" applyAlignment="1">
      <alignment horizontal="right" vertical="center" wrapText="1"/>
    </xf>
    <xf numFmtId="2" fontId="0" fillId="0" borderId="2" xfId="0" applyNumberFormat="1" applyBorder="1" applyAlignment="1">
      <alignment horizontal="center" wrapText="1"/>
    </xf>
    <xf numFmtId="1" fontId="0" fillId="0" borderId="2" xfId="0" applyNumberFormat="1" applyBorder="1" applyAlignment="1">
      <alignment horizontal="center"/>
    </xf>
    <xf numFmtId="0" fontId="29" fillId="0" borderId="0" xfId="0" applyFont="1"/>
    <xf numFmtId="4" fontId="29" fillId="0" borderId="0" xfId="0" applyNumberFormat="1" applyFont="1"/>
    <xf numFmtId="1" fontId="30" fillId="5" borderId="2" xfId="0" applyNumberFormat="1" applyFont="1" applyFill="1" applyBorder="1" applyAlignment="1">
      <alignment horizontal="center" vertical="center" wrapText="1"/>
    </xf>
    <xf numFmtId="0" fontId="31" fillId="0" borderId="0" xfId="0" applyFont="1"/>
    <xf numFmtId="1" fontId="32" fillId="7" borderId="2" xfId="0" applyNumberFormat="1" applyFont="1"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center" vertical="center" wrapText="1"/>
    </xf>
    <xf numFmtId="0" fontId="24" fillId="0" borderId="16" xfId="0" applyFont="1" applyBorder="1" applyAlignment="1">
      <alignment horizontal="center" vertical="center" wrapText="1"/>
    </xf>
    <xf numFmtId="17" fontId="0" fillId="0" borderId="16" xfId="0" applyNumberFormat="1" applyBorder="1" applyAlignment="1">
      <alignment horizontal="center" vertical="center" wrapText="1"/>
    </xf>
    <xf numFmtId="49" fontId="0" fillId="0" borderId="16" xfId="0" applyNumberFormat="1" applyBorder="1" applyAlignment="1">
      <alignment horizontal="center" vertical="center" wrapText="1"/>
    </xf>
    <xf numFmtId="4" fontId="0" fillId="0" borderId="0" xfId="0" applyNumberFormat="1" applyAlignment="1">
      <alignment horizontal="center" vertical="center"/>
    </xf>
    <xf numFmtId="4" fontId="0" fillId="0" borderId="16" xfId="0" applyNumberFormat="1" applyBorder="1" applyAlignment="1">
      <alignment horizontal="center" vertical="center"/>
    </xf>
    <xf numFmtId="169" fontId="0" fillId="0" borderId="0" xfId="0" applyNumberFormat="1" applyAlignment="1">
      <alignment horizontal="center" vertical="center"/>
    </xf>
    <xf numFmtId="0" fontId="25" fillId="0" borderId="16" xfId="0" applyFont="1" applyBorder="1" applyAlignment="1">
      <alignment horizontal="center" vertical="center" wrapText="1"/>
    </xf>
    <xf numFmtId="49" fontId="25" fillId="0" borderId="16" xfId="0" applyNumberFormat="1" applyFont="1" applyBorder="1" applyAlignment="1">
      <alignment horizontal="center" vertical="center" wrapText="1"/>
    </xf>
    <xf numFmtId="0" fontId="0" fillId="0" borderId="16" xfId="0"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wrapText="1"/>
    </xf>
    <xf numFmtId="0" fontId="0" fillId="0" borderId="2" xfId="0" applyBorder="1" applyAlignment="1">
      <alignment horizontal="left" vertical="center"/>
    </xf>
    <xf numFmtId="164" fontId="31"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 borderId="2" xfId="0" applyFill="1" applyBorder="1" applyAlignment="1">
      <alignment horizontal="center"/>
    </xf>
    <xf numFmtId="0" fontId="0" fillId="2" borderId="7" xfId="0" applyFill="1" applyBorder="1" applyAlignment="1">
      <alignment horizontal="center"/>
    </xf>
    <xf numFmtId="0" fontId="0" fillId="2" borderId="4" xfId="0" applyFill="1" applyBorder="1" applyAlignment="1">
      <alignment horizontal="center"/>
    </xf>
    <xf numFmtId="0" fontId="4" fillId="4" borderId="6"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17" fontId="4" fillId="4" borderId="6"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17" fontId="4" fillId="8" borderId="1"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xf>
    <xf numFmtId="4" fontId="4" fillId="0" borderId="0" xfId="0" applyNumberFormat="1" applyFont="1"/>
    <xf numFmtId="0" fontId="0" fillId="8" borderId="2" xfId="0" applyFill="1" applyBorder="1" applyAlignment="1">
      <alignment horizontal="center" vertical="center"/>
    </xf>
    <xf numFmtId="0" fontId="0" fillId="8" borderId="2" xfId="0" applyFill="1" applyBorder="1" applyAlignment="1">
      <alignment horizontal="center" vertical="center" wrapText="1"/>
    </xf>
    <xf numFmtId="0" fontId="1" fillId="8" borderId="2" xfId="0" applyFont="1" applyFill="1" applyBorder="1" applyAlignment="1">
      <alignment horizontal="left" vertical="center" wrapText="1"/>
    </xf>
    <xf numFmtId="0" fontId="0" fillId="8" borderId="2" xfId="0" applyFill="1" applyBorder="1" applyAlignment="1">
      <alignment horizontal="left" vertical="center" wrapText="1"/>
    </xf>
    <xf numFmtId="17" fontId="0" fillId="8" borderId="2" xfId="0" applyNumberFormat="1" applyFill="1" applyBorder="1" applyAlignment="1">
      <alignment horizontal="left" vertical="top" wrapText="1"/>
    </xf>
    <xf numFmtId="49" fontId="0" fillId="8" borderId="2" xfId="0" applyNumberFormat="1" applyFill="1" applyBorder="1" applyAlignment="1">
      <alignment horizontal="center" vertical="top" wrapText="1"/>
    </xf>
    <xf numFmtId="17" fontId="0" fillId="8" borderId="2" xfId="0" applyNumberFormat="1" applyFill="1" applyBorder="1" applyAlignment="1">
      <alignment horizontal="center" vertical="center" wrapText="1"/>
    </xf>
    <xf numFmtId="4" fontId="0" fillId="8" borderId="2" xfId="0" applyNumberFormat="1" applyFill="1" applyBorder="1" applyAlignment="1">
      <alignment horizontal="center" vertical="center"/>
    </xf>
    <xf numFmtId="0" fontId="14" fillId="8" borderId="9" xfId="0" applyFont="1" applyFill="1" applyBorder="1" applyAlignment="1">
      <alignment horizontal="center" vertical="center"/>
    </xf>
    <xf numFmtId="0" fontId="4" fillId="8" borderId="2" xfId="0" applyFont="1" applyFill="1" applyBorder="1" applyAlignment="1">
      <alignment horizontal="center" vertical="center"/>
    </xf>
    <xf numFmtId="0" fontId="0" fillId="8" borderId="0" xfId="0" applyFill="1" applyAlignment="1">
      <alignment horizontal="center" wrapText="1"/>
    </xf>
    <xf numFmtId="17" fontId="4" fillId="8" borderId="2" xfId="0" applyNumberFormat="1" applyFont="1" applyFill="1" applyBorder="1" applyAlignment="1">
      <alignment horizontal="center" vertical="center" wrapText="1"/>
    </xf>
    <xf numFmtId="4" fontId="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xf>
    <xf numFmtId="165" fontId="0" fillId="8" borderId="2" xfId="0" applyNumberFormat="1" applyFill="1" applyBorder="1" applyAlignment="1">
      <alignment horizontal="center" vertical="center"/>
    </xf>
    <xf numFmtId="0" fontId="0" fillId="8" borderId="2" xfId="0" applyFill="1" applyBorder="1"/>
    <xf numFmtId="4" fontId="0" fillId="8" borderId="2" xfId="0" applyNumberFormat="1" applyFill="1" applyBorder="1" applyAlignment="1">
      <alignment horizontal="center" vertical="center" wrapText="1"/>
    </xf>
    <xf numFmtId="0" fontId="12" fillId="8" borderId="2" xfId="0" applyFont="1" applyFill="1" applyBorder="1" applyAlignment="1">
      <alignment horizontal="left" vertical="center" wrapText="1"/>
    </xf>
    <xf numFmtId="49" fontId="12" fillId="8" borderId="2" xfId="0" applyNumberFormat="1" applyFont="1" applyFill="1" applyBorder="1" applyAlignment="1">
      <alignment horizontal="center" vertical="center" wrapText="1"/>
    </xf>
    <xf numFmtId="167" fontId="4" fillId="8" borderId="2" xfId="3" applyFont="1" applyFill="1" applyBorder="1" applyAlignment="1">
      <alignment horizontal="center" vertical="center" wrapText="1"/>
    </xf>
    <xf numFmtId="168" fontId="4" fillId="8" borderId="2" xfId="3" applyNumberFormat="1" applyFont="1" applyFill="1" applyBorder="1" applyAlignment="1">
      <alignment horizontal="center" vertical="center" wrapText="1"/>
    </xf>
    <xf numFmtId="167" fontId="4" fillId="8" borderId="16" xfId="3" applyFont="1" applyFill="1" applyBorder="1" applyAlignment="1">
      <alignment horizontal="center" vertical="center" wrapText="1"/>
    </xf>
    <xf numFmtId="0" fontId="0" fillId="8" borderId="16" xfId="0" applyFill="1" applyBorder="1" applyAlignment="1">
      <alignment horizontal="center" vertical="center" wrapText="1"/>
    </xf>
    <xf numFmtId="0" fontId="0" fillId="8" borderId="9" xfId="0" applyFill="1" applyBorder="1" applyAlignment="1">
      <alignment horizontal="center" vertical="center"/>
    </xf>
    <xf numFmtId="0" fontId="0" fillId="8" borderId="1" xfId="0" applyFill="1" applyBorder="1" applyAlignment="1">
      <alignment horizontal="center" vertical="center"/>
    </xf>
    <xf numFmtId="1" fontId="0" fillId="8" borderId="2" xfId="0" applyNumberFormat="1" applyFill="1" applyBorder="1" applyAlignment="1">
      <alignment horizontal="center" vertical="center" wrapText="1"/>
    </xf>
    <xf numFmtId="49" fontId="0" fillId="8" borderId="2" xfId="0" applyNumberFormat="1" applyFill="1" applyBorder="1" applyAlignment="1">
      <alignment horizontal="center" vertical="center" wrapText="1"/>
    </xf>
    <xf numFmtId="17" fontId="0" fillId="8" borderId="2" xfId="0" applyNumberFormat="1" applyFill="1" applyBorder="1" applyAlignment="1">
      <alignment horizontal="right" vertical="center" wrapText="1"/>
    </xf>
    <xf numFmtId="0" fontId="0" fillId="8" borderId="0" xfId="0" applyFill="1"/>
    <xf numFmtId="0" fontId="4" fillId="8" borderId="9" xfId="0" applyFont="1" applyFill="1" applyBorder="1" applyAlignment="1">
      <alignment horizontal="center" vertical="center"/>
    </xf>
    <xf numFmtId="0" fontId="5" fillId="8"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4" fillId="8" borderId="2" xfId="0" applyFont="1" applyFill="1" applyBorder="1" applyAlignment="1">
      <alignment horizontal="left" vertical="center" wrapText="1"/>
    </xf>
    <xf numFmtId="0" fontId="12" fillId="8" borderId="9" xfId="0" applyFont="1" applyFill="1" applyBorder="1" applyAlignment="1">
      <alignment horizontal="center" vertical="center"/>
    </xf>
    <xf numFmtId="17" fontId="12" fillId="8" borderId="2" xfId="0" applyNumberFormat="1" applyFont="1" applyFill="1" applyBorder="1" applyAlignment="1">
      <alignment horizontal="left" vertical="center" wrapText="1"/>
    </xf>
    <xf numFmtId="4" fontId="4" fillId="8" borderId="5" xfId="0" quotePrefix="1" applyNumberFormat="1" applyFont="1" applyFill="1" applyBorder="1" applyAlignment="1">
      <alignment horizontal="center" vertical="center"/>
    </xf>
    <xf numFmtId="0" fontId="0" fillId="8" borderId="2" xfId="0" applyFill="1" applyBorder="1" applyAlignment="1">
      <alignment horizontal="center"/>
    </xf>
    <xf numFmtId="0" fontId="0" fillId="8" borderId="2" xfId="0" applyFill="1" applyBorder="1" applyAlignment="1">
      <alignment vertical="center"/>
    </xf>
    <xf numFmtId="44" fontId="0" fillId="8" borderId="2" xfId="2" applyFont="1" applyFill="1" applyBorder="1" applyAlignment="1">
      <alignment vertical="center"/>
    </xf>
    <xf numFmtId="4" fontId="0" fillId="8" borderId="2" xfId="0" applyNumberFormat="1" applyFill="1" applyBorder="1" applyAlignment="1">
      <alignment vertical="center"/>
    </xf>
    <xf numFmtId="0" fontId="0" fillId="8" borderId="2" xfId="0" applyFill="1" applyBorder="1" applyAlignment="1">
      <alignment vertical="center" wrapText="1"/>
    </xf>
    <xf numFmtId="0" fontId="4" fillId="8" borderId="2"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4" fontId="4" fillId="8" borderId="2" xfId="0" applyNumberFormat="1" applyFont="1" applyFill="1" applyBorder="1" applyAlignment="1" applyProtection="1">
      <alignment horizontal="center" vertical="center" wrapText="1"/>
      <protection locked="0"/>
    </xf>
    <xf numFmtId="0" fontId="0" fillId="8" borderId="0" xfId="0" applyFill="1" applyAlignment="1">
      <alignment wrapText="1"/>
    </xf>
    <xf numFmtId="4" fontId="0" fillId="8" borderId="2" xfId="0" applyNumberFormat="1" applyFill="1" applyBorder="1" applyAlignment="1" applyProtection="1">
      <alignment horizontal="center" vertical="center" wrapText="1"/>
      <protection locked="0"/>
    </xf>
    <xf numFmtId="4" fontId="4" fillId="8" borderId="2"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0" fillId="0" borderId="0" xfId="0" applyAlignment="1">
      <alignment horizontal="center"/>
    </xf>
    <xf numFmtId="4" fontId="0" fillId="0" borderId="0" xfId="0" applyNumberFormat="1" applyAlignment="1">
      <alignment horizontal="center"/>
    </xf>
    <xf numFmtId="3" fontId="33" fillId="0" borderId="0" xfId="0" applyNumberFormat="1" applyFont="1" applyAlignment="1">
      <alignment horizontal="center" vertical="center"/>
    </xf>
    <xf numFmtId="4" fontId="33" fillId="0" borderId="0" xfId="0" applyNumberFormat="1" applyFont="1" applyAlignment="1">
      <alignment horizontal="center" vertical="center"/>
    </xf>
    <xf numFmtId="4" fontId="6" fillId="0" borderId="2" xfId="0" applyNumberFormat="1" applyFont="1" applyBorder="1"/>
    <xf numFmtId="0" fontId="15" fillId="4" borderId="2" xfId="0" applyFont="1" applyFill="1" applyBorder="1" applyAlignment="1">
      <alignment horizontal="center" vertical="center" wrapText="1"/>
    </xf>
    <xf numFmtId="0" fontId="0" fillId="0" borderId="18" xfId="0" applyBorder="1"/>
    <xf numFmtId="1" fontId="0" fillId="3" borderId="4" xfId="0" applyNumberFormat="1" applyFill="1" applyBorder="1" applyAlignment="1">
      <alignment horizontal="center"/>
    </xf>
    <xf numFmtId="4" fontId="0" fillId="3" borderId="2" xfId="0" applyNumberFormat="1" applyFill="1" applyBorder="1"/>
    <xf numFmtId="164" fontId="28" fillId="2" borderId="8" xfId="0" applyNumberFormat="1" applyFont="1" applyFill="1" applyBorder="1" applyAlignment="1">
      <alignment horizontal="center"/>
    </xf>
    <xf numFmtId="164" fontId="28" fillId="2" borderId="1" xfId="0" applyNumberFormat="1" applyFont="1" applyFill="1" applyBorder="1" applyAlignment="1">
      <alignment horizontal="center"/>
    </xf>
    <xf numFmtId="0" fontId="28" fillId="2" borderId="1" xfId="0" applyFont="1" applyFill="1" applyBorder="1" applyAlignment="1">
      <alignment horizontal="center"/>
    </xf>
    <xf numFmtId="0" fontId="28" fillId="2" borderId="2" xfId="0" applyFont="1" applyFill="1" applyBorder="1"/>
    <xf numFmtId="1" fontId="28" fillId="3" borderId="4" xfId="0" applyNumberFormat="1" applyFont="1" applyFill="1" applyBorder="1" applyAlignment="1">
      <alignment horizontal="center"/>
    </xf>
    <xf numFmtId="4" fontId="15" fillId="0" borderId="0" xfId="0" applyNumberFormat="1" applyFont="1"/>
    <xf numFmtId="3" fontId="28" fillId="0" borderId="2" xfId="0" applyNumberFormat="1" applyFont="1" applyBorder="1" applyAlignment="1">
      <alignment horizontal="center"/>
    </xf>
    <xf numFmtId="4" fontId="15" fillId="0" borderId="2" xfId="0" applyNumberFormat="1" applyFont="1" applyBorder="1" applyAlignment="1">
      <alignment horizontal="right" vertical="center" wrapText="1"/>
    </xf>
    <xf numFmtId="1" fontId="28" fillId="0" borderId="4" xfId="0" applyNumberFormat="1" applyFont="1" applyBorder="1" applyAlignment="1">
      <alignment horizontal="center"/>
    </xf>
    <xf numFmtId="4" fontId="28" fillId="3" borderId="2" xfId="0" applyNumberFormat="1" applyFont="1" applyFill="1" applyBorder="1"/>
    <xf numFmtId="4" fontId="28" fillId="0" borderId="2" xfId="0" applyNumberFormat="1" applyFont="1" applyBorder="1"/>
    <xf numFmtId="0" fontId="7" fillId="9" borderId="2" xfId="0" applyFont="1" applyFill="1" applyBorder="1" applyAlignment="1">
      <alignment horizontal="left" vertical="center" wrapText="1"/>
    </xf>
    <xf numFmtId="3" fontId="7" fillId="9" borderId="2" xfId="0" applyNumberFormat="1" applyFont="1" applyFill="1" applyBorder="1" applyAlignment="1">
      <alignment horizontal="center" vertical="center"/>
    </xf>
    <xf numFmtId="0" fontId="7"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2" xfId="0" applyFont="1" applyFill="1" applyBorder="1" applyAlignment="1">
      <alignment horizontal="left" vertical="center"/>
    </xf>
    <xf numFmtId="17" fontId="7" fillId="9" borderId="2" xfId="0" applyNumberFormat="1" applyFont="1" applyFill="1" applyBorder="1" applyAlignment="1">
      <alignment horizontal="left" vertical="center" wrapText="1"/>
    </xf>
    <xf numFmtId="49" fontId="7" fillId="9" borderId="2" xfId="0" applyNumberFormat="1" applyFont="1" applyFill="1" applyBorder="1" applyAlignment="1">
      <alignment horizontal="center" vertical="center" wrapText="1"/>
    </xf>
    <xf numFmtId="0" fontId="12" fillId="8" borderId="2" xfId="0" applyFont="1" applyFill="1" applyBorder="1" applyAlignment="1">
      <alignment horizontal="center" vertical="top" wrapText="1"/>
    </xf>
    <xf numFmtId="49" fontId="12" fillId="8" borderId="2" xfId="0" applyNumberFormat="1" applyFont="1" applyFill="1" applyBorder="1" applyAlignment="1">
      <alignment horizontal="center" vertical="top" wrapText="1"/>
    </xf>
    <xf numFmtId="0" fontId="0" fillId="0" borderId="0" xfId="0"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49"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0" fillId="4" borderId="0" xfId="0" applyFill="1" applyAlignment="1">
      <alignment vertical="center" wrapText="1"/>
    </xf>
    <xf numFmtId="0" fontId="0" fillId="4" borderId="6" xfId="0" applyFill="1" applyBorder="1" applyAlignment="1">
      <alignment vertical="center" wrapText="1"/>
    </xf>
    <xf numFmtId="49" fontId="4" fillId="4" borderId="6" xfId="0" applyNumberFormat="1" applyFont="1" applyFill="1" applyBorder="1" applyAlignment="1">
      <alignment horizontal="center" vertical="center" wrapText="1"/>
    </xf>
    <xf numFmtId="0" fontId="4" fillId="4" borderId="6" xfId="0" applyFont="1" applyFill="1" applyBorder="1" applyAlignment="1">
      <alignment horizontal="left" vertical="center" wrapText="1"/>
    </xf>
    <xf numFmtId="0" fontId="0" fillId="4" borderId="2" xfId="0" applyFill="1" applyBorder="1" applyAlignment="1">
      <alignment horizontal="left" vertical="center" wrapText="1"/>
    </xf>
    <xf numFmtId="43" fontId="4" fillId="8" borderId="2" xfId="0" applyNumberFormat="1" applyFont="1" applyFill="1" applyBorder="1" applyAlignment="1">
      <alignment horizontal="left" vertical="center" wrapText="1"/>
    </xf>
    <xf numFmtId="49" fontId="4" fillId="8" borderId="1" xfId="0" applyNumberFormat="1" applyFont="1" applyFill="1" applyBorder="1" applyAlignment="1">
      <alignment horizontal="center" vertical="center" wrapText="1"/>
    </xf>
    <xf numFmtId="0" fontId="0" fillId="8" borderId="2" xfId="0" applyFill="1" applyBorder="1" applyAlignment="1">
      <alignment horizontal="left" wrapText="1"/>
    </xf>
    <xf numFmtId="0" fontId="0" fillId="8" borderId="2" xfId="0" applyFill="1" applyBorder="1" applyAlignment="1">
      <alignment horizontal="center" wrapText="1"/>
    </xf>
    <xf numFmtId="0" fontId="4" fillId="3" borderId="19" xfId="0" applyFont="1" applyFill="1" applyBorder="1" applyAlignment="1" applyProtection="1">
      <alignment horizontal="left" vertical="center" wrapText="1"/>
      <protection locked="0"/>
    </xf>
    <xf numFmtId="0" fontId="4" fillId="6" borderId="2" xfId="0" applyFont="1" applyFill="1" applyBorder="1" applyAlignment="1">
      <alignment horizontal="left" vertical="center" wrapText="1"/>
    </xf>
    <xf numFmtId="0" fontId="28" fillId="2" borderId="2" xfId="0" applyFont="1" applyFill="1" applyBorder="1" applyAlignment="1">
      <alignment horizontal="center"/>
    </xf>
    <xf numFmtId="0" fontId="30" fillId="5" borderId="5" xfId="0" applyFont="1" applyFill="1" applyBorder="1" applyAlignment="1">
      <alignment horizontal="center" vertical="center"/>
    </xf>
    <xf numFmtId="0" fontId="30" fillId="5" borderId="5" xfId="0" applyFont="1" applyFill="1" applyBorder="1" applyAlignment="1">
      <alignment horizontal="center" vertical="center" wrapText="1"/>
    </xf>
    <xf numFmtId="0" fontId="30" fillId="5" borderId="2" xfId="0" applyFont="1" applyFill="1" applyBorder="1" applyAlignment="1">
      <alignment horizontal="center" vertical="center" wrapText="1"/>
    </xf>
    <xf numFmtId="4" fontId="30" fillId="5" borderId="2" xfId="0" applyNumberFormat="1" applyFont="1" applyFill="1" applyBorder="1" applyAlignment="1">
      <alignment horizontal="center" vertical="center" wrapText="1"/>
    </xf>
    <xf numFmtId="0" fontId="37" fillId="3" borderId="2" xfId="0" applyFont="1" applyFill="1" applyBorder="1" applyAlignment="1">
      <alignment horizontal="left" vertical="center" wrapText="1"/>
    </xf>
    <xf numFmtId="0" fontId="37" fillId="3" borderId="2" xfId="0" applyFont="1" applyFill="1" applyBorder="1" applyAlignment="1">
      <alignment horizontal="left" vertical="center"/>
    </xf>
    <xf numFmtId="0" fontId="37" fillId="3" borderId="2" xfId="0" applyFont="1" applyFill="1" applyBorder="1" applyAlignment="1">
      <alignment horizontal="center" vertical="center" wrapText="1"/>
    </xf>
    <xf numFmtId="0" fontId="37" fillId="3" borderId="2" xfId="0" applyFont="1" applyFill="1" applyBorder="1" applyAlignment="1">
      <alignment horizontal="center" vertical="center"/>
    </xf>
    <xf numFmtId="0" fontId="38" fillId="3" borderId="2" xfId="0" applyFont="1" applyFill="1" applyBorder="1" applyAlignment="1">
      <alignment horizontal="center" vertical="center" wrapText="1"/>
    </xf>
    <xf numFmtId="0" fontId="37" fillId="3" borderId="2" xfId="0" applyFont="1" applyFill="1" applyBorder="1" applyAlignment="1">
      <alignment horizontal="centerContinuous" vertical="center" wrapText="1"/>
    </xf>
    <xf numFmtId="4" fontId="37" fillId="3" borderId="2" xfId="0" applyNumberFormat="1" applyFont="1" applyFill="1" applyBorder="1" applyAlignment="1">
      <alignment horizontal="center" vertical="center"/>
    </xf>
    <xf numFmtId="0" fontId="37" fillId="4" borderId="2" xfId="0" applyFont="1" applyFill="1" applyBorder="1" applyAlignment="1">
      <alignment horizontal="left" vertical="center" wrapText="1"/>
    </xf>
    <xf numFmtId="0" fontId="37" fillId="4" borderId="2" xfId="0" applyFont="1" applyFill="1" applyBorder="1" applyAlignment="1">
      <alignment horizontal="left" vertical="center"/>
    </xf>
    <xf numFmtId="0" fontId="37" fillId="4" borderId="2" xfId="0" applyFont="1" applyFill="1" applyBorder="1" applyAlignment="1">
      <alignment horizontal="center" vertical="center" wrapText="1"/>
    </xf>
    <xf numFmtId="0" fontId="37" fillId="4" borderId="2" xfId="0" applyFont="1" applyFill="1" applyBorder="1" applyAlignment="1">
      <alignment horizontal="center" vertical="center"/>
    </xf>
    <xf numFmtId="0" fontId="38" fillId="4" borderId="2" xfId="0" applyFont="1" applyFill="1" applyBorder="1" applyAlignment="1">
      <alignment horizontal="center" vertical="center" wrapText="1"/>
    </xf>
    <xf numFmtId="0" fontId="37" fillId="4" borderId="2" xfId="0" applyFont="1" applyFill="1" applyBorder="1" applyAlignment="1">
      <alignment horizontal="centerContinuous" vertical="center" wrapText="1"/>
    </xf>
    <xf numFmtId="4" fontId="39" fillId="4" borderId="2" xfId="0" applyNumberFormat="1" applyFont="1" applyFill="1" applyBorder="1" applyAlignment="1">
      <alignment horizontal="center" vertical="center"/>
    </xf>
    <xf numFmtId="0" fontId="37" fillId="0" borderId="2" xfId="0" applyFont="1" applyBorder="1" applyAlignment="1">
      <alignment horizontal="center" vertical="center"/>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17"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xf>
    <xf numFmtId="17" fontId="37" fillId="4" borderId="2" xfId="0" applyNumberFormat="1" applyFont="1" applyFill="1" applyBorder="1" applyAlignment="1">
      <alignment horizontal="center" vertical="center" wrapText="1"/>
    </xf>
    <xf numFmtId="4" fontId="37" fillId="4" borderId="2" xfId="0" applyNumberFormat="1" applyFont="1" applyFill="1" applyBorder="1" applyAlignment="1">
      <alignment horizontal="center" vertical="center"/>
    </xf>
    <xf numFmtId="0" fontId="29" fillId="0" borderId="2" xfId="0" applyFont="1" applyBorder="1"/>
    <xf numFmtId="4" fontId="29" fillId="0" borderId="2" xfId="0" applyNumberFormat="1" applyFont="1" applyBorder="1" applyAlignment="1">
      <alignment horizontal="center" vertical="center"/>
    </xf>
    <xf numFmtId="4" fontId="29" fillId="0" borderId="2" xfId="0" applyNumberFormat="1" applyFont="1" applyBorder="1"/>
    <xf numFmtId="0" fontId="39" fillId="4" borderId="2" xfId="0" applyFont="1" applyFill="1" applyBorder="1" applyAlignment="1">
      <alignment horizontal="center" vertical="center"/>
    </xf>
    <xf numFmtId="0" fontId="29" fillId="4" borderId="2" xfId="0" applyFont="1" applyFill="1" applyBorder="1"/>
    <xf numFmtId="4" fontId="29" fillId="4" borderId="2" xfId="0" applyNumberFormat="1" applyFont="1" applyFill="1" applyBorder="1"/>
    <xf numFmtId="0" fontId="39" fillId="10" borderId="2" xfId="0" applyFont="1" applyFill="1" applyBorder="1" applyAlignment="1">
      <alignment horizontal="left" vertical="center" wrapText="1"/>
    </xf>
    <xf numFmtId="0" fontId="39" fillId="10" borderId="4" xfId="0" applyFont="1" applyFill="1" applyBorder="1" applyAlignment="1">
      <alignment horizontal="center" vertical="center" wrapText="1"/>
    </xf>
    <xf numFmtId="0" fontId="39" fillId="10" borderId="2" xfId="0" applyFont="1" applyFill="1" applyBorder="1" applyAlignment="1">
      <alignment horizontal="center" vertical="center" wrapText="1"/>
    </xf>
    <xf numFmtId="4" fontId="39" fillId="10" borderId="2" xfId="0" applyNumberFormat="1" applyFont="1" applyFill="1" applyBorder="1" applyAlignment="1">
      <alignment horizontal="center" vertical="center" wrapText="1"/>
    </xf>
    <xf numFmtId="0" fontId="39" fillId="10" borderId="7" xfId="0" applyFont="1" applyFill="1" applyBorder="1" applyAlignment="1">
      <alignment horizontal="center" vertical="center" wrapText="1"/>
    </xf>
    <xf numFmtId="0" fontId="39" fillId="10" borderId="2" xfId="0" applyFont="1" applyFill="1" applyBorder="1" applyAlignment="1">
      <alignment wrapText="1"/>
    </xf>
    <xf numFmtId="17" fontId="37" fillId="3" borderId="2" xfId="0" applyNumberFormat="1" applyFont="1" applyFill="1" applyBorder="1" applyAlignment="1">
      <alignment horizontal="center" vertical="center" wrapText="1"/>
    </xf>
    <xf numFmtId="0" fontId="29" fillId="3" borderId="2" xfId="0" applyFont="1" applyFill="1" applyBorder="1"/>
    <xf numFmtId="4" fontId="29" fillId="3" borderId="2" xfId="0" applyNumberFormat="1" applyFont="1" applyFill="1" applyBorder="1" applyAlignment="1">
      <alignment horizontal="center" vertical="center"/>
    </xf>
    <xf numFmtId="4" fontId="29" fillId="3" borderId="2" xfId="0" applyNumberFormat="1" applyFont="1" applyFill="1" applyBorder="1"/>
    <xf numFmtId="17" fontId="0" fillId="0" borderId="5" xfId="0" applyNumberFormat="1" applyBorder="1" applyAlignment="1">
      <alignment horizontal="center" vertical="center" wrapText="1"/>
    </xf>
    <xf numFmtId="4" fontId="0" fillId="0" borderId="5" xfId="0" applyNumberFormat="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5" xfId="0" applyFill="1" applyBorder="1" applyAlignment="1">
      <alignment horizontal="center" vertical="center" wrapText="1"/>
    </xf>
    <xf numFmtId="0" fontId="0" fillId="0" borderId="5" xfId="0" applyBorder="1" applyAlignment="1">
      <alignment horizontal="center" vertical="center"/>
    </xf>
    <xf numFmtId="0" fontId="0" fillId="3" borderId="2" xfId="0" applyFill="1" applyBorder="1" applyAlignment="1">
      <alignment horizontal="center" vertical="center" wrapText="1"/>
    </xf>
    <xf numFmtId="17" fontId="0" fillId="4" borderId="5" xfId="0" applyNumberFormat="1" applyFill="1" applyBorder="1" applyAlignment="1">
      <alignment horizontal="center" vertical="center" wrapText="1"/>
    </xf>
    <xf numFmtId="4" fontId="7" fillId="4" borderId="5" xfId="0" applyNumberFormat="1" applyFont="1" applyFill="1" applyBorder="1" applyAlignment="1">
      <alignment horizontal="center" vertical="center"/>
    </xf>
    <xf numFmtId="4" fontId="0" fillId="4" borderId="5" xfId="0" applyNumberFormat="1" applyFill="1" applyBorder="1" applyAlignment="1">
      <alignment horizontal="center" vertical="center"/>
    </xf>
    <xf numFmtId="0" fontId="7" fillId="4" borderId="2" xfId="0" applyFont="1" applyFill="1" applyBorder="1" applyAlignment="1">
      <alignment horizontal="center" vertical="center" wrapText="1"/>
    </xf>
    <xf numFmtId="17" fontId="7" fillId="4" borderId="2" xfId="0" applyNumberFormat="1" applyFont="1" applyFill="1" applyBorder="1" applyAlignment="1">
      <alignment horizontal="center" vertical="center" wrapText="1"/>
    </xf>
    <xf numFmtId="49" fontId="0" fillId="0" borderId="5" xfId="0" applyNumberFormat="1" applyBorder="1" applyAlignment="1">
      <alignment horizontal="center" vertical="center" wrapText="1"/>
    </xf>
    <xf numFmtId="0" fontId="4" fillId="0" borderId="1" xfId="0" applyFont="1" applyBorder="1" applyAlignment="1">
      <alignment horizontal="center" vertical="center" wrapText="1"/>
    </xf>
    <xf numFmtId="0" fontId="2" fillId="3" borderId="5" xfId="0" applyFont="1" applyFill="1" applyBorder="1" applyAlignment="1">
      <alignment horizontal="center" vertical="center"/>
    </xf>
    <xf numFmtId="17" fontId="4" fillId="6" borderId="2"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4" borderId="2" xfId="0" applyNumberFormat="1" applyFont="1" applyFill="1" applyBorder="1" applyAlignment="1">
      <alignment horizontal="center" vertical="center"/>
    </xf>
    <xf numFmtId="0" fontId="4" fillId="8" borderId="2" xfId="0" applyFont="1" applyFill="1" applyBorder="1" applyAlignment="1">
      <alignment horizontal="left" vertical="center"/>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center"/>
    </xf>
    <xf numFmtId="0" fontId="12" fillId="8" borderId="2" xfId="0" applyFont="1" applyFill="1" applyBorder="1" applyAlignment="1">
      <alignment horizontal="left" vertical="top" wrapText="1"/>
    </xf>
    <xf numFmtId="17" fontId="12" fillId="8" borderId="2" xfId="0"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32" fillId="7" borderId="5" xfId="0" applyFont="1" applyFill="1" applyBorder="1" applyAlignment="1">
      <alignment horizontal="center" vertical="center" wrapText="1"/>
    </xf>
    <xf numFmtId="0" fontId="32" fillId="7" borderId="5" xfId="0" applyFont="1" applyFill="1" applyBorder="1" applyAlignment="1">
      <alignment horizontal="center" vertical="center"/>
    </xf>
    <xf numFmtId="0" fontId="32" fillId="7" borderId="2" xfId="0" applyFont="1" applyFill="1" applyBorder="1" applyAlignment="1">
      <alignment horizontal="center" vertical="center" wrapText="1"/>
    </xf>
    <xf numFmtId="4" fontId="32" fillId="7" borderId="2"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3" borderId="0" xfId="0" applyFill="1" applyAlignment="1">
      <alignment horizontal="center"/>
    </xf>
    <xf numFmtId="0" fontId="4" fillId="0" borderId="9" xfId="0" applyFont="1" applyBorder="1" applyAlignment="1">
      <alignment vertical="center"/>
    </xf>
    <xf numFmtId="0" fontId="20" fillId="0" borderId="0" xfId="0" applyFont="1" applyAlignment="1">
      <alignment vertical="center" wrapText="1"/>
    </xf>
    <xf numFmtId="0" fontId="4" fillId="0" borderId="0" xfId="0" applyFont="1" applyAlignment="1">
      <alignment horizontal="center" vertical="center" wrapText="1"/>
    </xf>
    <xf numFmtId="17" fontId="4"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 fontId="20" fillId="0" borderId="0" xfId="0" applyNumberFormat="1" applyFont="1" applyAlignment="1">
      <alignment vertical="center" wrapText="1"/>
    </xf>
    <xf numFmtId="4" fontId="20" fillId="0" borderId="0" xfId="0" applyNumberFormat="1" applyFont="1" applyAlignment="1">
      <alignment vertical="center"/>
    </xf>
    <xf numFmtId="17"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17" fontId="12" fillId="0" borderId="2" xfId="0" applyNumberFormat="1" applyFont="1" applyBorder="1" applyAlignment="1">
      <alignment horizontal="left" vertical="center" wrapText="1"/>
    </xf>
    <xf numFmtId="49" fontId="12" fillId="0" borderId="2" xfId="0" applyNumberFormat="1" applyFont="1" applyBorder="1" applyAlignment="1">
      <alignment horizontal="center" vertical="center" wrapText="1"/>
    </xf>
    <xf numFmtId="17" fontId="12" fillId="0" borderId="2" xfId="0" applyNumberFormat="1" applyFont="1" applyBorder="1" applyAlignment="1">
      <alignment horizontal="center" vertical="center" wrapText="1"/>
    </xf>
    <xf numFmtId="4" fontId="12" fillId="0" borderId="2" xfId="0" applyNumberFormat="1" applyFont="1" applyBorder="1" applyAlignment="1">
      <alignment horizontal="center" vertical="center"/>
    </xf>
    <xf numFmtId="3" fontId="0" fillId="0" borderId="0" xfId="0" applyNumberFormat="1"/>
    <xf numFmtId="4" fontId="13" fillId="8" borderId="2"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xf>
    <xf numFmtId="4" fontId="0" fillId="0" borderId="2" xfId="0" applyNumberFormat="1" applyBorder="1" applyAlignment="1">
      <alignment vertical="center"/>
    </xf>
    <xf numFmtId="3" fontId="0" fillId="0" borderId="2" xfId="0" applyNumberFormat="1" applyBorder="1" applyAlignment="1">
      <alignment horizontal="center" vertical="center"/>
    </xf>
    <xf numFmtId="0" fontId="4" fillId="0" borderId="3" xfId="0" applyFont="1" applyBorder="1" applyAlignment="1">
      <alignment horizontal="center" vertical="center"/>
    </xf>
    <xf numFmtId="0" fontId="0" fillId="0" borderId="2" xfId="4" applyFont="1" applyBorder="1" applyAlignment="1">
      <alignment horizontal="center" vertical="center" wrapText="1"/>
    </xf>
    <xf numFmtId="4" fontId="0" fillId="0" borderId="2" xfId="4" applyNumberFormat="1" applyFont="1" applyBorder="1" applyAlignment="1">
      <alignment horizontal="right" vertical="center" wrapText="1"/>
    </xf>
    <xf numFmtId="0" fontId="0" fillId="0" borderId="2" xfId="4" quotePrefix="1" applyFont="1" applyBorder="1" applyAlignment="1">
      <alignment horizontal="center" vertical="center" wrapText="1"/>
    </xf>
    <xf numFmtId="0" fontId="0" fillId="0" borderId="2" xfId="4" applyFont="1" applyBorder="1" applyAlignment="1">
      <alignment vertical="center" wrapText="1"/>
    </xf>
    <xf numFmtId="0" fontId="4" fillId="0" borderId="3" xfId="4" applyFont="1" applyBorder="1" applyAlignment="1">
      <alignment horizontal="center" vertical="center" wrapText="1"/>
    </xf>
    <xf numFmtId="4" fontId="4" fillId="0" borderId="2" xfId="4" applyNumberFormat="1" applyFont="1" applyBorder="1" applyAlignment="1">
      <alignment vertical="center" wrapText="1"/>
    </xf>
    <xf numFmtId="0" fontId="4" fillId="0" borderId="2" xfId="4" applyFont="1" applyBorder="1" applyAlignment="1">
      <alignment horizontal="center" vertical="center" wrapText="1"/>
    </xf>
    <xf numFmtId="0" fontId="4" fillId="0" borderId="2" xfId="4" applyFont="1" applyBorder="1" applyAlignment="1">
      <alignment vertical="center" wrapText="1"/>
    </xf>
    <xf numFmtId="0" fontId="4" fillId="4" borderId="2" xfId="4" applyFont="1" applyFill="1" applyBorder="1" applyAlignment="1">
      <alignment horizontal="center" vertical="center" wrapText="1"/>
    </xf>
    <xf numFmtId="4" fontId="4" fillId="4" borderId="2" xfId="4" applyNumberFormat="1" applyFont="1" applyFill="1" applyBorder="1" applyAlignment="1">
      <alignment vertical="center" wrapText="1"/>
    </xf>
    <xf numFmtId="0" fontId="4" fillId="4" borderId="2" xfId="4" applyFont="1" applyFill="1" applyBorder="1" applyAlignment="1">
      <alignment vertical="center" wrapText="1"/>
    </xf>
    <xf numFmtId="0" fontId="7" fillId="4" borderId="2" xfId="4" applyFont="1" applyFill="1" applyBorder="1" applyAlignment="1">
      <alignment horizontal="center" vertical="center" wrapText="1"/>
    </xf>
    <xf numFmtId="0" fontId="4" fillId="0" borderId="2" xfId="0" applyFont="1" applyBorder="1" applyAlignment="1">
      <alignment vertical="center" wrapText="1"/>
    </xf>
    <xf numFmtId="0" fontId="4" fillId="4" borderId="3" xfId="4" applyFont="1" applyFill="1" applyBorder="1" applyAlignment="1">
      <alignment horizontal="center" vertical="center" wrapText="1"/>
    </xf>
    <xf numFmtId="4" fontId="7" fillId="4" borderId="2" xfId="4" applyNumberFormat="1" applyFont="1" applyFill="1" applyBorder="1" applyAlignment="1">
      <alignment vertical="center" wrapText="1"/>
    </xf>
    <xf numFmtId="0" fontId="7" fillId="4" borderId="2" xfId="4" quotePrefix="1" applyFont="1" applyFill="1" applyBorder="1" applyAlignment="1">
      <alignment horizontal="center" vertical="center" wrapText="1"/>
    </xf>
    <xf numFmtId="0" fontId="7" fillId="4" borderId="2" xfId="4" applyFont="1" applyFill="1" applyBorder="1" applyAlignment="1">
      <alignment vertical="center" wrapText="1"/>
    </xf>
    <xf numFmtId="4" fontId="0" fillId="0" borderId="2" xfId="4" applyNumberFormat="1" applyFont="1" applyBorder="1" applyAlignment="1">
      <alignment horizontal="center" vertical="center" wrapText="1"/>
    </xf>
    <xf numFmtId="0" fontId="0" fillId="0" borderId="1" xfId="4" applyFont="1" applyBorder="1" applyAlignment="1">
      <alignment horizontal="center" vertical="center" wrapText="1"/>
    </xf>
    <xf numFmtId="0" fontId="0" fillId="4" borderId="1" xfId="4" applyFont="1" applyFill="1" applyBorder="1" applyAlignment="1">
      <alignment horizontal="center" vertical="center" wrapText="1"/>
    </xf>
    <xf numFmtId="0" fontId="0" fillId="4" borderId="2" xfId="4" applyFont="1" applyFill="1" applyBorder="1" applyAlignment="1">
      <alignment horizontal="center" vertical="center" wrapText="1"/>
    </xf>
    <xf numFmtId="4" fontId="0" fillId="4" borderId="2" xfId="4" applyNumberFormat="1" applyFont="1" applyFill="1" applyBorder="1" applyAlignment="1">
      <alignment horizontal="center" vertical="center" wrapText="1"/>
    </xf>
    <xf numFmtId="4" fontId="7" fillId="4" borderId="2" xfId="4" applyNumberFormat="1" applyFont="1" applyFill="1" applyBorder="1" applyAlignment="1">
      <alignment horizontal="center" vertical="center" wrapText="1"/>
    </xf>
    <xf numFmtId="0" fontId="0" fillId="4" borderId="2" xfId="4" applyFont="1" applyFill="1" applyBorder="1" applyAlignment="1">
      <alignment vertical="center" wrapText="1"/>
    </xf>
    <xf numFmtId="4" fontId="0" fillId="0" borderId="2" xfId="0" applyNumberFormat="1" applyBorder="1" applyAlignment="1">
      <alignment horizontal="right" vertical="center"/>
    </xf>
    <xf numFmtId="0" fontId="0" fillId="0" borderId="1" xfId="4" applyFont="1" applyBorder="1" applyAlignment="1">
      <alignmen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4" borderId="3" xfId="4" applyFont="1" applyFill="1" applyBorder="1" applyAlignment="1">
      <alignment horizontal="right" vertical="center" wrapText="1"/>
    </xf>
    <xf numFmtId="0" fontId="4" fillId="4" borderId="7" xfId="4" applyFont="1" applyFill="1" applyBorder="1" applyAlignment="1">
      <alignment horizontal="right" vertical="center" wrapText="1"/>
    </xf>
    <xf numFmtId="0" fontId="4" fillId="4" borderId="4" xfId="4" applyFont="1" applyFill="1" applyBorder="1" applyAlignment="1">
      <alignment horizontal="right" vertical="center" wrapText="1"/>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4" borderId="3" xfId="4" applyFont="1" applyFill="1" applyBorder="1" applyAlignment="1">
      <alignment horizontal="right" vertical="center" wrapText="1"/>
    </xf>
    <xf numFmtId="0" fontId="0" fillId="4" borderId="7" xfId="4" applyFont="1" applyFill="1" applyBorder="1" applyAlignment="1">
      <alignment horizontal="right" vertical="center" wrapText="1"/>
    </xf>
    <xf numFmtId="0" fontId="0" fillId="4" borderId="4" xfId="4" applyFont="1" applyFill="1" applyBorder="1" applyAlignment="1">
      <alignment horizontal="right" vertical="center" wrapText="1"/>
    </xf>
    <xf numFmtId="0" fontId="4" fillId="4" borderId="3" xfId="4" applyFont="1" applyFill="1" applyBorder="1" applyAlignment="1">
      <alignment horizontal="left" vertical="center" wrapText="1"/>
    </xf>
    <xf numFmtId="0" fontId="0" fillId="4" borderId="7" xfId="4" applyFont="1" applyFill="1" applyBorder="1" applyAlignment="1">
      <alignment horizontal="left" vertical="center" wrapText="1"/>
    </xf>
    <xf numFmtId="0" fontId="0" fillId="4" borderId="4" xfId="4" applyFont="1" applyFill="1" applyBorder="1" applyAlignment="1">
      <alignment horizontal="left" vertical="center" wrapText="1"/>
    </xf>
    <xf numFmtId="0" fontId="0" fillId="2" borderId="2" xfId="0" applyFill="1" applyBorder="1" applyAlignment="1">
      <alignment horizontal="center"/>
    </xf>
    <xf numFmtId="0" fontId="22" fillId="2" borderId="2" xfId="0" applyFont="1" applyFill="1" applyBorder="1" applyAlignment="1">
      <alignment horizontal="center" vertical="center" wrapText="1"/>
    </xf>
    <xf numFmtId="0" fontId="0" fillId="4" borderId="3" xfId="4" applyFont="1" applyFill="1" applyBorder="1" applyAlignment="1">
      <alignment horizontal="left" vertical="center" wrapText="1"/>
    </xf>
    <xf numFmtId="0" fontId="4" fillId="4" borderId="7" xfId="4" applyFont="1" applyFill="1" applyBorder="1" applyAlignment="1">
      <alignment horizontal="left" vertical="center" wrapText="1"/>
    </xf>
    <xf numFmtId="0" fontId="4" fillId="4" borderId="4" xfId="4"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8" borderId="2" xfId="0" applyFont="1" applyFill="1" applyBorder="1" applyAlignment="1">
      <alignment horizontal="center" vertical="center"/>
    </xf>
    <xf numFmtId="0" fontId="4" fillId="8"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17" fontId="4" fillId="8" borderId="2" xfId="0" applyNumberFormat="1" applyFont="1" applyFill="1" applyBorder="1" applyAlignment="1">
      <alignment horizontal="center" vertical="center" wrapText="1"/>
    </xf>
    <xf numFmtId="4" fontId="4" fillId="8" borderId="2"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5"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17" fontId="4" fillId="8" borderId="1" xfId="0" applyNumberFormat="1" applyFont="1" applyFill="1" applyBorder="1" applyAlignment="1">
      <alignment horizontal="center" vertical="center" wrapText="1"/>
    </xf>
    <xf numFmtId="17" fontId="4" fillId="8"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xf>
    <xf numFmtId="4" fontId="2" fillId="2"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17" fontId="0" fillId="4" borderId="2" xfId="0" applyNumberFormat="1" applyFill="1" applyBorder="1" applyAlignment="1">
      <alignment horizontal="center" vertical="center" wrapText="1"/>
    </xf>
    <xf numFmtId="4" fontId="7" fillId="4" borderId="2" xfId="0" applyNumberFormat="1" applyFont="1" applyFill="1" applyBorder="1" applyAlignment="1">
      <alignment horizontal="center" vertical="center"/>
    </xf>
    <xf numFmtId="0" fontId="0" fillId="0" borderId="2" xfId="0" applyBorder="1" applyAlignment="1">
      <alignment horizontal="center" vertical="center"/>
    </xf>
    <xf numFmtId="0" fontId="1"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4" fontId="0" fillId="0" borderId="2" xfId="0" applyNumberFormat="1" applyBorder="1" applyAlignment="1">
      <alignment horizontal="center" vertical="center"/>
    </xf>
    <xf numFmtId="0" fontId="0" fillId="4" borderId="3" xfId="0" applyFill="1" applyBorder="1" applyAlignment="1">
      <alignment horizontal="left" vertical="center" wrapText="1"/>
    </xf>
    <xf numFmtId="0" fontId="0" fillId="4" borderId="7" xfId="0" applyFill="1" applyBorder="1" applyAlignment="1">
      <alignment horizontal="left" vertical="center"/>
    </xf>
    <xf numFmtId="0" fontId="0" fillId="4" borderId="4" xfId="0" applyFill="1" applyBorder="1" applyAlignment="1">
      <alignment horizontal="left" vertical="center"/>
    </xf>
    <xf numFmtId="17" fontId="4" fillId="0" borderId="2" xfId="0" applyNumberFormat="1" applyFont="1" applyBorder="1" applyAlignment="1">
      <alignment horizontal="center" vertical="center" wrapText="1"/>
    </xf>
    <xf numFmtId="4" fontId="2" fillId="3" borderId="1" xfId="0" applyNumberFormat="1" applyFont="1" applyFill="1" applyBorder="1" applyAlignment="1">
      <alignment horizontal="center" vertical="center"/>
    </xf>
    <xf numFmtId="4" fontId="2" fillId="3" borderId="6" xfId="0" applyNumberFormat="1" applyFont="1" applyFill="1" applyBorder="1" applyAlignment="1">
      <alignment horizontal="center" vertical="center"/>
    </xf>
    <xf numFmtId="4" fontId="2" fillId="3" borderId="5" xfId="0" applyNumberFormat="1"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4" fillId="0" borderId="2" xfId="0" applyNumberFormat="1" applyFont="1" applyBorder="1" applyAlignment="1">
      <alignment horizontal="center" vertical="center"/>
    </xf>
    <xf numFmtId="0" fontId="0" fillId="4" borderId="7" xfId="0" applyFill="1" applyBorder="1" applyAlignment="1">
      <alignment horizontal="left" vertical="center" wrapText="1"/>
    </xf>
    <xf numFmtId="0" fontId="0" fillId="4" borderId="4" xfId="0" applyFill="1" applyBorder="1" applyAlignment="1">
      <alignment horizontal="left" vertical="center" wrapText="1"/>
    </xf>
    <xf numFmtId="4" fontId="0" fillId="4" borderId="2" xfId="0" applyNumberFormat="1" applyFill="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4" fillId="3" borderId="2"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3" borderId="2" xfId="0"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4"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0" fontId="0" fillId="2" borderId="7" xfId="0" applyFill="1" applyBorder="1" applyAlignment="1">
      <alignment horizontal="center"/>
    </xf>
    <xf numFmtId="17" fontId="0" fillId="4" borderId="1" xfId="0" applyNumberFormat="1" applyFill="1" applyBorder="1" applyAlignment="1">
      <alignment horizontal="center" vertical="center" wrapText="1"/>
    </xf>
    <xf numFmtId="17" fontId="0" fillId="4" borderId="5" xfId="0" applyNumberFormat="1" applyFill="1" applyBorder="1" applyAlignment="1">
      <alignment horizontal="center" vertical="center" wrapText="1"/>
    </xf>
    <xf numFmtId="4" fontId="7" fillId="4" borderId="1" xfId="0" applyNumberFormat="1" applyFont="1" applyFill="1" applyBorder="1" applyAlignment="1">
      <alignment horizontal="center" vertical="center"/>
    </xf>
    <xf numFmtId="4" fontId="7" fillId="4" borderId="5" xfId="0" applyNumberFormat="1" applyFont="1" applyFill="1" applyBorder="1" applyAlignment="1">
      <alignment horizontal="center" vertical="center"/>
    </xf>
    <xf numFmtId="4" fontId="0" fillId="4" borderId="1" xfId="0" applyNumberFormat="1" applyFill="1" applyBorder="1" applyAlignment="1">
      <alignment horizontal="center" vertical="center"/>
    </xf>
    <xf numFmtId="4" fontId="0" fillId="4" borderId="5" xfId="0" applyNumberFormat="1" applyFill="1" applyBorder="1" applyAlignment="1">
      <alignment horizontal="center" vertical="center"/>
    </xf>
    <xf numFmtId="4" fontId="4" fillId="8" borderId="1" xfId="0" applyNumberFormat="1" applyFont="1" applyFill="1" applyBorder="1" applyAlignment="1">
      <alignment horizontal="center" vertical="center"/>
    </xf>
    <xf numFmtId="4" fontId="4" fillId="8" borderId="5"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7" fontId="4" fillId="4" borderId="2"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17" fontId="7" fillId="4" borderId="5"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4" xfId="0" applyFont="1" applyFill="1" applyBorder="1" applyAlignment="1">
      <alignment horizontal="left" vertical="center"/>
    </xf>
    <xf numFmtId="17" fontId="7"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4" borderId="3" xfId="0" applyFill="1" applyBorder="1" applyAlignment="1">
      <alignment horizontal="left" vertical="center"/>
    </xf>
    <xf numFmtId="0" fontId="0" fillId="4" borderId="6" xfId="0" applyFill="1" applyBorder="1" applyAlignment="1">
      <alignment horizontal="center" vertical="center" wrapText="1"/>
    </xf>
    <xf numFmtId="0" fontId="0" fillId="0" borderId="6" xfId="0" applyBorder="1" applyAlignment="1">
      <alignment horizontal="center" vertical="center" wrapText="1"/>
    </xf>
    <xf numFmtId="4" fontId="8" fillId="4" borderId="1" xfId="0" applyNumberFormat="1" applyFont="1" applyFill="1" applyBorder="1" applyAlignment="1">
      <alignment horizontal="center" vertical="center"/>
    </xf>
    <xf numFmtId="4" fontId="8" fillId="4" borderId="6" xfId="0" applyNumberFormat="1" applyFont="1" applyFill="1" applyBorder="1" applyAlignment="1">
      <alignment horizontal="center" vertical="center"/>
    </xf>
    <xf numFmtId="4" fontId="8" fillId="4" borderId="5" xfId="0" applyNumberFormat="1" applyFont="1" applyFill="1" applyBorder="1" applyAlignment="1">
      <alignment horizontal="center" vertical="center"/>
    </xf>
    <xf numFmtId="4" fontId="8" fillId="4" borderId="1" xfId="0" applyNumberFormat="1" applyFont="1" applyFill="1" applyBorder="1" applyAlignment="1">
      <alignment horizontal="center" vertical="center" wrapText="1"/>
    </xf>
    <xf numFmtId="4" fontId="8" fillId="4" borderId="6" xfId="0" applyNumberFormat="1" applyFont="1" applyFill="1" applyBorder="1" applyAlignment="1">
      <alignment horizontal="center" vertical="center" wrapText="1"/>
    </xf>
    <xf numFmtId="4" fontId="8" fillId="4" borderId="5" xfId="0" applyNumberFormat="1"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4" fontId="2" fillId="4" borderId="5" xfId="0" applyNumberFormat="1" applyFont="1" applyFill="1" applyBorder="1" applyAlignment="1">
      <alignment horizontal="center" vertical="center" wrapText="1"/>
    </xf>
    <xf numFmtId="0" fontId="0" fillId="8" borderId="3" xfId="0" applyFill="1" applyBorder="1" applyAlignment="1">
      <alignment horizontal="left" vertical="center" wrapText="1"/>
    </xf>
    <xf numFmtId="0" fontId="0" fillId="8" borderId="7" xfId="0" applyFill="1" applyBorder="1" applyAlignment="1">
      <alignment horizontal="left" vertical="center"/>
    </xf>
    <xf numFmtId="0" fontId="0" fillId="8" borderId="4" xfId="0" applyFill="1" applyBorder="1" applyAlignment="1">
      <alignment horizontal="left" vertical="center"/>
    </xf>
    <xf numFmtId="0" fontId="0" fillId="8" borderId="7" xfId="0" applyFill="1" applyBorder="1" applyAlignment="1">
      <alignment horizontal="left" vertical="center" wrapText="1"/>
    </xf>
    <xf numFmtId="0" fontId="0" fillId="8" borderId="4" xfId="0"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6"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4" fontId="4" fillId="0" borderId="6"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4" borderId="3" xfId="0" applyFont="1" applyFill="1" applyBorder="1" applyAlignment="1">
      <alignment horizontal="left" vertical="center"/>
    </xf>
    <xf numFmtId="17" fontId="4" fillId="4" borderId="1" xfId="0" applyNumberFormat="1" applyFont="1" applyFill="1" applyBorder="1" applyAlignment="1">
      <alignment horizontal="center" vertical="center" wrapText="1"/>
    </xf>
    <xf numFmtId="17" fontId="4" fillId="4" borderId="6"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xf>
    <xf numFmtId="4" fontId="4" fillId="4" borderId="6" xfId="0" applyNumberFormat="1" applyFont="1" applyFill="1" applyBorder="1" applyAlignment="1">
      <alignment horizontal="center" vertical="center"/>
    </xf>
    <xf numFmtId="0" fontId="4" fillId="4" borderId="1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5" xfId="0" applyFont="1" applyFill="1" applyBorder="1" applyAlignment="1">
      <alignment horizontal="center" vertical="center"/>
    </xf>
    <xf numFmtId="0" fontId="20" fillId="6" borderId="1"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0" fillId="6" borderId="1" xfId="0" applyFill="1" applyBorder="1" applyAlignment="1">
      <alignment horizontal="center" wrapText="1"/>
    </xf>
    <xf numFmtId="0" fontId="0" fillId="6" borderId="6" xfId="0" applyFill="1" applyBorder="1" applyAlignment="1">
      <alignment horizontal="center" wrapText="1"/>
    </xf>
    <xf numFmtId="0" fontId="0" fillId="6" borderId="5" xfId="0" applyFill="1" applyBorder="1" applyAlignment="1">
      <alignment horizontal="center" wrapText="1"/>
    </xf>
    <xf numFmtId="0" fontId="0" fillId="2" borderId="3" xfId="0" applyFill="1" applyBorder="1" applyAlignment="1">
      <alignment horizontal="center"/>
    </xf>
    <xf numFmtId="0" fontId="0" fillId="6" borderId="2" xfId="0" applyFill="1" applyBorder="1" applyAlignment="1">
      <alignment horizontal="left" vertical="center" wrapText="1"/>
    </xf>
    <xf numFmtId="4" fontId="20" fillId="6" borderId="1" xfId="0" applyNumberFormat="1" applyFont="1" applyFill="1" applyBorder="1" applyAlignment="1">
      <alignment horizontal="center" vertical="center" wrapText="1"/>
    </xf>
    <xf numFmtId="4" fontId="20" fillId="6" borderId="6" xfId="0" applyNumberFormat="1" applyFont="1" applyFill="1" applyBorder="1" applyAlignment="1">
      <alignment horizontal="center" vertical="center" wrapText="1"/>
    </xf>
    <xf numFmtId="4" fontId="20" fillId="6" borderId="5"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xf>
    <xf numFmtId="4" fontId="20" fillId="6" borderId="6" xfId="0" applyNumberFormat="1" applyFont="1" applyFill="1" applyBorder="1" applyAlignment="1">
      <alignment horizontal="center" vertical="center"/>
    </xf>
    <xf numFmtId="4" fontId="20" fillId="6" borderId="5" xfId="0" applyNumberFormat="1" applyFont="1" applyFill="1" applyBorder="1" applyAlignment="1">
      <alignment horizontal="center" vertical="center"/>
    </xf>
    <xf numFmtId="0" fontId="4" fillId="8" borderId="2" xfId="0" applyFont="1" applyFill="1" applyBorder="1" applyAlignment="1">
      <alignment horizontal="left"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4" fillId="8" borderId="3" xfId="0" applyFont="1" applyFill="1" applyBorder="1" applyAlignment="1">
      <alignment horizontal="left" vertical="center" wrapText="1"/>
    </xf>
    <xf numFmtId="0" fontId="4" fillId="8" borderId="7" xfId="0" applyFont="1" applyFill="1" applyBorder="1" applyAlignment="1">
      <alignment horizontal="left" vertical="center"/>
    </xf>
    <xf numFmtId="0" fontId="4" fillId="8" borderId="4"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8" borderId="9"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8" xfId="0" applyFill="1" applyBorder="1" applyAlignment="1">
      <alignment horizontal="left" vertical="top"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4" xfId="0" applyFont="1" applyFill="1" applyBorder="1" applyAlignment="1">
      <alignment horizontal="center"/>
    </xf>
    <xf numFmtId="4" fontId="11" fillId="2" borderId="3" xfId="0"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0" fontId="4" fillId="4" borderId="2" xfId="0" applyFont="1" applyFill="1" applyBorder="1" applyAlignment="1">
      <alignment horizontal="left" vertical="top"/>
    </xf>
    <xf numFmtId="0" fontId="4" fillId="4" borderId="7" xfId="0" applyFont="1" applyFill="1" applyBorder="1" applyAlignment="1">
      <alignment horizontal="left" vertical="top"/>
    </xf>
    <xf numFmtId="0" fontId="4" fillId="4" borderId="4" xfId="0" applyFont="1" applyFill="1" applyBorder="1" applyAlignment="1">
      <alignment horizontal="left" vertical="top"/>
    </xf>
    <xf numFmtId="0" fontId="0" fillId="4" borderId="3" xfId="0" applyFill="1"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4" fillId="8" borderId="3" xfId="0" applyFont="1" applyFill="1" applyBorder="1" applyAlignment="1">
      <alignment horizontal="left" vertical="top" wrapText="1"/>
    </xf>
    <xf numFmtId="0" fontId="0" fillId="8" borderId="7" xfId="0" applyFill="1" applyBorder="1" applyAlignment="1">
      <alignment horizontal="left" vertical="top" wrapText="1"/>
    </xf>
    <xf numFmtId="0" fontId="0" fillId="8" borderId="4" xfId="0" applyFill="1" applyBorder="1" applyAlignment="1">
      <alignment horizontal="left" vertical="top" wrapText="1"/>
    </xf>
    <xf numFmtId="0" fontId="4" fillId="8" borderId="2" xfId="0" applyFont="1" applyFill="1" applyBorder="1" applyAlignment="1">
      <alignment horizontal="left" vertical="top" wrapText="1"/>
    </xf>
    <xf numFmtId="0" fontId="0" fillId="8" borderId="2"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167" fontId="4" fillId="8" borderId="3" xfId="3" applyFont="1" applyFill="1" applyBorder="1" applyAlignment="1">
      <alignment horizontal="center" vertical="center" wrapText="1"/>
    </xf>
    <xf numFmtId="167" fontId="4" fillId="8" borderId="7" xfId="3" applyFont="1" applyFill="1" applyBorder="1" applyAlignment="1">
      <alignment horizontal="center" vertical="center" wrapText="1"/>
    </xf>
    <xf numFmtId="167" fontId="4" fillId="8" borderId="4" xfId="3" applyFont="1" applyFill="1" applyBorder="1" applyAlignment="1">
      <alignment horizontal="center" vertical="center" wrapText="1"/>
    </xf>
    <xf numFmtId="167" fontId="4" fillId="8" borderId="9" xfId="3" applyFont="1" applyFill="1" applyBorder="1" applyAlignment="1">
      <alignment horizontal="center" vertical="center" wrapText="1"/>
    </xf>
    <xf numFmtId="167" fontId="4" fillId="8" borderId="10" xfId="3" applyFont="1" applyFill="1" applyBorder="1" applyAlignment="1">
      <alignment horizontal="center" vertical="center" wrapText="1"/>
    </xf>
    <xf numFmtId="167" fontId="4" fillId="8" borderId="8" xfId="3" applyFont="1" applyFill="1" applyBorder="1" applyAlignment="1">
      <alignment horizontal="center" vertical="center" wrapText="1"/>
    </xf>
    <xf numFmtId="167" fontId="4" fillId="8" borderId="13" xfId="3" applyFont="1" applyFill="1" applyBorder="1" applyAlignment="1">
      <alignment horizontal="center" vertical="center" wrapText="1"/>
    </xf>
    <xf numFmtId="167" fontId="4" fillId="8" borderId="15" xfId="3" applyFont="1" applyFill="1" applyBorder="1" applyAlignment="1">
      <alignment horizontal="center" vertical="center" wrapText="1"/>
    </xf>
    <xf numFmtId="167" fontId="4" fillId="8" borderId="12" xfId="3" applyFont="1" applyFill="1" applyBorder="1" applyAlignment="1">
      <alignment horizontal="center" vertical="center" wrapText="1"/>
    </xf>
    <xf numFmtId="167" fontId="4" fillId="8" borderId="14" xfId="3" applyFont="1" applyFill="1" applyBorder="1" applyAlignment="1">
      <alignment horizontal="center" vertical="center" wrapText="1"/>
    </xf>
    <xf numFmtId="167" fontId="4" fillId="8" borderId="0" xfId="3" applyFont="1" applyFill="1" applyAlignment="1">
      <alignment horizontal="center" vertical="center" wrapText="1"/>
    </xf>
    <xf numFmtId="167" fontId="4" fillId="8" borderId="11" xfId="3"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4" fillId="4" borderId="3" xfId="0" applyFont="1" applyFill="1" applyBorder="1" applyAlignment="1">
      <alignment horizontal="left" vertical="top"/>
    </xf>
    <xf numFmtId="0" fontId="5" fillId="0" borderId="2" xfId="0" applyFont="1" applyBorder="1" applyAlignment="1">
      <alignment horizontal="center" vertical="center" wrapText="1"/>
    </xf>
    <xf numFmtId="17" fontId="4" fillId="4" borderId="5" xfId="0" applyNumberFormat="1" applyFont="1" applyFill="1" applyBorder="1" applyAlignment="1">
      <alignment horizontal="center" vertical="center" wrapText="1"/>
    </xf>
    <xf numFmtId="4" fontId="4" fillId="4" borderId="5" xfId="0" applyNumberFormat="1" applyFont="1" applyFill="1" applyBorder="1" applyAlignment="1">
      <alignment horizontal="center" vertical="center"/>
    </xf>
    <xf numFmtId="0" fontId="2" fillId="6" borderId="3"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4" xfId="0" applyFont="1" applyFill="1" applyBorder="1" applyAlignment="1">
      <alignment horizontal="left" vertical="top" wrapText="1"/>
    </xf>
    <xf numFmtId="0" fontId="4"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6" xfId="0" applyBorder="1" applyAlignment="1">
      <alignment horizontal="center" vertical="center"/>
    </xf>
    <xf numFmtId="0" fontId="0" fillId="6" borderId="3" xfId="0" applyFill="1" applyBorder="1" applyAlignment="1">
      <alignment horizontal="left" vertical="center" wrapText="1"/>
    </xf>
    <xf numFmtId="0" fontId="0" fillId="6" borderId="7" xfId="0" applyFill="1" applyBorder="1" applyAlignment="1">
      <alignment horizontal="left" vertical="center" wrapText="1"/>
    </xf>
    <xf numFmtId="0" fontId="0" fillId="6" borderId="4" xfId="0" applyFill="1" applyBorder="1" applyAlignment="1">
      <alignment horizontal="left" vertical="center" wrapText="1"/>
    </xf>
    <xf numFmtId="0" fontId="15" fillId="6"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6" borderId="5" xfId="0" applyFill="1" applyBorder="1" applyAlignment="1">
      <alignment horizontal="center" vertical="center" wrapText="1"/>
    </xf>
    <xf numFmtId="17" fontId="4" fillId="6" borderId="2" xfId="0" applyNumberFormat="1" applyFont="1" applyFill="1" applyBorder="1" applyAlignment="1">
      <alignment horizontal="center" vertical="center" wrapText="1"/>
    </xf>
    <xf numFmtId="4" fontId="4" fillId="6" borderId="2" xfId="0" applyNumberFormat="1" applyFont="1" applyFill="1" applyBorder="1" applyAlignment="1">
      <alignment horizontal="center" vertical="center"/>
    </xf>
    <xf numFmtId="2" fontId="4" fillId="6" borderId="2" xfId="0" applyNumberFormat="1" applyFont="1" applyFill="1" applyBorder="1" applyAlignment="1">
      <alignment horizontal="center" vertical="center" wrapText="1"/>
    </xf>
    <xf numFmtId="2" fontId="4" fillId="6" borderId="2" xfId="0" applyNumberFormat="1" applyFont="1" applyFill="1" applyBorder="1" applyAlignment="1">
      <alignment horizontal="center" vertical="center"/>
    </xf>
    <xf numFmtId="0" fontId="2" fillId="6" borderId="3"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17" fontId="0" fillId="0" borderId="6" xfId="0"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4" fontId="0" fillId="0" borderId="1" xfId="0" applyNumberFormat="1" applyBorder="1" applyAlignment="1">
      <alignment horizontal="center" vertical="center" wrapText="1"/>
    </xf>
    <xf numFmtId="4" fontId="0" fillId="0" borderId="6" xfId="0" applyNumberFormat="1" applyBorder="1" applyAlignment="1">
      <alignment horizontal="center" vertical="center" wrapText="1"/>
    </xf>
    <xf numFmtId="4" fontId="0" fillId="0" borderId="5" xfId="0" applyNumberFormat="1" applyBorder="1" applyAlignment="1">
      <alignment horizontal="center" vertical="center" wrapText="1"/>
    </xf>
    <xf numFmtId="0" fontId="4" fillId="8" borderId="7" xfId="0" applyFont="1" applyFill="1" applyBorder="1" applyAlignment="1">
      <alignment horizontal="left" vertical="center" wrapText="1"/>
    </xf>
    <xf numFmtId="0" fontId="4" fillId="8" borderId="4" xfId="0" applyFont="1" applyFill="1" applyBorder="1" applyAlignment="1">
      <alignment horizontal="left" vertical="center" wrapText="1"/>
    </xf>
    <xf numFmtId="0" fontId="0" fillId="8" borderId="3" xfId="0" applyFill="1" applyBorder="1" applyAlignment="1">
      <alignment horizontal="left" vertical="center"/>
    </xf>
    <xf numFmtId="0" fontId="0" fillId="8" borderId="2" xfId="0" applyFill="1" applyBorder="1" applyAlignment="1">
      <alignment horizontal="center" vertical="center"/>
    </xf>
    <xf numFmtId="0" fontId="0" fillId="8" borderId="2" xfId="0" applyFill="1" applyBorder="1" applyAlignment="1">
      <alignment horizontal="center" vertical="center" wrapText="1"/>
    </xf>
    <xf numFmtId="0" fontId="0" fillId="8" borderId="1" xfId="0" applyFill="1" applyBorder="1" applyAlignment="1">
      <alignment horizontal="center" vertical="center" wrapText="1"/>
    </xf>
    <xf numFmtId="0" fontId="0" fillId="8" borderId="5" xfId="0" applyFill="1" applyBorder="1" applyAlignment="1">
      <alignment horizontal="center" vertical="center" wrapText="1"/>
    </xf>
    <xf numFmtId="49" fontId="0" fillId="8" borderId="2" xfId="0" applyNumberFormat="1" applyFill="1" applyBorder="1" applyAlignment="1">
      <alignment horizontal="center" vertical="center" wrapText="1"/>
    </xf>
    <xf numFmtId="4" fontId="0" fillId="8" borderId="2" xfId="0" applyNumberFormat="1" applyFill="1" applyBorder="1" applyAlignment="1">
      <alignment horizontal="center" vertical="center" wrapText="1"/>
    </xf>
    <xf numFmtId="0" fontId="0" fillId="8" borderId="2" xfId="0" applyFill="1" applyBorder="1" applyAlignment="1">
      <alignment horizontal="left" vertical="center" wrapText="1"/>
    </xf>
    <xf numFmtId="4" fontId="2" fillId="5" borderId="2"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Alignment="1">
      <alignment horizontal="center"/>
    </xf>
    <xf numFmtId="0" fontId="12" fillId="8" borderId="3"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center"/>
    </xf>
    <xf numFmtId="0" fontId="12" fillId="8" borderId="2" xfId="0" applyFont="1" applyFill="1" applyBorder="1" applyAlignment="1">
      <alignment horizontal="left" vertical="top" wrapText="1"/>
    </xf>
    <xf numFmtId="17" fontId="12" fillId="8" borderId="2" xfId="0" applyNumberFormat="1" applyFont="1" applyFill="1" applyBorder="1" applyAlignment="1">
      <alignment horizontal="center" vertical="center" wrapText="1"/>
    </xf>
    <xf numFmtId="0" fontId="0" fillId="0" borderId="0" xfId="0" applyAlignment="1">
      <alignment horizontal="center" vertical="center"/>
    </xf>
    <xf numFmtId="0" fontId="4" fillId="8" borderId="3" xfId="0" applyFont="1" applyFill="1" applyBorder="1" applyAlignment="1">
      <alignment horizontal="left" vertical="center"/>
    </xf>
    <xf numFmtId="0" fontId="4" fillId="8" borderId="9" xfId="0" applyFont="1" applyFill="1" applyBorder="1" applyAlignment="1">
      <alignment horizontal="left" vertical="center"/>
    </xf>
    <xf numFmtId="0" fontId="4" fillId="8" borderId="10" xfId="0" applyFont="1" applyFill="1" applyBorder="1" applyAlignment="1">
      <alignment horizontal="left" vertical="center"/>
    </xf>
    <xf numFmtId="0" fontId="4" fillId="8" borderId="8" xfId="0" applyFont="1" applyFill="1" applyBorder="1" applyAlignment="1">
      <alignment horizontal="left" vertical="center"/>
    </xf>
    <xf numFmtId="0" fontId="0" fillId="8" borderId="2" xfId="0" applyFill="1" applyBorder="1" applyAlignment="1">
      <alignment horizontal="left" vertical="center"/>
    </xf>
    <xf numFmtId="0" fontId="2" fillId="7" borderId="1" xfId="0" applyFont="1" applyFill="1" applyBorder="1" applyAlignment="1">
      <alignment horizontal="center" vertical="center"/>
    </xf>
    <xf numFmtId="0" fontId="2" fillId="7" borderId="5" xfId="0" applyFont="1" applyFill="1" applyBorder="1" applyAlignment="1">
      <alignment horizontal="center" vertical="center"/>
    </xf>
    <xf numFmtId="0" fontId="32" fillId="7"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xf>
    <xf numFmtId="0" fontId="32" fillId="7" borderId="5" xfId="0" applyFont="1" applyFill="1" applyBorder="1" applyAlignment="1">
      <alignment horizontal="center" vertical="center"/>
    </xf>
    <xf numFmtId="4" fontId="32" fillId="7" borderId="2" xfId="0" applyNumberFormat="1" applyFont="1" applyFill="1" applyBorder="1" applyAlignment="1">
      <alignment horizontal="center" vertical="center" wrapText="1"/>
    </xf>
    <xf numFmtId="0" fontId="32" fillId="7" borderId="2"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1" fillId="7" borderId="4" xfId="0" applyFont="1" applyFill="1" applyBorder="1" applyAlignment="1">
      <alignment horizontal="center"/>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5" xfId="0" applyFont="1" applyFill="1" applyBorder="1" applyAlignment="1">
      <alignment horizontal="center" vertical="center" wrapText="1"/>
    </xf>
    <xf numFmtId="4" fontId="4" fillId="0" borderId="1" xfId="2" applyNumberFormat="1" applyFont="1" applyBorder="1" applyAlignment="1">
      <alignment horizontal="center" vertical="center" wrapText="1"/>
    </xf>
    <xf numFmtId="4" fontId="4" fillId="0" borderId="6"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5" xfId="0" applyNumberFormat="1" applyFont="1" applyFill="1" applyBorder="1" applyAlignment="1">
      <alignment horizontal="center"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4" fontId="7" fillId="4" borderId="1" xfId="2" applyNumberFormat="1" applyFont="1" applyFill="1" applyBorder="1" applyAlignment="1">
      <alignment horizontal="center" vertical="center" wrapText="1"/>
    </xf>
    <xf numFmtId="4" fontId="7" fillId="4" borderId="6" xfId="2" applyNumberFormat="1" applyFont="1" applyFill="1" applyBorder="1" applyAlignment="1">
      <alignment horizontal="center" vertical="center" wrapText="1"/>
    </xf>
    <xf numFmtId="4" fontId="7" fillId="4" borderId="5" xfId="2"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4" fontId="4" fillId="4" borderId="5"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1" xfId="0" quotePrefix="1" applyNumberFormat="1" applyFont="1" applyBorder="1" applyAlignment="1">
      <alignment horizontal="center" vertical="center"/>
    </xf>
    <xf numFmtId="4" fontId="4" fillId="0" borderId="6" xfId="0" quotePrefix="1" applyNumberFormat="1" applyFont="1" applyBorder="1" applyAlignment="1">
      <alignment horizontal="center" vertical="center"/>
    </xf>
    <xf numFmtId="4" fontId="4" fillId="0" borderId="5" xfId="0" quotePrefix="1" applyNumberFormat="1" applyFont="1" applyBorder="1" applyAlignment="1">
      <alignment horizontal="center" vertical="center"/>
    </xf>
    <xf numFmtId="17" fontId="4" fillId="0" borderId="1" xfId="0" quotePrefix="1" applyNumberFormat="1" applyFont="1" applyBorder="1" applyAlignment="1">
      <alignment horizontal="center" vertical="center" wrapText="1"/>
    </xf>
    <xf numFmtId="17" fontId="4" fillId="0" borderId="6" xfId="0" quotePrefix="1" applyNumberFormat="1" applyFont="1" applyBorder="1" applyAlignment="1">
      <alignment horizontal="center" vertical="center" wrapText="1"/>
    </xf>
    <xf numFmtId="17" fontId="4" fillId="0" borderId="5" xfId="0" quotePrefix="1"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0" fillId="0" borderId="1" xfId="0" applyBorder="1" applyAlignment="1">
      <alignment horizontal="center" wrapText="1"/>
    </xf>
    <xf numFmtId="0" fontId="0" fillId="0" borderId="6" xfId="0" applyBorder="1" applyAlignment="1">
      <alignment horizontal="center"/>
    </xf>
    <xf numFmtId="0" fontId="0" fillId="0" borderId="5" xfId="0" applyBorder="1" applyAlignment="1">
      <alignment horizontal="center"/>
    </xf>
    <xf numFmtId="4" fontId="4" fillId="4" borderId="1" xfId="0" quotePrefix="1" applyNumberFormat="1" applyFont="1" applyFill="1" applyBorder="1" applyAlignment="1">
      <alignment horizontal="center" vertical="center"/>
    </xf>
    <xf numFmtId="4" fontId="4" fillId="4" borderId="6" xfId="0" quotePrefix="1" applyNumberFormat="1" applyFont="1" applyFill="1" applyBorder="1" applyAlignment="1">
      <alignment horizontal="center" vertical="center"/>
    </xf>
    <xf numFmtId="4" fontId="4" fillId="4" borderId="5" xfId="0" quotePrefix="1"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0" fillId="4" borderId="1" xfId="0" applyFill="1" applyBorder="1" applyAlignment="1">
      <alignment horizontal="center" wrapText="1"/>
    </xf>
    <xf numFmtId="0" fontId="0" fillId="4" borderId="6" xfId="0" applyFill="1" applyBorder="1" applyAlignment="1">
      <alignment horizontal="center"/>
    </xf>
    <xf numFmtId="0" fontId="0" fillId="4" borderId="5" xfId="0" applyFill="1" applyBorder="1" applyAlignment="1">
      <alignment horizontal="center"/>
    </xf>
    <xf numFmtId="17" fontId="4" fillId="4" borderId="1" xfId="0" quotePrefix="1" applyNumberFormat="1" applyFont="1" applyFill="1" applyBorder="1" applyAlignment="1">
      <alignment horizontal="center" vertical="center" wrapText="1"/>
    </xf>
    <xf numFmtId="17" fontId="4" fillId="4" borderId="6" xfId="0" quotePrefix="1" applyNumberFormat="1" applyFont="1" applyFill="1" applyBorder="1" applyAlignment="1">
      <alignment horizontal="center" vertical="center" wrapText="1"/>
    </xf>
    <xf numFmtId="17" fontId="4" fillId="4" borderId="5" xfId="0" quotePrefix="1" applyNumberFormat="1" applyFont="1" applyFill="1" applyBorder="1" applyAlignment="1">
      <alignment horizontal="center" vertical="center" wrapText="1"/>
    </xf>
    <xf numFmtId="0" fontId="0" fillId="8" borderId="1" xfId="0" applyFill="1" applyBorder="1" applyAlignment="1">
      <alignment horizontal="center" vertical="center"/>
    </xf>
    <xf numFmtId="0" fontId="0" fillId="8" borderId="5" xfId="0" applyFill="1" applyBorder="1" applyAlignment="1">
      <alignment horizontal="center" vertical="center"/>
    </xf>
    <xf numFmtId="4" fontId="4" fillId="8" borderId="1" xfId="0" quotePrefix="1" applyNumberFormat="1" applyFont="1" applyFill="1" applyBorder="1" applyAlignment="1">
      <alignment horizontal="center" vertical="center"/>
    </xf>
    <xf numFmtId="4" fontId="4" fillId="8" borderId="5" xfId="0" quotePrefix="1" applyNumberFormat="1" applyFont="1" applyFill="1" applyBorder="1" applyAlignment="1">
      <alignment horizontal="center" vertical="center"/>
    </xf>
    <xf numFmtId="0" fontId="0" fillId="8" borderId="1" xfId="0" quotePrefix="1" applyFill="1" applyBorder="1" applyAlignment="1">
      <alignment horizontal="center" vertical="center" wrapText="1"/>
    </xf>
    <xf numFmtId="17" fontId="0" fillId="8" borderId="1" xfId="0" applyNumberFormat="1" applyFill="1" applyBorder="1" applyAlignment="1">
      <alignment horizontal="center" vertical="center" wrapText="1"/>
    </xf>
    <xf numFmtId="17" fontId="0" fillId="8" borderId="5" xfId="0" applyNumberFormat="1" applyFill="1" applyBorder="1" applyAlignment="1">
      <alignment horizontal="center" vertical="center" wrapText="1"/>
    </xf>
    <xf numFmtId="17" fontId="4" fillId="8" borderId="1" xfId="0" quotePrefix="1" applyNumberFormat="1" applyFont="1" applyFill="1" applyBorder="1" applyAlignment="1">
      <alignment horizontal="center" vertical="center" wrapText="1"/>
    </xf>
    <xf numFmtId="17" fontId="4" fillId="8" borderId="5" xfId="0" quotePrefix="1" applyNumberFormat="1" applyFont="1" applyFill="1" applyBorder="1" applyAlignment="1">
      <alignment horizontal="center" vertical="center" wrapText="1"/>
    </xf>
    <xf numFmtId="4" fontId="0" fillId="8" borderId="1" xfId="0" applyNumberFormat="1" applyFill="1" applyBorder="1" applyAlignment="1">
      <alignment horizontal="center" vertical="center"/>
    </xf>
    <xf numFmtId="4" fontId="0" fillId="8" borderId="5" xfId="0" applyNumberFormat="1" applyFill="1" applyBorder="1" applyAlignment="1">
      <alignment horizontal="center" vertical="center"/>
    </xf>
    <xf numFmtId="0" fontId="0" fillId="0" borderId="4" xfId="0"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 fontId="7" fillId="4" borderId="5"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 fontId="0" fillId="4" borderId="1" xfId="0" applyNumberFormat="1" applyFill="1" applyBorder="1" applyAlignment="1">
      <alignment horizontal="center" vertical="center" wrapText="1"/>
    </xf>
    <xf numFmtId="4" fontId="0" fillId="4" borderId="6" xfId="0" applyNumberFormat="1" applyFill="1" applyBorder="1" applyAlignment="1">
      <alignment horizontal="center" vertical="center" wrapText="1"/>
    </xf>
    <xf numFmtId="4" fontId="0" fillId="4" borderId="5" xfId="0" applyNumberForma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4" xfId="0"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4" fontId="4" fillId="8" borderId="6" xfId="0" applyNumberFormat="1" applyFont="1" applyFill="1" applyBorder="1" applyAlignment="1">
      <alignment horizontal="center" vertical="center" wrapText="1"/>
    </xf>
    <xf numFmtId="4" fontId="4" fillId="8" borderId="5" xfId="0" applyNumberFormat="1" applyFont="1" applyFill="1" applyBorder="1" applyAlignment="1">
      <alignment horizontal="center" vertical="center" wrapText="1"/>
    </xf>
    <xf numFmtId="0" fontId="0" fillId="8" borderId="1" xfId="0" applyFill="1" applyBorder="1" applyAlignment="1">
      <alignment horizontal="center"/>
    </xf>
    <xf numFmtId="0" fontId="0" fillId="8" borderId="6" xfId="0" applyFill="1" applyBorder="1" applyAlignment="1">
      <alignment horizontal="center"/>
    </xf>
    <xf numFmtId="0" fontId="0" fillId="8" borderId="5" xfId="0" applyFill="1" applyBorder="1" applyAlignment="1">
      <alignment horizontal="center"/>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0" fillId="2" borderId="2" xfId="0" applyFill="1" applyBorder="1" applyAlignment="1">
      <alignment horizontal="center" wrapText="1"/>
    </xf>
    <xf numFmtId="0" fontId="4"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4" fontId="0" fillId="0" borderId="2" xfId="0" applyNumberFormat="1" applyBorder="1" applyAlignment="1" applyProtection="1">
      <alignment horizontal="center" vertical="center" wrapText="1"/>
      <protection locked="0"/>
    </xf>
    <xf numFmtId="4" fontId="4" fillId="0" borderId="2" xfId="0" applyNumberFormat="1" applyFont="1" applyBorder="1" applyAlignment="1" applyProtection="1">
      <alignment horizontal="center" vertical="center" wrapText="1"/>
      <protection locked="0"/>
    </xf>
    <xf numFmtId="0" fontId="4" fillId="8" borderId="3" xfId="0" applyFont="1" applyFill="1" applyBorder="1" applyAlignment="1" applyProtection="1">
      <alignment horizontal="left" vertical="center" wrapText="1"/>
      <protection locked="0"/>
    </xf>
    <xf numFmtId="0" fontId="4" fillId="8" borderId="7" xfId="0" applyFont="1" applyFill="1" applyBorder="1" applyAlignment="1" applyProtection="1">
      <alignment horizontal="left" vertical="center" wrapText="1"/>
      <protection locked="0"/>
    </xf>
    <xf numFmtId="0" fontId="4" fillId="8" borderId="4" xfId="0" applyFont="1" applyFill="1" applyBorder="1" applyAlignment="1" applyProtection="1">
      <alignment horizontal="left" vertical="center" wrapText="1"/>
      <protection locked="0"/>
    </xf>
    <xf numFmtId="166" fontId="4" fillId="8" borderId="1" xfId="1" applyNumberFormat="1" applyFont="1" applyFill="1" applyBorder="1" applyAlignment="1" applyProtection="1">
      <alignment horizontal="center" vertical="center" wrapText="1"/>
      <protection locked="0"/>
    </xf>
    <xf numFmtId="166" fontId="4" fillId="8" borderId="5" xfId="1" applyNumberFormat="1"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0" fillId="2" borderId="4" xfId="0" applyFill="1" applyBorder="1" applyAlignment="1">
      <alignment horizontal="center"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4"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left"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xf>
    <xf numFmtId="4" fontId="0" fillId="0" borderId="2" xfId="0" applyNumberFormat="1" applyBorder="1" applyAlignment="1">
      <alignment horizontal="center" vertical="center" wrapText="1"/>
    </xf>
    <xf numFmtId="4" fontId="7" fillId="9" borderId="2" xfId="0" applyNumberFormat="1" applyFont="1" applyFill="1" applyBorder="1" applyAlignment="1">
      <alignment horizontal="center" vertical="center"/>
    </xf>
    <xf numFmtId="0" fontId="7" fillId="9" borderId="2" xfId="0"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7" xfId="0" applyFont="1" applyFill="1" applyBorder="1" applyAlignment="1">
      <alignment vertical="center"/>
    </xf>
    <xf numFmtId="0" fontId="7" fillId="9" borderId="4" xfId="0" applyFont="1" applyFill="1" applyBorder="1" applyAlignment="1">
      <alignment vertical="center"/>
    </xf>
    <xf numFmtId="4" fontId="7" fillId="9" borderId="2" xfId="0" applyNumberFormat="1" applyFont="1" applyFill="1" applyBorder="1" applyAlignment="1">
      <alignment horizontal="center" vertical="center" wrapText="1"/>
    </xf>
    <xf numFmtId="0" fontId="9" fillId="9" borderId="2"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0" fillId="6" borderId="2" xfId="0" applyFill="1" applyBorder="1" applyAlignment="1">
      <alignment horizontal="center" vertical="center"/>
    </xf>
    <xf numFmtId="4" fontId="0" fillId="6" borderId="2" xfId="0" applyNumberFormat="1" applyFill="1" applyBorder="1" applyAlignment="1">
      <alignment horizontal="center" vertical="center"/>
    </xf>
    <xf numFmtId="4" fontId="4" fillId="6" borderId="2" xfId="0" applyNumberFormat="1" applyFont="1" applyFill="1" applyBorder="1" applyAlignment="1">
      <alignment horizontal="center" vertical="center" wrapText="1"/>
    </xf>
    <xf numFmtId="0" fontId="0" fillId="6" borderId="2" xfId="0" applyFill="1" applyBorder="1" applyAlignment="1">
      <alignment vertical="center" wrapText="1"/>
    </xf>
    <xf numFmtId="0" fontId="0" fillId="6" borderId="2" xfId="0" applyFill="1" applyBorder="1" applyAlignment="1">
      <alignment vertical="center"/>
    </xf>
    <xf numFmtId="0" fontId="4" fillId="6" borderId="2" xfId="0" applyFont="1" applyFill="1" applyBorder="1" applyAlignment="1">
      <alignment horizontal="left" vertical="center"/>
    </xf>
    <xf numFmtId="0" fontId="0" fillId="6" borderId="2" xfId="0" applyFill="1" applyBorder="1" applyAlignment="1">
      <alignment horizontal="left" vertical="center"/>
    </xf>
    <xf numFmtId="0" fontId="4" fillId="6" borderId="2" xfId="0" applyFont="1" applyFill="1" applyBorder="1" applyAlignment="1">
      <alignment horizontal="left" vertical="center" wrapText="1"/>
    </xf>
    <xf numFmtId="4" fontId="0" fillId="8" borderId="2" xfId="0" applyNumberFormat="1" applyFill="1" applyBorder="1" applyAlignment="1">
      <alignment horizontal="center" vertical="center"/>
    </xf>
    <xf numFmtId="4" fontId="4" fillId="8" borderId="2" xfId="0" applyNumberFormat="1"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7" xfId="0" applyFont="1" applyFill="1" applyBorder="1" applyAlignment="1">
      <alignment vertical="center" wrapText="1"/>
    </xf>
    <xf numFmtId="0" fontId="4" fillId="8" borderId="4" xfId="0" applyFont="1" applyFill="1" applyBorder="1" applyAlignment="1">
      <alignment vertical="center" wrapText="1"/>
    </xf>
    <xf numFmtId="0" fontId="0" fillId="8" borderId="2" xfId="0" applyFill="1" applyBorder="1" applyAlignment="1">
      <alignment vertical="center" wrapText="1"/>
    </xf>
    <xf numFmtId="0" fontId="0" fillId="8" borderId="2" xfId="0" applyFill="1" applyBorder="1" applyAlignment="1">
      <alignment vertical="center"/>
    </xf>
    <xf numFmtId="0" fontId="0" fillId="8" borderId="7" xfId="0" applyFill="1" applyBorder="1" applyAlignment="1">
      <alignment vertical="center" wrapText="1"/>
    </xf>
    <xf numFmtId="0" fontId="0" fillId="8" borderId="4" xfId="0" applyFill="1" applyBorder="1" applyAlignment="1">
      <alignment vertical="center" wrapText="1"/>
    </xf>
    <xf numFmtId="0" fontId="0" fillId="3" borderId="0" xfId="0" applyFill="1" applyAlignment="1">
      <alignment horizontal="center"/>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4" fontId="4" fillId="3" borderId="1"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17" fontId="4" fillId="3" borderId="1" xfId="0" applyNumberFormat="1" applyFont="1" applyFill="1" applyBorder="1" applyAlignment="1">
      <alignment horizontal="center" vertical="center" wrapText="1"/>
    </xf>
    <xf numFmtId="17" fontId="4" fillId="3" borderId="5"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4" borderId="1" xfId="0" applyFont="1" applyFill="1" applyBorder="1" applyAlignment="1">
      <alignment horizontal="left" vertical="top" wrapText="1"/>
    </xf>
    <xf numFmtId="0" fontId="4" fillId="4" borderId="5" xfId="0" applyFont="1" applyFill="1" applyBorder="1" applyAlignment="1">
      <alignment horizontal="left" vertical="top" wrapText="1"/>
    </xf>
    <xf numFmtId="0" fontId="30" fillId="5" borderId="1"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29" fillId="0" borderId="4" xfId="0" applyFont="1" applyBorder="1" applyAlignment="1">
      <alignment horizontal="center"/>
    </xf>
    <xf numFmtId="4" fontId="30" fillId="5" borderId="2" xfId="0" applyNumberFormat="1" applyFont="1" applyFill="1" applyBorder="1" applyAlignment="1">
      <alignment horizontal="center" vertical="center" wrapText="1"/>
    </xf>
    <xf numFmtId="0" fontId="28" fillId="2" borderId="2" xfId="0" applyFont="1" applyFill="1" applyBorder="1" applyAlignment="1">
      <alignment horizontal="center"/>
    </xf>
    <xf numFmtId="0" fontId="28" fillId="2" borderId="7" xfId="0" applyFont="1" applyFill="1" applyBorder="1" applyAlignment="1">
      <alignment horizontal="center"/>
    </xf>
    <xf numFmtId="0" fontId="28" fillId="2" borderId="4" xfId="0" applyFont="1" applyFill="1" applyBorder="1" applyAlignment="1">
      <alignment horizontal="center"/>
    </xf>
    <xf numFmtId="0" fontId="37" fillId="4" borderId="3" xfId="0" applyFont="1" applyFill="1" applyBorder="1" applyAlignment="1">
      <alignment horizontal="left" vertical="center" wrapText="1"/>
    </xf>
    <xf numFmtId="0" fontId="4" fillId="0" borderId="7" xfId="0" applyFont="1" applyBorder="1" applyAlignment="1">
      <alignment vertical="center"/>
    </xf>
    <xf numFmtId="0" fontId="4" fillId="0" borderId="4" xfId="0" applyFont="1" applyBorder="1" applyAlignment="1">
      <alignment vertical="center"/>
    </xf>
    <xf numFmtId="0" fontId="39" fillId="10" borderId="7" xfId="0" applyFont="1" applyFill="1" applyBorder="1" applyAlignment="1">
      <alignment horizontal="left" vertical="center"/>
    </xf>
    <xf numFmtId="0" fontId="39" fillId="10" borderId="4" xfId="0" applyFont="1" applyFill="1" applyBorder="1" applyAlignment="1">
      <alignment horizontal="left" vertical="center"/>
    </xf>
    <xf numFmtId="0" fontId="39" fillId="10" borderId="3" xfId="0" applyFont="1" applyFill="1" applyBorder="1" applyAlignment="1">
      <alignment horizontal="left" vertical="center" wrapText="1"/>
    </xf>
    <xf numFmtId="0" fontId="7" fillId="10" borderId="7" xfId="0" applyFont="1" applyFill="1" applyBorder="1" applyAlignment="1">
      <alignment horizontal="left" wrapText="1"/>
    </xf>
    <xf numFmtId="0" fontId="7" fillId="10" borderId="4" xfId="0" applyFont="1" applyFill="1" applyBorder="1" applyAlignment="1">
      <alignment horizontal="left" wrapText="1"/>
    </xf>
    <xf numFmtId="0" fontId="33" fillId="0" borderId="0" xfId="0" applyFont="1"/>
    <xf numFmtId="0" fontId="28" fillId="0" borderId="0" xfId="0" applyFont="1"/>
    <xf numFmtId="0" fontId="33" fillId="0" borderId="0" xfId="0" applyFont="1" applyAlignment="1">
      <alignment horizontal="left" vertical="center" wrapText="1"/>
    </xf>
    <xf numFmtId="0" fontId="28" fillId="0" borderId="0" xfId="0" applyFont="1" applyAlignment="1">
      <alignment horizontal="left"/>
    </xf>
    <xf numFmtId="4" fontId="28" fillId="0" borderId="0" xfId="0" applyNumberFormat="1" applyFont="1"/>
    <xf numFmtId="0" fontId="28" fillId="0" borderId="0" xfId="0" applyFont="1" applyAlignment="1">
      <alignment horizontal="left" vertical="center"/>
    </xf>
    <xf numFmtId="0" fontId="28" fillId="0" borderId="0" xfId="0" applyFont="1" applyAlignment="1">
      <alignment horizontal="center" vertical="center"/>
    </xf>
  </cellXfs>
  <cellStyles count="5">
    <cellStyle name="Dziesiętny" xfId="1" builtinId="3"/>
    <cellStyle name="Excel Built-in Normal" xfId="3" xr:uid="{00000000-0005-0000-0000-000001000000}"/>
    <cellStyle name="Normalny" xfId="0" builtinId="0"/>
    <cellStyle name="Normalny 3" xfId="4" xr:uid="{00000000-0005-0000-0000-000003000000}"/>
    <cellStyle name="Walutowy" xfId="2" builtinId="4"/>
  </cellStyles>
  <dxfs count="0"/>
  <tableStyles count="0" defaultTableStyle="TableStyleMedium2" defaultPivotStyle="PivotStyleLight16"/>
  <colors>
    <mruColors>
      <color rgb="FFDEE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35"/>
  <sheetViews>
    <sheetView tabSelected="1" zoomScale="70" zoomScaleNormal="7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4.7109375" customWidth="1"/>
    <col min="2" max="2" width="8.85546875" customWidth="1"/>
    <col min="3" max="3" width="11.42578125" customWidth="1"/>
    <col min="4" max="4" width="9.7109375" customWidth="1"/>
    <col min="5" max="5" width="22.28515625" customWidth="1"/>
    <col min="6" max="6" width="89.7109375" customWidth="1"/>
    <col min="7" max="7" width="28.7109375" customWidth="1"/>
    <col min="8" max="8" width="19.28515625" customWidth="1"/>
    <col min="9" max="9" width="14" customWidth="1"/>
    <col min="10" max="10" width="48.42578125" customWidth="1"/>
    <col min="11" max="11" width="10.7109375" customWidth="1"/>
    <col min="12" max="12" width="14" customWidth="1"/>
    <col min="13" max="16" width="14.7109375" customWidth="1"/>
    <col min="17" max="17" width="16.7109375" customWidth="1"/>
    <col min="18" max="18" width="15.7109375" customWidth="1"/>
    <col min="19" max="19" width="23.85546875" customWidth="1"/>
    <col min="108" max="108" width="4.7109375" bestFit="1" customWidth="1"/>
    <col min="109" max="109" width="9.7109375" bestFit="1" customWidth="1"/>
    <col min="110" max="110" width="10" bestFit="1" customWidth="1"/>
    <col min="111" max="111" width="8.85546875" bestFit="1" customWidth="1"/>
    <col min="112" max="112" width="22.85546875" customWidth="1"/>
    <col min="113" max="113" width="59.7109375" bestFit="1" customWidth="1"/>
    <col min="114" max="114" width="57.85546875" bestFit="1" customWidth="1"/>
    <col min="115" max="115" width="35.28515625" bestFit="1" customWidth="1"/>
    <col min="116" max="116" width="28.140625" bestFit="1" customWidth="1"/>
    <col min="117" max="117" width="33.140625" bestFit="1" customWidth="1"/>
    <col min="118" max="118" width="26" bestFit="1" customWidth="1"/>
    <col min="119" max="119" width="19.140625" bestFit="1" customWidth="1"/>
    <col min="120" max="120" width="10.42578125" customWidth="1"/>
    <col min="121" max="121" width="11.85546875" customWidth="1"/>
    <col min="122" max="122" width="14.7109375" customWidth="1"/>
    <col min="123" max="123" width="9" bestFit="1" customWidth="1"/>
    <col min="364" max="364" width="4.7109375" bestFit="1" customWidth="1"/>
    <col min="365" max="365" width="9.7109375" bestFit="1" customWidth="1"/>
    <col min="366" max="366" width="10" bestFit="1" customWidth="1"/>
    <col min="367" max="367" width="8.85546875" bestFit="1" customWidth="1"/>
    <col min="368" max="368" width="22.85546875" customWidth="1"/>
    <col min="369" max="369" width="59.7109375" bestFit="1" customWidth="1"/>
    <col min="370" max="370" width="57.85546875" bestFit="1" customWidth="1"/>
    <col min="371" max="371" width="35.28515625" bestFit="1" customWidth="1"/>
    <col min="372" max="372" width="28.140625" bestFit="1" customWidth="1"/>
    <col min="373" max="373" width="33.140625" bestFit="1" customWidth="1"/>
    <col min="374" max="374" width="26" bestFit="1" customWidth="1"/>
    <col min="375" max="375" width="19.140625" bestFit="1" customWidth="1"/>
    <col min="376" max="376" width="10.42578125" customWidth="1"/>
    <col min="377" max="377" width="11.85546875" customWidth="1"/>
    <col min="378" max="378" width="14.7109375" customWidth="1"/>
    <col min="379" max="379" width="9" bestFit="1" customWidth="1"/>
    <col min="620" max="620" width="4.7109375" bestFit="1" customWidth="1"/>
    <col min="621" max="621" width="9.7109375" bestFit="1" customWidth="1"/>
    <col min="622" max="622" width="10" bestFit="1" customWidth="1"/>
    <col min="623" max="623" width="8.85546875" bestFit="1" customWidth="1"/>
    <col min="624" max="624" width="22.85546875" customWidth="1"/>
    <col min="625" max="625" width="59.7109375" bestFit="1" customWidth="1"/>
    <col min="626" max="626" width="57.85546875" bestFit="1" customWidth="1"/>
    <col min="627" max="627" width="35.28515625" bestFit="1" customWidth="1"/>
    <col min="628" max="628" width="28.140625" bestFit="1" customWidth="1"/>
    <col min="629" max="629" width="33.140625" bestFit="1" customWidth="1"/>
    <col min="630" max="630" width="26" bestFit="1" customWidth="1"/>
    <col min="631" max="631" width="19.140625" bestFit="1" customWidth="1"/>
    <col min="632" max="632" width="10.42578125" customWidth="1"/>
    <col min="633" max="633" width="11.85546875" customWidth="1"/>
    <col min="634" max="634" width="14.7109375" customWidth="1"/>
    <col min="635" max="635" width="9" bestFit="1" customWidth="1"/>
    <col min="876" max="876" width="4.7109375" bestFit="1" customWidth="1"/>
    <col min="877" max="877" width="9.7109375" bestFit="1" customWidth="1"/>
    <col min="878" max="878" width="10" bestFit="1" customWidth="1"/>
    <col min="879" max="879" width="8.85546875" bestFit="1" customWidth="1"/>
    <col min="880" max="880" width="22.85546875" customWidth="1"/>
    <col min="881" max="881" width="59.7109375" bestFit="1" customWidth="1"/>
    <col min="882" max="882" width="57.85546875" bestFit="1" customWidth="1"/>
    <col min="883" max="883" width="35.28515625" bestFit="1" customWidth="1"/>
    <col min="884" max="884" width="28.140625" bestFit="1" customWidth="1"/>
    <col min="885" max="885" width="33.140625" bestFit="1" customWidth="1"/>
    <col min="886" max="886" width="26" bestFit="1" customWidth="1"/>
    <col min="887" max="887" width="19.140625" bestFit="1" customWidth="1"/>
    <col min="888" max="888" width="10.42578125" customWidth="1"/>
    <col min="889" max="889" width="11.85546875" customWidth="1"/>
    <col min="890" max="890" width="14.7109375" customWidth="1"/>
    <col min="891" max="891" width="9" bestFit="1" customWidth="1"/>
    <col min="1132" max="1132" width="4.7109375" bestFit="1" customWidth="1"/>
    <col min="1133" max="1133" width="9.7109375" bestFit="1" customWidth="1"/>
    <col min="1134" max="1134" width="10" bestFit="1" customWidth="1"/>
    <col min="1135" max="1135" width="8.85546875" bestFit="1" customWidth="1"/>
    <col min="1136" max="1136" width="22.85546875" customWidth="1"/>
    <col min="1137" max="1137" width="59.7109375" bestFit="1" customWidth="1"/>
    <col min="1138" max="1138" width="57.85546875" bestFit="1" customWidth="1"/>
    <col min="1139" max="1139" width="35.28515625" bestFit="1" customWidth="1"/>
    <col min="1140" max="1140" width="28.140625" bestFit="1" customWidth="1"/>
    <col min="1141" max="1141" width="33.140625" bestFit="1" customWidth="1"/>
    <col min="1142" max="1142" width="26" bestFit="1" customWidth="1"/>
    <col min="1143" max="1143" width="19.140625" bestFit="1" customWidth="1"/>
    <col min="1144" max="1144" width="10.42578125" customWidth="1"/>
    <col min="1145" max="1145" width="11.85546875" customWidth="1"/>
    <col min="1146" max="1146" width="14.7109375" customWidth="1"/>
    <col min="1147" max="1147" width="9" bestFit="1" customWidth="1"/>
    <col min="1388" max="1388" width="4.7109375" bestFit="1" customWidth="1"/>
    <col min="1389" max="1389" width="9.7109375" bestFit="1" customWidth="1"/>
    <col min="1390" max="1390" width="10" bestFit="1" customWidth="1"/>
    <col min="1391" max="1391" width="8.85546875" bestFit="1" customWidth="1"/>
    <col min="1392" max="1392" width="22.85546875" customWidth="1"/>
    <col min="1393" max="1393" width="59.7109375" bestFit="1" customWidth="1"/>
    <col min="1394" max="1394" width="57.85546875" bestFit="1" customWidth="1"/>
    <col min="1395" max="1395" width="35.28515625" bestFit="1" customWidth="1"/>
    <col min="1396" max="1396" width="28.140625" bestFit="1" customWidth="1"/>
    <col min="1397" max="1397" width="33.140625" bestFit="1" customWidth="1"/>
    <col min="1398" max="1398" width="26" bestFit="1" customWidth="1"/>
    <col min="1399" max="1399" width="19.140625" bestFit="1" customWidth="1"/>
    <col min="1400" max="1400" width="10.42578125" customWidth="1"/>
    <col min="1401" max="1401" width="11.85546875" customWidth="1"/>
    <col min="1402" max="1402" width="14.7109375" customWidth="1"/>
    <col min="1403" max="1403" width="9" bestFit="1" customWidth="1"/>
    <col min="1644" max="1644" width="4.7109375" bestFit="1" customWidth="1"/>
    <col min="1645" max="1645" width="9.7109375" bestFit="1" customWidth="1"/>
    <col min="1646" max="1646" width="10" bestFit="1" customWidth="1"/>
    <col min="1647" max="1647" width="8.85546875" bestFit="1" customWidth="1"/>
    <col min="1648" max="1648" width="22.85546875" customWidth="1"/>
    <col min="1649" max="1649" width="59.7109375" bestFit="1" customWidth="1"/>
    <col min="1650" max="1650" width="57.85546875" bestFit="1" customWidth="1"/>
    <col min="1651" max="1651" width="35.28515625" bestFit="1" customWidth="1"/>
    <col min="1652" max="1652" width="28.140625" bestFit="1" customWidth="1"/>
    <col min="1653" max="1653" width="33.140625" bestFit="1" customWidth="1"/>
    <col min="1654" max="1654" width="26" bestFit="1" customWidth="1"/>
    <col min="1655" max="1655" width="19.140625" bestFit="1" customWidth="1"/>
    <col min="1656" max="1656" width="10.42578125" customWidth="1"/>
    <col min="1657" max="1657" width="11.85546875" customWidth="1"/>
    <col min="1658" max="1658" width="14.7109375" customWidth="1"/>
    <col min="1659" max="1659" width="9" bestFit="1" customWidth="1"/>
    <col min="1900" max="1900" width="4.7109375" bestFit="1" customWidth="1"/>
    <col min="1901" max="1901" width="9.7109375" bestFit="1" customWidth="1"/>
    <col min="1902" max="1902" width="10" bestFit="1" customWidth="1"/>
    <col min="1903" max="1903" width="8.85546875" bestFit="1" customWidth="1"/>
    <col min="1904" max="1904" width="22.85546875" customWidth="1"/>
    <col min="1905" max="1905" width="59.7109375" bestFit="1" customWidth="1"/>
    <col min="1906" max="1906" width="57.85546875" bestFit="1" customWidth="1"/>
    <col min="1907" max="1907" width="35.28515625" bestFit="1" customWidth="1"/>
    <col min="1908" max="1908" width="28.140625" bestFit="1" customWidth="1"/>
    <col min="1909" max="1909" width="33.140625" bestFit="1" customWidth="1"/>
    <col min="1910" max="1910" width="26" bestFit="1" customWidth="1"/>
    <col min="1911" max="1911" width="19.140625" bestFit="1" customWidth="1"/>
    <col min="1912" max="1912" width="10.42578125" customWidth="1"/>
    <col min="1913" max="1913" width="11.85546875" customWidth="1"/>
    <col min="1914" max="1914" width="14.7109375" customWidth="1"/>
    <col min="1915" max="1915" width="9" bestFit="1" customWidth="1"/>
    <col min="2156" max="2156" width="4.7109375" bestFit="1" customWidth="1"/>
    <col min="2157" max="2157" width="9.7109375" bestFit="1" customWidth="1"/>
    <col min="2158" max="2158" width="10" bestFit="1" customWidth="1"/>
    <col min="2159" max="2159" width="8.85546875" bestFit="1" customWidth="1"/>
    <col min="2160" max="2160" width="22.85546875" customWidth="1"/>
    <col min="2161" max="2161" width="59.7109375" bestFit="1" customWidth="1"/>
    <col min="2162" max="2162" width="57.85546875" bestFit="1" customWidth="1"/>
    <col min="2163" max="2163" width="35.28515625" bestFit="1" customWidth="1"/>
    <col min="2164" max="2164" width="28.140625" bestFit="1" customWidth="1"/>
    <col min="2165" max="2165" width="33.140625" bestFit="1" customWidth="1"/>
    <col min="2166" max="2166" width="26" bestFit="1" customWidth="1"/>
    <col min="2167" max="2167" width="19.140625" bestFit="1" customWidth="1"/>
    <col min="2168" max="2168" width="10.42578125" customWidth="1"/>
    <col min="2169" max="2169" width="11.85546875" customWidth="1"/>
    <col min="2170" max="2170" width="14.7109375" customWidth="1"/>
    <col min="2171" max="2171" width="9" bestFit="1" customWidth="1"/>
    <col min="2412" max="2412" width="4.7109375" bestFit="1" customWidth="1"/>
    <col min="2413" max="2413" width="9.7109375" bestFit="1" customWidth="1"/>
    <col min="2414" max="2414" width="10" bestFit="1" customWidth="1"/>
    <col min="2415" max="2415" width="8.85546875" bestFit="1" customWidth="1"/>
    <col min="2416" max="2416" width="22.85546875" customWidth="1"/>
    <col min="2417" max="2417" width="59.7109375" bestFit="1" customWidth="1"/>
    <col min="2418" max="2418" width="57.85546875" bestFit="1" customWidth="1"/>
    <col min="2419" max="2419" width="35.28515625" bestFit="1" customWidth="1"/>
    <col min="2420" max="2420" width="28.140625" bestFit="1" customWidth="1"/>
    <col min="2421" max="2421" width="33.140625" bestFit="1" customWidth="1"/>
    <col min="2422" max="2422" width="26" bestFit="1" customWidth="1"/>
    <col min="2423" max="2423" width="19.140625" bestFit="1" customWidth="1"/>
    <col min="2424" max="2424" width="10.42578125" customWidth="1"/>
    <col min="2425" max="2425" width="11.85546875" customWidth="1"/>
    <col min="2426" max="2426" width="14.7109375" customWidth="1"/>
    <col min="2427" max="2427" width="9" bestFit="1" customWidth="1"/>
    <col min="2668" max="2668" width="4.7109375" bestFit="1" customWidth="1"/>
    <col min="2669" max="2669" width="9.7109375" bestFit="1" customWidth="1"/>
    <col min="2670" max="2670" width="10" bestFit="1" customWidth="1"/>
    <col min="2671" max="2671" width="8.85546875" bestFit="1" customWidth="1"/>
    <col min="2672" max="2672" width="22.85546875" customWidth="1"/>
    <col min="2673" max="2673" width="59.7109375" bestFit="1" customWidth="1"/>
    <col min="2674" max="2674" width="57.85546875" bestFit="1" customWidth="1"/>
    <col min="2675" max="2675" width="35.28515625" bestFit="1" customWidth="1"/>
    <col min="2676" max="2676" width="28.140625" bestFit="1" customWidth="1"/>
    <col min="2677" max="2677" width="33.140625" bestFit="1" customWidth="1"/>
    <col min="2678" max="2678" width="26" bestFit="1" customWidth="1"/>
    <col min="2679" max="2679" width="19.140625" bestFit="1" customWidth="1"/>
    <col min="2680" max="2680" width="10.42578125" customWidth="1"/>
    <col min="2681" max="2681" width="11.85546875" customWidth="1"/>
    <col min="2682" max="2682" width="14.7109375" customWidth="1"/>
    <col min="2683" max="2683" width="9" bestFit="1" customWidth="1"/>
    <col min="2924" max="2924" width="4.7109375" bestFit="1" customWidth="1"/>
    <col min="2925" max="2925" width="9.7109375" bestFit="1" customWidth="1"/>
    <col min="2926" max="2926" width="10" bestFit="1" customWidth="1"/>
    <col min="2927" max="2927" width="8.85546875" bestFit="1" customWidth="1"/>
    <col min="2928" max="2928" width="22.85546875" customWidth="1"/>
    <col min="2929" max="2929" width="59.7109375" bestFit="1" customWidth="1"/>
    <col min="2930" max="2930" width="57.85546875" bestFit="1" customWidth="1"/>
    <col min="2931" max="2931" width="35.28515625" bestFit="1" customWidth="1"/>
    <col min="2932" max="2932" width="28.140625" bestFit="1" customWidth="1"/>
    <col min="2933" max="2933" width="33.140625" bestFit="1" customWidth="1"/>
    <col min="2934" max="2934" width="26" bestFit="1" customWidth="1"/>
    <col min="2935" max="2935" width="19.140625" bestFit="1" customWidth="1"/>
    <col min="2936" max="2936" width="10.42578125" customWidth="1"/>
    <col min="2937" max="2937" width="11.85546875" customWidth="1"/>
    <col min="2938" max="2938" width="14.7109375" customWidth="1"/>
    <col min="2939" max="2939" width="9" bestFit="1" customWidth="1"/>
    <col min="3180" max="3180" width="4.7109375" bestFit="1" customWidth="1"/>
    <col min="3181" max="3181" width="9.7109375" bestFit="1" customWidth="1"/>
    <col min="3182" max="3182" width="10" bestFit="1" customWidth="1"/>
    <col min="3183" max="3183" width="8.85546875" bestFit="1" customWidth="1"/>
    <col min="3184" max="3184" width="22.85546875" customWidth="1"/>
    <col min="3185" max="3185" width="59.7109375" bestFit="1" customWidth="1"/>
    <col min="3186" max="3186" width="57.85546875" bestFit="1" customWidth="1"/>
    <col min="3187" max="3187" width="35.28515625" bestFit="1" customWidth="1"/>
    <col min="3188" max="3188" width="28.140625" bestFit="1" customWidth="1"/>
    <col min="3189" max="3189" width="33.140625" bestFit="1" customWidth="1"/>
    <col min="3190" max="3190" width="26" bestFit="1" customWidth="1"/>
    <col min="3191" max="3191" width="19.140625" bestFit="1" customWidth="1"/>
    <col min="3192" max="3192" width="10.42578125" customWidth="1"/>
    <col min="3193" max="3193" width="11.85546875" customWidth="1"/>
    <col min="3194" max="3194" width="14.7109375" customWidth="1"/>
    <col min="3195" max="3195" width="9" bestFit="1" customWidth="1"/>
    <col min="3436" max="3436" width="4.7109375" bestFit="1" customWidth="1"/>
    <col min="3437" max="3437" width="9.7109375" bestFit="1" customWidth="1"/>
    <col min="3438" max="3438" width="10" bestFit="1" customWidth="1"/>
    <col min="3439" max="3439" width="8.85546875" bestFit="1" customWidth="1"/>
    <col min="3440" max="3440" width="22.85546875" customWidth="1"/>
    <col min="3441" max="3441" width="59.7109375" bestFit="1" customWidth="1"/>
    <col min="3442" max="3442" width="57.85546875" bestFit="1" customWidth="1"/>
    <col min="3443" max="3443" width="35.28515625" bestFit="1" customWidth="1"/>
    <col min="3444" max="3444" width="28.140625" bestFit="1" customWidth="1"/>
    <col min="3445" max="3445" width="33.140625" bestFit="1" customWidth="1"/>
    <col min="3446" max="3446" width="26" bestFit="1" customWidth="1"/>
    <col min="3447" max="3447" width="19.140625" bestFit="1" customWidth="1"/>
    <col min="3448" max="3448" width="10.42578125" customWidth="1"/>
    <col min="3449" max="3449" width="11.85546875" customWidth="1"/>
    <col min="3450" max="3450" width="14.7109375" customWidth="1"/>
    <col min="3451" max="3451" width="9" bestFit="1" customWidth="1"/>
    <col min="3692" max="3692" width="4.7109375" bestFit="1" customWidth="1"/>
    <col min="3693" max="3693" width="9.7109375" bestFit="1" customWidth="1"/>
    <col min="3694" max="3694" width="10" bestFit="1" customWidth="1"/>
    <col min="3695" max="3695" width="8.85546875" bestFit="1" customWidth="1"/>
    <col min="3696" max="3696" width="22.85546875" customWidth="1"/>
    <col min="3697" max="3697" width="59.7109375" bestFit="1" customWidth="1"/>
    <col min="3698" max="3698" width="57.85546875" bestFit="1" customWidth="1"/>
    <col min="3699" max="3699" width="35.28515625" bestFit="1" customWidth="1"/>
    <col min="3700" max="3700" width="28.140625" bestFit="1" customWidth="1"/>
    <col min="3701" max="3701" width="33.140625" bestFit="1" customWidth="1"/>
    <col min="3702" max="3702" width="26" bestFit="1" customWidth="1"/>
    <col min="3703" max="3703" width="19.140625" bestFit="1" customWidth="1"/>
    <col min="3704" max="3704" width="10.42578125" customWidth="1"/>
    <col min="3705" max="3705" width="11.85546875" customWidth="1"/>
    <col min="3706" max="3706" width="14.7109375" customWidth="1"/>
    <col min="3707" max="3707" width="9" bestFit="1" customWidth="1"/>
    <col min="3948" max="3948" width="4.7109375" bestFit="1" customWidth="1"/>
    <col min="3949" max="3949" width="9.7109375" bestFit="1" customWidth="1"/>
    <col min="3950" max="3950" width="10" bestFit="1" customWidth="1"/>
    <col min="3951" max="3951" width="8.85546875" bestFit="1" customWidth="1"/>
    <col min="3952" max="3952" width="22.85546875" customWidth="1"/>
    <col min="3953" max="3953" width="59.7109375" bestFit="1" customWidth="1"/>
    <col min="3954" max="3954" width="57.85546875" bestFit="1" customWidth="1"/>
    <col min="3955" max="3955" width="35.28515625" bestFit="1" customWidth="1"/>
    <col min="3956" max="3956" width="28.140625" bestFit="1" customWidth="1"/>
    <col min="3957" max="3957" width="33.140625" bestFit="1" customWidth="1"/>
    <col min="3958" max="3958" width="26" bestFit="1" customWidth="1"/>
    <col min="3959" max="3959" width="19.140625" bestFit="1" customWidth="1"/>
    <col min="3960" max="3960" width="10.42578125" customWidth="1"/>
    <col min="3961" max="3961" width="11.85546875" customWidth="1"/>
    <col min="3962" max="3962" width="14.7109375" customWidth="1"/>
    <col min="3963" max="3963" width="9" bestFit="1" customWidth="1"/>
    <col min="4204" max="4204" width="4.7109375" bestFit="1" customWidth="1"/>
    <col min="4205" max="4205" width="9.7109375" bestFit="1" customWidth="1"/>
    <col min="4206" max="4206" width="10" bestFit="1" customWidth="1"/>
    <col min="4207" max="4207" width="8.85546875" bestFit="1" customWidth="1"/>
    <col min="4208" max="4208" width="22.85546875" customWidth="1"/>
    <col min="4209" max="4209" width="59.7109375" bestFit="1" customWidth="1"/>
    <col min="4210" max="4210" width="57.85546875" bestFit="1" customWidth="1"/>
    <col min="4211" max="4211" width="35.28515625" bestFit="1" customWidth="1"/>
    <col min="4212" max="4212" width="28.140625" bestFit="1" customWidth="1"/>
    <col min="4213" max="4213" width="33.140625" bestFit="1" customWidth="1"/>
    <col min="4214" max="4214" width="26" bestFit="1" customWidth="1"/>
    <col min="4215" max="4215" width="19.140625" bestFit="1" customWidth="1"/>
    <col min="4216" max="4216" width="10.42578125" customWidth="1"/>
    <col min="4217" max="4217" width="11.85546875" customWidth="1"/>
    <col min="4218" max="4218" width="14.7109375" customWidth="1"/>
    <col min="4219" max="4219" width="9" bestFit="1" customWidth="1"/>
    <col min="4460" max="4460" width="4.7109375" bestFit="1" customWidth="1"/>
    <col min="4461" max="4461" width="9.7109375" bestFit="1" customWidth="1"/>
    <col min="4462" max="4462" width="10" bestFit="1" customWidth="1"/>
    <col min="4463" max="4463" width="8.85546875" bestFit="1" customWidth="1"/>
    <col min="4464" max="4464" width="22.85546875" customWidth="1"/>
    <col min="4465" max="4465" width="59.7109375" bestFit="1" customWidth="1"/>
    <col min="4466" max="4466" width="57.85546875" bestFit="1" customWidth="1"/>
    <col min="4467" max="4467" width="35.28515625" bestFit="1" customWidth="1"/>
    <col min="4468" max="4468" width="28.140625" bestFit="1" customWidth="1"/>
    <col min="4469" max="4469" width="33.140625" bestFit="1" customWidth="1"/>
    <col min="4470" max="4470" width="26" bestFit="1" customWidth="1"/>
    <col min="4471" max="4471" width="19.140625" bestFit="1" customWidth="1"/>
    <col min="4472" max="4472" width="10.42578125" customWidth="1"/>
    <col min="4473" max="4473" width="11.85546875" customWidth="1"/>
    <col min="4474" max="4474" width="14.7109375" customWidth="1"/>
    <col min="4475" max="4475" width="9" bestFit="1" customWidth="1"/>
    <col min="4716" max="4716" width="4.7109375" bestFit="1" customWidth="1"/>
    <col min="4717" max="4717" width="9.7109375" bestFit="1" customWidth="1"/>
    <col min="4718" max="4718" width="10" bestFit="1" customWidth="1"/>
    <col min="4719" max="4719" width="8.85546875" bestFit="1" customWidth="1"/>
    <col min="4720" max="4720" width="22.85546875" customWidth="1"/>
    <col min="4721" max="4721" width="59.7109375" bestFit="1" customWidth="1"/>
    <col min="4722" max="4722" width="57.85546875" bestFit="1" customWidth="1"/>
    <col min="4723" max="4723" width="35.28515625" bestFit="1" customWidth="1"/>
    <col min="4724" max="4724" width="28.140625" bestFit="1" customWidth="1"/>
    <col min="4725" max="4725" width="33.140625" bestFit="1" customWidth="1"/>
    <col min="4726" max="4726" width="26" bestFit="1" customWidth="1"/>
    <col min="4727" max="4727" width="19.140625" bestFit="1" customWidth="1"/>
    <col min="4728" max="4728" width="10.42578125" customWidth="1"/>
    <col min="4729" max="4729" width="11.85546875" customWidth="1"/>
    <col min="4730" max="4730" width="14.7109375" customWidth="1"/>
    <col min="4731" max="4731" width="9" bestFit="1" customWidth="1"/>
    <col min="4972" max="4972" width="4.7109375" bestFit="1" customWidth="1"/>
    <col min="4973" max="4973" width="9.7109375" bestFit="1" customWidth="1"/>
    <col min="4974" max="4974" width="10" bestFit="1" customWidth="1"/>
    <col min="4975" max="4975" width="8.85546875" bestFit="1" customWidth="1"/>
    <col min="4976" max="4976" width="22.85546875" customWidth="1"/>
    <col min="4977" max="4977" width="59.7109375" bestFit="1" customWidth="1"/>
    <col min="4978" max="4978" width="57.85546875" bestFit="1" customWidth="1"/>
    <col min="4979" max="4979" width="35.28515625" bestFit="1" customWidth="1"/>
    <col min="4980" max="4980" width="28.140625" bestFit="1" customWidth="1"/>
    <col min="4981" max="4981" width="33.140625" bestFit="1" customWidth="1"/>
    <col min="4982" max="4982" width="26" bestFit="1" customWidth="1"/>
    <col min="4983" max="4983" width="19.140625" bestFit="1" customWidth="1"/>
    <col min="4984" max="4984" width="10.42578125" customWidth="1"/>
    <col min="4985" max="4985" width="11.85546875" customWidth="1"/>
    <col min="4986" max="4986" width="14.7109375" customWidth="1"/>
    <col min="4987" max="4987" width="9" bestFit="1" customWidth="1"/>
    <col min="5228" max="5228" width="4.7109375" bestFit="1" customWidth="1"/>
    <col min="5229" max="5229" width="9.7109375" bestFit="1" customWidth="1"/>
    <col min="5230" max="5230" width="10" bestFit="1" customWidth="1"/>
    <col min="5231" max="5231" width="8.85546875" bestFit="1" customWidth="1"/>
    <col min="5232" max="5232" width="22.85546875" customWidth="1"/>
    <col min="5233" max="5233" width="59.7109375" bestFit="1" customWidth="1"/>
    <col min="5234" max="5234" width="57.85546875" bestFit="1" customWidth="1"/>
    <col min="5235" max="5235" width="35.28515625" bestFit="1" customWidth="1"/>
    <col min="5236" max="5236" width="28.140625" bestFit="1" customWidth="1"/>
    <col min="5237" max="5237" width="33.140625" bestFit="1" customWidth="1"/>
    <col min="5238" max="5238" width="26" bestFit="1" customWidth="1"/>
    <col min="5239" max="5239" width="19.140625" bestFit="1" customWidth="1"/>
    <col min="5240" max="5240" width="10.42578125" customWidth="1"/>
    <col min="5241" max="5241" width="11.85546875" customWidth="1"/>
    <col min="5242" max="5242" width="14.7109375" customWidth="1"/>
    <col min="5243" max="5243" width="9" bestFit="1" customWidth="1"/>
    <col min="5484" max="5484" width="4.7109375" bestFit="1" customWidth="1"/>
    <col min="5485" max="5485" width="9.7109375" bestFit="1" customWidth="1"/>
    <col min="5486" max="5486" width="10" bestFit="1" customWidth="1"/>
    <col min="5487" max="5487" width="8.85546875" bestFit="1" customWidth="1"/>
    <col min="5488" max="5488" width="22.85546875" customWidth="1"/>
    <col min="5489" max="5489" width="59.7109375" bestFit="1" customWidth="1"/>
    <col min="5490" max="5490" width="57.85546875" bestFit="1" customWidth="1"/>
    <col min="5491" max="5491" width="35.28515625" bestFit="1" customWidth="1"/>
    <col min="5492" max="5492" width="28.140625" bestFit="1" customWidth="1"/>
    <col min="5493" max="5493" width="33.140625" bestFit="1" customWidth="1"/>
    <col min="5494" max="5494" width="26" bestFit="1" customWidth="1"/>
    <col min="5495" max="5495" width="19.140625" bestFit="1" customWidth="1"/>
    <col min="5496" max="5496" width="10.42578125" customWidth="1"/>
    <col min="5497" max="5497" width="11.85546875" customWidth="1"/>
    <col min="5498" max="5498" width="14.7109375" customWidth="1"/>
    <col min="5499" max="5499" width="9" bestFit="1" customWidth="1"/>
    <col min="5740" max="5740" width="4.7109375" bestFit="1" customWidth="1"/>
    <col min="5741" max="5741" width="9.7109375" bestFit="1" customWidth="1"/>
    <col min="5742" max="5742" width="10" bestFit="1" customWidth="1"/>
    <col min="5743" max="5743" width="8.85546875" bestFit="1" customWidth="1"/>
    <col min="5744" max="5744" width="22.85546875" customWidth="1"/>
    <col min="5745" max="5745" width="59.7109375" bestFit="1" customWidth="1"/>
    <col min="5746" max="5746" width="57.85546875" bestFit="1" customWidth="1"/>
    <col min="5747" max="5747" width="35.28515625" bestFit="1" customWidth="1"/>
    <col min="5748" max="5748" width="28.140625" bestFit="1" customWidth="1"/>
    <col min="5749" max="5749" width="33.140625" bestFit="1" customWidth="1"/>
    <col min="5750" max="5750" width="26" bestFit="1" customWidth="1"/>
    <col min="5751" max="5751" width="19.140625" bestFit="1" customWidth="1"/>
    <col min="5752" max="5752" width="10.42578125" customWidth="1"/>
    <col min="5753" max="5753" width="11.85546875" customWidth="1"/>
    <col min="5754" max="5754" width="14.7109375" customWidth="1"/>
    <col min="5755" max="5755" width="9" bestFit="1" customWidth="1"/>
    <col min="5996" max="5996" width="4.7109375" bestFit="1" customWidth="1"/>
    <col min="5997" max="5997" width="9.7109375" bestFit="1" customWidth="1"/>
    <col min="5998" max="5998" width="10" bestFit="1" customWidth="1"/>
    <col min="5999" max="5999" width="8.85546875" bestFit="1" customWidth="1"/>
    <col min="6000" max="6000" width="22.85546875" customWidth="1"/>
    <col min="6001" max="6001" width="59.7109375" bestFit="1" customWidth="1"/>
    <col min="6002" max="6002" width="57.85546875" bestFit="1" customWidth="1"/>
    <col min="6003" max="6003" width="35.28515625" bestFit="1" customWidth="1"/>
    <col min="6004" max="6004" width="28.140625" bestFit="1" customWidth="1"/>
    <col min="6005" max="6005" width="33.140625" bestFit="1" customWidth="1"/>
    <col min="6006" max="6006" width="26" bestFit="1" customWidth="1"/>
    <col min="6007" max="6007" width="19.140625" bestFit="1" customWidth="1"/>
    <col min="6008" max="6008" width="10.42578125" customWidth="1"/>
    <col min="6009" max="6009" width="11.85546875" customWidth="1"/>
    <col min="6010" max="6010" width="14.7109375" customWidth="1"/>
    <col min="6011" max="6011" width="9" bestFit="1" customWidth="1"/>
    <col min="6252" max="6252" width="4.7109375" bestFit="1" customWidth="1"/>
    <col min="6253" max="6253" width="9.7109375" bestFit="1" customWidth="1"/>
    <col min="6254" max="6254" width="10" bestFit="1" customWidth="1"/>
    <col min="6255" max="6255" width="8.85546875" bestFit="1" customWidth="1"/>
    <col min="6256" max="6256" width="22.85546875" customWidth="1"/>
    <col min="6257" max="6257" width="59.7109375" bestFit="1" customWidth="1"/>
    <col min="6258" max="6258" width="57.85546875" bestFit="1" customWidth="1"/>
    <col min="6259" max="6259" width="35.28515625" bestFit="1" customWidth="1"/>
    <col min="6260" max="6260" width="28.140625" bestFit="1" customWidth="1"/>
    <col min="6261" max="6261" width="33.140625" bestFit="1" customWidth="1"/>
    <col min="6262" max="6262" width="26" bestFit="1" customWidth="1"/>
    <col min="6263" max="6263" width="19.140625" bestFit="1" customWidth="1"/>
    <col min="6264" max="6264" width="10.42578125" customWidth="1"/>
    <col min="6265" max="6265" width="11.85546875" customWidth="1"/>
    <col min="6266" max="6266" width="14.7109375" customWidth="1"/>
    <col min="6267" max="6267" width="9" bestFit="1" customWidth="1"/>
    <col min="6508" max="6508" width="4.7109375" bestFit="1" customWidth="1"/>
    <col min="6509" max="6509" width="9.7109375" bestFit="1" customWidth="1"/>
    <col min="6510" max="6510" width="10" bestFit="1" customWidth="1"/>
    <col min="6511" max="6511" width="8.85546875" bestFit="1" customWidth="1"/>
    <col min="6512" max="6512" width="22.85546875" customWidth="1"/>
    <col min="6513" max="6513" width="59.7109375" bestFit="1" customWidth="1"/>
    <col min="6514" max="6514" width="57.85546875" bestFit="1" customWidth="1"/>
    <col min="6515" max="6515" width="35.28515625" bestFit="1" customWidth="1"/>
    <col min="6516" max="6516" width="28.140625" bestFit="1" customWidth="1"/>
    <col min="6517" max="6517" width="33.140625" bestFit="1" customWidth="1"/>
    <col min="6518" max="6518" width="26" bestFit="1" customWidth="1"/>
    <col min="6519" max="6519" width="19.140625" bestFit="1" customWidth="1"/>
    <col min="6520" max="6520" width="10.42578125" customWidth="1"/>
    <col min="6521" max="6521" width="11.85546875" customWidth="1"/>
    <col min="6522" max="6522" width="14.7109375" customWidth="1"/>
    <col min="6523" max="6523" width="9" bestFit="1" customWidth="1"/>
    <col min="6764" max="6764" width="4.7109375" bestFit="1" customWidth="1"/>
    <col min="6765" max="6765" width="9.7109375" bestFit="1" customWidth="1"/>
    <col min="6766" max="6766" width="10" bestFit="1" customWidth="1"/>
    <col min="6767" max="6767" width="8.85546875" bestFit="1" customWidth="1"/>
    <col min="6768" max="6768" width="22.85546875" customWidth="1"/>
    <col min="6769" max="6769" width="59.7109375" bestFit="1" customWidth="1"/>
    <col min="6770" max="6770" width="57.85546875" bestFit="1" customWidth="1"/>
    <col min="6771" max="6771" width="35.28515625" bestFit="1" customWidth="1"/>
    <col min="6772" max="6772" width="28.140625" bestFit="1" customWidth="1"/>
    <col min="6773" max="6773" width="33.140625" bestFit="1" customWidth="1"/>
    <col min="6774" max="6774" width="26" bestFit="1" customWidth="1"/>
    <col min="6775" max="6775" width="19.140625" bestFit="1" customWidth="1"/>
    <col min="6776" max="6776" width="10.42578125" customWidth="1"/>
    <col min="6777" max="6777" width="11.85546875" customWidth="1"/>
    <col min="6778" max="6778" width="14.7109375" customWidth="1"/>
    <col min="6779" max="6779" width="9" bestFit="1" customWidth="1"/>
    <col min="7020" max="7020" width="4.7109375" bestFit="1" customWidth="1"/>
    <col min="7021" max="7021" width="9.7109375" bestFit="1" customWidth="1"/>
    <col min="7022" max="7022" width="10" bestFit="1" customWidth="1"/>
    <col min="7023" max="7023" width="8.85546875" bestFit="1" customWidth="1"/>
    <col min="7024" max="7024" width="22.85546875" customWidth="1"/>
    <col min="7025" max="7025" width="59.7109375" bestFit="1" customWidth="1"/>
    <col min="7026" max="7026" width="57.85546875" bestFit="1" customWidth="1"/>
    <col min="7027" max="7027" width="35.28515625" bestFit="1" customWidth="1"/>
    <col min="7028" max="7028" width="28.140625" bestFit="1" customWidth="1"/>
    <col min="7029" max="7029" width="33.140625" bestFit="1" customWidth="1"/>
    <col min="7030" max="7030" width="26" bestFit="1" customWidth="1"/>
    <col min="7031" max="7031" width="19.140625" bestFit="1" customWidth="1"/>
    <col min="7032" max="7032" width="10.42578125" customWidth="1"/>
    <col min="7033" max="7033" width="11.85546875" customWidth="1"/>
    <col min="7034" max="7034" width="14.7109375" customWidth="1"/>
    <col min="7035" max="7035" width="9" bestFit="1" customWidth="1"/>
    <col min="7276" max="7276" width="4.7109375" bestFit="1" customWidth="1"/>
    <col min="7277" max="7277" width="9.7109375" bestFit="1" customWidth="1"/>
    <col min="7278" max="7278" width="10" bestFit="1" customWidth="1"/>
    <col min="7279" max="7279" width="8.85546875" bestFit="1" customWidth="1"/>
    <col min="7280" max="7280" width="22.85546875" customWidth="1"/>
    <col min="7281" max="7281" width="59.7109375" bestFit="1" customWidth="1"/>
    <col min="7282" max="7282" width="57.85546875" bestFit="1" customWidth="1"/>
    <col min="7283" max="7283" width="35.28515625" bestFit="1" customWidth="1"/>
    <col min="7284" max="7284" width="28.140625" bestFit="1" customWidth="1"/>
    <col min="7285" max="7285" width="33.140625" bestFit="1" customWidth="1"/>
    <col min="7286" max="7286" width="26" bestFit="1" customWidth="1"/>
    <col min="7287" max="7287" width="19.140625" bestFit="1" customWidth="1"/>
    <col min="7288" max="7288" width="10.42578125" customWidth="1"/>
    <col min="7289" max="7289" width="11.85546875" customWidth="1"/>
    <col min="7290" max="7290" width="14.7109375" customWidth="1"/>
    <col min="7291" max="7291" width="9" bestFit="1" customWidth="1"/>
    <col min="7532" max="7532" width="4.7109375" bestFit="1" customWidth="1"/>
    <col min="7533" max="7533" width="9.7109375" bestFit="1" customWidth="1"/>
    <col min="7534" max="7534" width="10" bestFit="1" customWidth="1"/>
    <col min="7535" max="7535" width="8.85546875" bestFit="1" customWidth="1"/>
    <col min="7536" max="7536" width="22.85546875" customWidth="1"/>
    <col min="7537" max="7537" width="59.7109375" bestFit="1" customWidth="1"/>
    <col min="7538" max="7538" width="57.85546875" bestFit="1" customWidth="1"/>
    <col min="7539" max="7539" width="35.28515625" bestFit="1" customWidth="1"/>
    <col min="7540" max="7540" width="28.140625" bestFit="1" customWidth="1"/>
    <col min="7541" max="7541" width="33.140625" bestFit="1" customWidth="1"/>
    <col min="7542" max="7542" width="26" bestFit="1" customWidth="1"/>
    <col min="7543" max="7543" width="19.140625" bestFit="1" customWidth="1"/>
    <col min="7544" max="7544" width="10.42578125" customWidth="1"/>
    <col min="7545" max="7545" width="11.85546875" customWidth="1"/>
    <col min="7546" max="7546" width="14.7109375" customWidth="1"/>
    <col min="7547" max="7547" width="9" bestFit="1" customWidth="1"/>
    <col min="7788" max="7788" width="4.7109375" bestFit="1" customWidth="1"/>
    <col min="7789" max="7789" width="9.7109375" bestFit="1" customWidth="1"/>
    <col min="7790" max="7790" width="10" bestFit="1" customWidth="1"/>
    <col min="7791" max="7791" width="8.85546875" bestFit="1" customWidth="1"/>
    <col min="7792" max="7792" width="22.85546875" customWidth="1"/>
    <col min="7793" max="7793" width="59.7109375" bestFit="1" customWidth="1"/>
    <col min="7794" max="7794" width="57.85546875" bestFit="1" customWidth="1"/>
    <col min="7795" max="7795" width="35.28515625" bestFit="1" customWidth="1"/>
    <col min="7796" max="7796" width="28.140625" bestFit="1" customWidth="1"/>
    <col min="7797" max="7797" width="33.140625" bestFit="1" customWidth="1"/>
    <col min="7798" max="7798" width="26" bestFit="1" customWidth="1"/>
    <col min="7799" max="7799" width="19.140625" bestFit="1" customWidth="1"/>
    <col min="7800" max="7800" width="10.42578125" customWidth="1"/>
    <col min="7801" max="7801" width="11.85546875" customWidth="1"/>
    <col min="7802" max="7802" width="14.7109375" customWidth="1"/>
    <col min="7803" max="7803" width="9" bestFit="1" customWidth="1"/>
    <col min="8044" max="8044" width="4.7109375" bestFit="1" customWidth="1"/>
    <col min="8045" max="8045" width="9.7109375" bestFit="1" customWidth="1"/>
    <col min="8046" max="8046" width="10" bestFit="1" customWidth="1"/>
    <col min="8047" max="8047" width="8.85546875" bestFit="1" customWidth="1"/>
    <col min="8048" max="8048" width="22.85546875" customWidth="1"/>
    <col min="8049" max="8049" width="59.7109375" bestFit="1" customWidth="1"/>
    <col min="8050" max="8050" width="57.85546875" bestFit="1" customWidth="1"/>
    <col min="8051" max="8051" width="35.28515625" bestFit="1" customWidth="1"/>
    <col min="8052" max="8052" width="28.140625" bestFit="1" customWidth="1"/>
    <col min="8053" max="8053" width="33.140625" bestFit="1" customWidth="1"/>
    <col min="8054" max="8054" width="26" bestFit="1" customWidth="1"/>
    <col min="8055" max="8055" width="19.140625" bestFit="1" customWidth="1"/>
    <col min="8056" max="8056" width="10.42578125" customWidth="1"/>
    <col min="8057" max="8057" width="11.85546875" customWidth="1"/>
    <col min="8058" max="8058" width="14.7109375" customWidth="1"/>
    <col min="8059" max="8059" width="9" bestFit="1" customWidth="1"/>
    <col min="8300" max="8300" width="4.7109375" bestFit="1" customWidth="1"/>
    <col min="8301" max="8301" width="9.7109375" bestFit="1" customWidth="1"/>
    <col min="8302" max="8302" width="10" bestFit="1" customWidth="1"/>
    <col min="8303" max="8303" width="8.85546875" bestFit="1" customWidth="1"/>
    <col min="8304" max="8304" width="22.85546875" customWidth="1"/>
    <col min="8305" max="8305" width="59.7109375" bestFit="1" customWidth="1"/>
    <col min="8306" max="8306" width="57.85546875" bestFit="1" customWidth="1"/>
    <col min="8307" max="8307" width="35.28515625" bestFit="1" customWidth="1"/>
    <col min="8308" max="8308" width="28.140625" bestFit="1" customWidth="1"/>
    <col min="8309" max="8309" width="33.140625" bestFit="1" customWidth="1"/>
    <col min="8310" max="8310" width="26" bestFit="1" customWidth="1"/>
    <col min="8311" max="8311" width="19.140625" bestFit="1" customWidth="1"/>
    <col min="8312" max="8312" width="10.42578125" customWidth="1"/>
    <col min="8313" max="8313" width="11.85546875" customWidth="1"/>
    <col min="8314" max="8314" width="14.7109375" customWidth="1"/>
    <col min="8315" max="8315" width="9" bestFit="1" customWidth="1"/>
    <col min="8556" max="8556" width="4.7109375" bestFit="1" customWidth="1"/>
    <col min="8557" max="8557" width="9.7109375" bestFit="1" customWidth="1"/>
    <col min="8558" max="8558" width="10" bestFit="1" customWidth="1"/>
    <col min="8559" max="8559" width="8.85546875" bestFit="1" customWidth="1"/>
    <col min="8560" max="8560" width="22.85546875" customWidth="1"/>
    <col min="8561" max="8561" width="59.7109375" bestFit="1" customWidth="1"/>
    <col min="8562" max="8562" width="57.85546875" bestFit="1" customWidth="1"/>
    <col min="8563" max="8563" width="35.28515625" bestFit="1" customWidth="1"/>
    <col min="8564" max="8564" width="28.140625" bestFit="1" customWidth="1"/>
    <col min="8565" max="8565" width="33.140625" bestFit="1" customWidth="1"/>
    <col min="8566" max="8566" width="26" bestFit="1" customWidth="1"/>
    <col min="8567" max="8567" width="19.140625" bestFit="1" customWidth="1"/>
    <col min="8568" max="8568" width="10.42578125" customWidth="1"/>
    <col min="8569" max="8569" width="11.85546875" customWidth="1"/>
    <col min="8570" max="8570" width="14.7109375" customWidth="1"/>
    <col min="8571" max="8571" width="9" bestFit="1" customWidth="1"/>
    <col min="8812" max="8812" width="4.7109375" bestFit="1" customWidth="1"/>
    <col min="8813" max="8813" width="9.7109375" bestFit="1" customWidth="1"/>
    <col min="8814" max="8814" width="10" bestFit="1" customWidth="1"/>
    <col min="8815" max="8815" width="8.85546875" bestFit="1" customWidth="1"/>
    <col min="8816" max="8816" width="22.85546875" customWidth="1"/>
    <col min="8817" max="8817" width="59.7109375" bestFit="1" customWidth="1"/>
    <col min="8818" max="8818" width="57.85546875" bestFit="1" customWidth="1"/>
    <col min="8819" max="8819" width="35.28515625" bestFit="1" customWidth="1"/>
    <col min="8820" max="8820" width="28.140625" bestFit="1" customWidth="1"/>
    <col min="8821" max="8821" width="33.140625" bestFit="1" customWidth="1"/>
    <col min="8822" max="8822" width="26" bestFit="1" customWidth="1"/>
    <col min="8823" max="8823" width="19.140625" bestFit="1" customWidth="1"/>
    <col min="8824" max="8824" width="10.42578125" customWidth="1"/>
    <col min="8825" max="8825" width="11.85546875" customWidth="1"/>
    <col min="8826" max="8826" width="14.7109375" customWidth="1"/>
    <col min="8827" max="8827" width="9" bestFit="1" customWidth="1"/>
    <col min="9068" max="9068" width="4.7109375" bestFit="1" customWidth="1"/>
    <col min="9069" max="9069" width="9.7109375" bestFit="1" customWidth="1"/>
    <col min="9070" max="9070" width="10" bestFit="1" customWidth="1"/>
    <col min="9071" max="9071" width="8.85546875" bestFit="1" customWidth="1"/>
    <col min="9072" max="9072" width="22.85546875" customWidth="1"/>
    <col min="9073" max="9073" width="59.7109375" bestFit="1" customWidth="1"/>
    <col min="9074" max="9074" width="57.85546875" bestFit="1" customWidth="1"/>
    <col min="9075" max="9075" width="35.28515625" bestFit="1" customWidth="1"/>
    <col min="9076" max="9076" width="28.140625" bestFit="1" customWidth="1"/>
    <col min="9077" max="9077" width="33.140625" bestFit="1" customWidth="1"/>
    <col min="9078" max="9078" width="26" bestFit="1" customWidth="1"/>
    <col min="9079" max="9079" width="19.140625" bestFit="1" customWidth="1"/>
    <col min="9080" max="9080" width="10.42578125" customWidth="1"/>
    <col min="9081" max="9081" width="11.85546875" customWidth="1"/>
    <col min="9082" max="9082" width="14.7109375" customWidth="1"/>
    <col min="9083" max="9083" width="9" bestFit="1" customWidth="1"/>
    <col min="9324" max="9324" width="4.7109375" bestFit="1" customWidth="1"/>
    <col min="9325" max="9325" width="9.7109375" bestFit="1" customWidth="1"/>
    <col min="9326" max="9326" width="10" bestFit="1" customWidth="1"/>
    <col min="9327" max="9327" width="8.85546875" bestFit="1" customWidth="1"/>
    <col min="9328" max="9328" width="22.85546875" customWidth="1"/>
    <col min="9329" max="9329" width="59.7109375" bestFit="1" customWidth="1"/>
    <col min="9330" max="9330" width="57.85546875" bestFit="1" customWidth="1"/>
    <col min="9331" max="9331" width="35.28515625" bestFit="1" customWidth="1"/>
    <col min="9332" max="9332" width="28.140625" bestFit="1" customWidth="1"/>
    <col min="9333" max="9333" width="33.140625" bestFit="1" customWidth="1"/>
    <col min="9334" max="9334" width="26" bestFit="1" customWidth="1"/>
    <col min="9335" max="9335" width="19.140625" bestFit="1" customWidth="1"/>
    <col min="9336" max="9336" width="10.42578125" customWidth="1"/>
    <col min="9337" max="9337" width="11.85546875" customWidth="1"/>
    <col min="9338" max="9338" width="14.7109375" customWidth="1"/>
    <col min="9339" max="9339" width="9" bestFit="1" customWidth="1"/>
    <col min="9580" max="9580" width="4.7109375" bestFit="1" customWidth="1"/>
    <col min="9581" max="9581" width="9.7109375" bestFit="1" customWidth="1"/>
    <col min="9582" max="9582" width="10" bestFit="1" customWidth="1"/>
    <col min="9583" max="9583" width="8.85546875" bestFit="1" customWidth="1"/>
    <col min="9584" max="9584" width="22.85546875" customWidth="1"/>
    <col min="9585" max="9585" width="59.7109375" bestFit="1" customWidth="1"/>
    <col min="9586" max="9586" width="57.85546875" bestFit="1" customWidth="1"/>
    <col min="9587" max="9587" width="35.28515625" bestFit="1" customWidth="1"/>
    <col min="9588" max="9588" width="28.140625" bestFit="1" customWidth="1"/>
    <col min="9589" max="9589" width="33.140625" bestFit="1" customWidth="1"/>
    <col min="9590" max="9590" width="26" bestFit="1" customWidth="1"/>
    <col min="9591" max="9591" width="19.140625" bestFit="1" customWidth="1"/>
    <col min="9592" max="9592" width="10.42578125" customWidth="1"/>
    <col min="9593" max="9593" width="11.85546875" customWidth="1"/>
    <col min="9594" max="9594" width="14.7109375" customWidth="1"/>
    <col min="9595" max="9595" width="9" bestFit="1" customWidth="1"/>
    <col min="9836" max="9836" width="4.7109375" bestFit="1" customWidth="1"/>
    <col min="9837" max="9837" width="9.7109375" bestFit="1" customWidth="1"/>
    <col min="9838" max="9838" width="10" bestFit="1" customWidth="1"/>
    <col min="9839" max="9839" width="8.85546875" bestFit="1" customWidth="1"/>
    <col min="9840" max="9840" width="22.85546875" customWidth="1"/>
    <col min="9841" max="9841" width="59.7109375" bestFit="1" customWidth="1"/>
    <col min="9842" max="9842" width="57.85546875" bestFit="1" customWidth="1"/>
    <col min="9843" max="9843" width="35.28515625" bestFit="1" customWidth="1"/>
    <col min="9844" max="9844" width="28.140625" bestFit="1" customWidth="1"/>
    <col min="9845" max="9845" width="33.140625" bestFit="1" customWidth="1"/>
    <col min="9846" max="9846" width="26" bestFit="1" customWidth="1"/>
    <col min="9847" max="9847" width="19.140625" bestFit="1" customWidth="1"/>
    <col min="9848" max="9848" width="10.42578125" customWidth="1"/>
    <col min="9849" max="9849" width="11.85546875" customWidth="1"/>
    <col min="9850" max="9850" width="14.7109375" customWidth="1"/>
    <col min="9851" max="9851" width="9" bestFit="1" customWidth="1"/>
    <col min="10092" max="10092" width="4.7109375" bestFit="1" customWidth="1"/>
    <col min="10093" max="10093" width="9.7109375" bestFit="1" customWidth="1"/>
    <col min="10094" max="10094" width="10" bestFit="1" customWidth="1"/>
    <col min="10095" max="10095" width="8.85546875" bestFit="1" customWidth="1"/>
    <col min="10096" max="10096" width="22.85546875" customWidth="1"/>
    <col min="10097" max="10097" width="59.7109375" bestFit="1" customWidth="1"/>
    <col min="10098" max="10098" width="57.85546875" bestFit="1" customWidth="1"/>
    <col min="10099" max="10099" width="35.28515625" bestFit="1" customWidth="1"/>
    <col min="10100" max="10100" width="28.140625" bestFit="1" customWidth="1"/>
    <col min="10101" max="10101" width="33.140625" bestFit="1" customWidth="1"/>
    <col min="10102" max="10102" width="26" bestFit="1" customWidth="1"/>
    <col min="10103" max="10103" width="19.140625" bestFit="1" customWidth="1"/>
    <col min="10104" max="10104" width="10.42578125" customWidth="1"/>
    <col min="10105" max="10105" width="11.85546875" customWidth="1"/>
    <col min="10106" max="10106" width="14.7109375" customWidth="1"/>
    <col min="10107" max="10107" width="9" bestFit="1" customWidth="1"/>
    <col min="10348" max="10348" width="4.7109375" bestFit="1" customWidth="1"/>
    <col min="10349" max="10349" width="9.7109375" bestFit="1" customWidth="1"/>
    <col min="10350" max="10350" width="10" bestFit="1" customWidth="1"/>
    <col min="10351" max="10351" width="8.85546875" bestFit="1" customWidth="1"/>
    <col min="10352" max="10352" width="22.85546875" customWidth="1"/>
    <col min="10353" max="10353" width="59.7109375" bestFit="1" customWidth="1"/>
    <col min="10354" max="10354" width="57.85546875" bestFit="1" customWidth="1"/>
    <col min="10355" max="10355" width="35.28515625" bestFit="1" customWidth="1"/>
    <col min="10356" max="10356" width="28.140625" bestFit="1" customWidth="1"/>
    <col min="10357" max="10357" width="33.140625" bestFit="1" customWidth="1"/>
    <col min="10358" max="10358" width="26" bestFit="1" customWidth="1"/>
    <col min="10359" max="10359" width="19.140625" bestFit="1" customWidth="1"/>
    <col min="10360" max="10360" width="10.42578125" customWidth="1"/>
    <col min="10361" max="10361" width="11.85546875" customWidth="1"/>
    <col min="10362" max="10362" width="14.7109375" customWidth="1"/>
    <col min="10363" max="10363" width="9" bestFit="1" customWidth="1"/>
    <col min="10604" max="10604" width="4.7109375" bestFit="1" customWidth="1"/>
    <col min="10605" max="10605" width="9.7109375" bestFit="1" customWidth="1"/>
    <col min="10606" max="10606" width="10" bestFit="1" customWidth="1"/>
    <col min="10607" max="10607" width="8.85546875" bestFit="1" customWidth="1"/>
    <col min="10608" max="10608" width="22.85546875" customWidth="1"/>
    <col min="10609" max="10609" width="59.7109375" bestFit="1" customWidth="1"/>
    <col min="10610" max="10610" width="57.85546875" bestFit="1" customWidth="1"/>
    <col min="10611" max="10611" width="35.28515625" bestFit="1" customWidth="1"/>
    <col min="10612" max="10612" width="28.140625" bestFit="1" customWidth="1"/>
    <col min="10613" max="10613" width="33.140625" bestFit="1" customWidth="1"/>
    <col min="10614" max="10614" width="26" bestFit="1" customWidth="1"/>
    <col min="10615" max="10615" width="19.140625" bestFit="1" customWidth="1"/>
    <col min="10616" max="10616" width="10.42578125" customWidth="1"/>
    <col min="10617" max="10617" width="11.85546875" customWidth="1"/>
    <col min="10618" max="10618" width="14.7109375" customWidth="1"/>
    <col min="10619" max="10619" width="9" bestFit="1" customWidth="1"/>
    <col min="10860" max="10860" width="4.7109375" bestFit="1" customWidth="1"/>
    <col min="10861" max="10861" width="9.7109375" bestFit="1" customWidth="1"/>
    <col min="10862" max="10862" width="10" bestFit="1" customWidth="1"/>
    <col min="10863" max="10863" width="8.85546875" bestFit="1" customWidth="1"/>
    <col min="10864" max="10864" width="22.85546875" customWidth="1"/>
    <col min="10865" max="10865" width="59.7109375" bestFit="1" customWidth="1"/>
    <col min="10866" max="10866" width="57.85546875" bestFit="1" customWidth="1"/>
    <col min="10867" max="10867" width="35.28515625" bestFit="1" customWidth="1"/>
    <col min="10868" max="10868" width="28.140625" bestFit="1" customWidth="1"/>
    <col min="10869" max="10869" width="33.140625" bestFit="1" customWidth="1"/>
    <col min="10870" max="10870" width="26" bestFit="1" customWidth="1"/>
    <col min="10871" max="10871" width="19.140625" bestFit="1" customWidth="1"/>
    <col min="10872" max="10872" width="10.42578125" customWidth="1"/>
    <col min="10873" max="10873" width="11.85546875" customWidth="1"/>
    <col min="10874" max="10874" width="14.7109375" customWidth="1"/>
    <col min="10875" max="10875" width="9" bestFit="1" customWidth="1"/>
    <col min="11116" max="11116" width="4.7109375" bestFit="1" customWidth="1"/>
    <col min="11117" max="11117" width="9.7109375" bestFit="1" customWidth="1"/>
    <col min="11118" max="11118" width="10" bestFit="1" customWidth="1"/>
    <col min="11119" max="11119" width="8.85546875" bestFit="1" customWidth="1"/>
    <col min="11120" max="11120" width="22.85546875" customWidth="1"/>
    <col min="11121" max="11121" width="59.7109375" bestFit="1" customWidth="1"/>
    <col min="11122" max="11122" width="57.85546875" bestFit="1" customWidth="1"/>
    <col min="11123" max="11123" width="35.28515625" bestFit="1" customWidth="1"/>
    <col min="11124" max="11124" width="28.140625" bestFit="1" customWidth="1"/>
    <col min="11125" max="11125" width="33.140625" bestFit="1" customWidth="1"/>
    <col min="11126" max="11126" width="26" bestFit="1" customWidth="1"/>
    <col min="11127" max="11127" width="19.140625" bestFit="1" customWidth="1"/>
    <col min="11128" max="11128" width="10.42578125" customWidth="1"/>
    <col min="11129" max="11129" width="11.85546875" customWidth="1"/>
    <col min="11130" max="11130" width="14.7109375" customWidth="1"/>
    <col min="11131" max="11131" width="9" bestFit="1" customWidth="1"/>
    <col min="11372" max="11372" width="4.7109375" bestFit="1" customWidth="1"/>
    <col min="11373" max="11373" width="9.7109375" bestFit="1" customWidth="1"/>
    <col min="11374" max="11374" width="10" bestFit="1" customWidth="1"/>
    <col min="11375" max="11375" width="8.85546875" bestFit="1" customWidth="1"/>
    <col min="11376" max="11376" width="22.85546875" customWidth="1"/>
    <col min="11377" max="11377" width="59.7109375" bestFit="1" customWidth="1"/>
    <col min="11378" max="11378" width="57.85546875" bestFit="1" customWidth="1"/>
    <col min="11379" max="11379" width="35.28515625" bestFit="1" customWidth="1"/>
    <col min="11380" max="11380" width="28.140625" bestFit="1" customWidth="1"/>
    <col min="11381" max="11381" width="33.140625" bestFit="1" customWidth="1"/>
    <col min="11382" max="11382" width="26" bestFit="1" customWidth="1"/>
    <col min="11383" max="11383" width="19.140625" bestFit="1" customWidth="1"/>
    <col min="11384" max="11384" width="10.42578125" customWidth="1"/>
    <col min="11385" max="11385" width="11.85546875" customWidth="1"/>
    <col min="11386" max="11386" width="14.7109375" customWidth="1"/>
    <col min="11387" max="11387" width="9" bestFit="1" customWidth="1"/>
    <col min="11628" max="11628" width="4.7109375" bestFit="1" customWidth="1"/>
    <col min="11629" max="11629" width="9.7109375" bestFit="1" customWidth="1"/>
    <col min="11630" max="11630" width="10" bestFit="1" customWidth="1"/>
    <col min="11631" max="11631" width="8.85546875" bestFit="1" customWidth="1"/>
    <col min="11632" max="11632" width="22.85546875" customWidth="1"/>
    <col min="11633" max="11633" width="59.7109375" bestFit="1" customWidth="1"/>
    <col min="11634" max="11634" width="57.85546875" bestFit="1" customWidth="1"/>
    <col min="11635" max="11635" width="35.28515625" bestFit="1" customWidth="1"/>
    <col min="11636" max="11636" width="28.140625" bestFit="1" customWidth="1"/>
    <col min="11637" max="11637" width="33.140625" bestFit="1" customWidth="1"/>
    <col min="11638" max="11638" width="26" bestFit="1" customWidth="1"/>
    <col min="11639" max="11639" width="19.140625" bestFit="1" customWidth="1"/>
    <col min="11640" max="11640" width="10.42578125" customWidth="1"/>
    <col min="11641" max="11641" width="11.85546875" customWidth="1"/>
    <col min="11642" max="11642" width="14.7109375" customWidth="1"/>
    <col min="11643" max="11643" width="9" bestFit="1" customWidth="1"/>
    <col min="11884" max="11884" width="4.7109375" bestFit="1" customWidth="1"/>
    <col min="11885" max="11885" width="9.7109375" bestFit="1" customWidth="1"/>
    <col min="11886" max="11886" width="10" bestFit="1" customWidth="1"/>
    <col min="11887" max="11887" width="8.85546875" bestFit="1" customWidth="1"/>
    <col min="11888" max="11888" width="22.85546875" customWidth="1"/>
    <col min="11889" max="11889" width="59.7109375" bestFit="1" customWidth="1"/>
    <col min="11890" max="11890" width="57.85546875" bestFit="1" customWidth="1"/>
    <col min="11891" max="11891" width="35.28515625" bestFit="1" customWidth="1"/>
    <col min="11892" max="11892" width="28.140625" bestFit="1" customWidth="1"/>
    <col min="11893" max="11893" width="33.140625" bestFit="1" customWidth="1"/>
    <col min="11894" max="11894" width="26" bestFit="1" customWidth="1"/>
    <col min="11895" max="11895" width="19.140625" bestFit="1" customWidth="1"/>
    <col min="11896" max="11896" width="10.42578125" customWidth="1"/>
    <col min="11897" max="11897" width="11.85546875" customWidth="1"/>
    <col min="11898" max="11898" width="14.7109375" customWidth="1"/>
    <col min="11899" max="11899" width="9" bestFit="1" customWidth="1"/>
    <col min="12140" max="12140" width="4.7109375" bestFit="1" customWidth="1"/>
    <col min="12141" max="12141" width="9.7109375" bestFit="1" customWidth="1"/>
    <col min="12142" max="12142" width="10" bestFit="1" customWidth="1"/>
    <col min="12143" max="12143" width="8.85546875" bestFit="1" customWidth="1"/>
    <col min="12144" max="12144" width="22.85546875" customWidth="1"/>
    <col min="12145" max="12145" width="59.7109375" bestFit="1" customWidth="1"/>
    <col min="12146" max="12146" width="57.85546875" bestFit="1" customWidth="1"/>
    <col min="12147" max="12147" width="35.28515625" bestFit="1" customWidth="1"/>
    <col min="12148" max="12148" width="28.140625" bestFit="1" customWidth="1"/>
    <col min="12149" max="12149" width="33.140625" bestFit="1" customWidth="1"/>
    <col min="12150" max="12150" width="26" bestFit="1" customWidth="1"/>
    <col min="12151" max="12151" width="19.140625" bestFit="1" customWidth="1"/>
    <col min="12152" max="12152" width="10.42578125" customWidth="1"/>
    <col min="12153" max="12153" width="11.85546875" customWidth="1"/>
    <col min="12154" max="12154" width="14.7109375" customWidth="1"/>
    <col min="12155" max="12155" width="9" bestFit="1" customWidth="1"/>
    <col min="12396" max="12396" width="4.7109375" bestFit="1" customWidth="1"/>
    <col min="12397" max="12397" width="9.7109375" bestFit="1" customWidth="1"/>
    <col min="12398" max="12398" width="10" bestFit="1" customWidth="1"/>
    <col min="12399" max="12399" width="8.85546875" bestFit="1" customWidth="1"/>
    <col min="12400" max="12400" width="22.85546875" customWidth="1"/>
    <col min="12401" max="12401" width="59.7109375" bestFit="1" customWidth="1"/>
    <col min="12402" max="12402" width="57.85546875" bestFit="1" customWidth="1"/>
    <col min="12403" max="12403" width="35.28515625" bestFit="1" customWidth="1"/>
    <col min="12404" max="12404" width="28.140625" bestFit="1" customWidth="1"/>
    <col min="12405" max="12405" width="33.140625" bestFit="1" customWidth="1"/>
    <col min="12406" max="12406" width="26" bestFit="1" customWidth="1"/>
    <col min="12407" max="12407" width="19.140625" bestFit="1" customWidth="1"/>
    <col min="12408" max="12408" width="10.42578125" customWidth="1"/>
    <col min="12409" max="12409" width="11.85546875" customWidth="1"/>
    <col min="12410" max="12410" width="14.7109375" customWidth="1"/>
    <col min="12411" max="12411" width="9" bestFit="1" customWidth="1"/>
    <col min="12652" max="12652" width="4.7109375" bestFit="1" customWidth="1"/>
    <col min="12653" max="12653" width="9.7109375" bestFit="1" customWidth="1"/>
    <col min="12654" max="12654" width="10" bestFit="1" customWidth="1"/>
    <col min="12655" max="12655" width="8.85546875" bestFit="1" customWidth="1"/>
    <col min="12656" max="12656" width="22.85546875" customWidth="1"/>
    <col min="12657" max="12657" width="59.7109375" bestFit="1" customWidth="1"/>
    <col min="12658" max="12658" width="57.85546875" bestFit="1" customWidth="1"/>
    <col min="12659" max="12659" width="35.28515625" bestFit="1" customWidth="1"/>
    <col min="12660" max="12660" width="28.140625" bestFit="1" customWidth="1"/>
    <col min="12661" max="12661" width="33.140625" bestFit="1" customWidth="1"/>
    <col min="12662" max="12662" width="26" bestFit="1" customWidth="1"/>
    <col min="12663" max="12663" width="19.140625" bestFit="1" customWidth="1"/>
    <col min="12664" max="12664" width="10.42578125" customWidth="1"/>
    <col min="12665" max="12665" width="11.85546875" customWidth="1"/>
    <col min="12666" max="12666" width="14.7109375" customWidth="1"/>
    <col min="12667" max="12667" width="9" bestFit="1" customWidth="1"/>
    <col min="12908" max="12908" width="4.7109375" bestFit="1" customWidth="1"/>
    <col min="12909" max="12909" width="9.7109375" bestFit="1" customWidth="1"/>
    <col min="12910" max="12910" width="10" bestFit="1" customWidth="1"/>
    <col min="12911" max="12911" width="8.85546875" bestFit="1" customWidth="1"/>
    <col min="12912" max="12912" width="22.85546875" customWidth="1"/>
    <col min="12913" max="12913" width="59.7109375" bestFit="1" customWidth="1"/>
    <col min="12914" max="12914" width="57.85546875" bestFit="1" customWidth="1"/>
    <col min="12915" max="12915" width="35.28515625" bestFit="1" customWidth="1"/>
    <col min="12916" max="12916" width="28.140625" bestFit="1" customWidth="1"/>
    <col min="12917" max="12917" width="33.140625" bestFit="1" customWidth="1"/>
    <col min="12918" max="12918" width="26" bestFit="1" customWidth="1"/>
    <col min="12919" max="12919" width="19.140625" bestFit="1" customWidth="1"/>
    <col min="12920" max="12920" width="10.42578125" customWidth="1"/>
    <col min="12921" max="12921" width="11.85546875" customWidth="1"/>
    <col min="12922" max="12922" width="14.7109375" customWidth="1"/>
    <col min="12923" max="12923" width="9" bestFit="1" customWidth="1"/>
    <col min="13164" max="13164" width="4.7109375" bestFit="1" customWidth="1"/>
    <col min="13165" max="13165" width="9.7109375" bestFit="1" customWidth="1"/>
    <col min="13166" max="13166" width="10" bestFit="1" customWidth="1"/>
    <col min="13167" max="13167" width="8.85546875" bestFit="1" customWidth="1"/>
    <col min="13168" max="13168" width="22.85546875" customWidth="1"/>
    <col min="13169" max="13169" width="59.7109375" bestFit="1" customWidth="1"/>
    <col min="13170" max="13170" width="57.85546875" bestFit="1" customWidth="1"/>
    <col min="13171" max="13171" width="35.28515625" bestFit="1" customWidth="1"/>
    <col min="13172" max="13172" width="28.140625" bestFit="1" customWidth="1"/>
    <col min="13173" max="13173" width="33.140625" bestFit="1" customWidth="1"/>
    <col min="13174" max="13174" width="26" bestFit="1" customWidth="1"/>
    <col min="13175" max="13175" width="19.140625" bestFit="1" customWidth="1"/>
    <col min="13176" max="13176" width="10.42578125" customWidth="1"/>
    <col min="13177" max="13177" width="11.85546875" customWidth="1"/>
    <col min="13178" max="13178" width="14.7109375" customWidth="1"/>
    <col min="13179" max="13179" width="9" bestFit="1" customWidth="1"/>
    <col min="13420" max="13420" width="4.7109375" bestFit="1" customWidth="1"/>
    <col min="13421" max="13421" width="9.7109375" bestFit="1" customWidth="1"/>
    <col min="13422" max="13422" width="10" bestFit="1" customWidth="1"/>
    <col min="13423" max="13423" width="8.85546875" bestFit="1" customWidth="1"/>
    <col min="13424" max="13424" width="22.85546875" customWidth="1"/>
    <col min="13425" max="13425" width="59.7109375" bestFit="1" customWidth="1"/>
    <col min="13426" max="13426" width="57.85546875" bestFit="1" customWidth="1"/>
    <col min="13427" max="13427" width="35.28515625" bestFit="1" customWidth="1"/>
    <col min="13428" max="13428" width="28.140625" bestFit="1" customWidth="1"/>
    <col min="13429" max="13429" width="33.140625" bestFit="1" customWidth="1"/>
    <col min="13430" max="13430" width="26" bestFit="1" customWidth="1"/>
    <col min="13431" max="13431" width="19.140625" bestFit="1" customWidth="1"/>
    <col min="13432" max="13432" width="10.42578125" customWidth="1"/>
    <col min="13433" max="13433" width="11.85546875" customWidth="1"/>
    <col min="13434" max="13434" width="14.7109375" customWidth="1"/>
    <col min="13435" max="13435" width="9" bestFit="1" customWidth="1"/>
    <col min="13676" max="13676" width="4.7109375" bestFit="1" customWidth="1"/>
    <col min="13677" max="13677" width="9.7109375" bestFit="1" customWidth="1"/>
    <col min="13678" max="13678" width="10" bestFit="1" customWidth="1"/>
    <col min="13679" max="13679" width="8.85546875" bestFit="1" customWidth="1"/>
    <col min="13680" max="13680" width="22.85546875" customWidth="1"/>
    <col min="13681" max="13681" width="59.7109375" bestFit="1" customWidth="1"/>
    <col min="13682" max="13682" width="57.85546875" bestFit="1" customWidth="1"/>
    <col min="13683" max="13683" width="35.28515625" bestFit="1" customWidth="1"/>
    <col min="13684" max="13684" width="28.140625" bestFit="1" customWidth="1"/>
    <col min="13685" max="13685" width="33.140625" bestFit="1" customWidth="1"/>
    <col min="13686" max="13686" width="26" bestFit="1" customWidth="1"/>
    <col min="13687" max="13687" width="19.140625" bestFit="1" customWidth="1"/>
    <col min="13688" max="13688" width="10.42578125" customWidth="1"/>
    <col min="13689" max="13689" width="11.85546875" customWidth="1"/>
    <col min="13690" max="13690" width="14.7109375" customWidth="1"/>
    <col min="13691" max="13691" width="9" bestFit="1" customWidth="1"/>
    <col min="13932" max="13932" width="4.7109375" bestFit="1" customWidth="1"/>
    <col min="13933" max="13933" width="9.7109375" bestFit="1" customWidth="1"/>
    <col min="13934" max="13934" width="10" bestFit="1" customWidth="1"/>
    <col min="13935" max="13935" width="8.85546875" bestFit="1" customWidth="1"/>
    <col min="13936" max="13936" width="22.85546875" customWidth="1"/>
    <col min="13937" max="13937" width="59.7109375" bestFit="1" customWidth="1"/>
    <col min="13938" max="13938" width="57.85546875" bestFit="1" customWidth="1"/>
    <col min="13939" max="13939" width="35.28515625" bestFit="1" customWidth="1"/>
    <col min="13940" max="13940" width="28.140625" bestFit="1" customWidth="1"/>
    <col min="13941" max="13941" width="33.140625" bestFit="1" customWidth="1"/>
    <col min="13942" max="13942" width="26" bestFit="1" customWidth="1"/>
    <col min="13943" max="13943" width="19.140625" bestFit="1" customWidth="1"/>
    <col min="13944" max="13944" width="10.42578125" customWidth="1"/>
    <col min="13945" max="13945" width="11.85546875" customWidth="1"/>
    <col min="13946" max="13946" width="14.7109375" customWidth="1"/>
    <col min="13947" max="13947" width="9" bestFit="1" customWidth="1"/>
    <col min="14188" max="14188" width="4.7109375" bestFit="1" customWidth="1"/>
    <col min="14189" max="14189" width="9.7109375" bestFit="1" customWidth="1"/>
    <col min="14190" max="14190" width="10" bestFit="1" customWidth="1"/>
    <col min="14191" max="14191" width="8.85546875" bestFit="1" customWidth="1"/>
    <col min="14192" max="14192" width="22.85546875" customWidth="1"/>
    <col min="14193" max="14193" width="59.7109375" bestFit="1" customWidth="1"/>
    <col min="14194" max="14194" width="57.85546875" bestFit="1" customWidth="1"/>
    <col min="14195" max="14195" width="35.28515625" bestFit="1" customWidth="1"/>
    <col min="14196" max="14196" width="28.140625" bestFit="1" customWidth="1"/>
    <col min="14197" max="14197" width="33.140625" bestFit="1" customWidth="1"/>
    <col min="14198" max="14198" width="26" bestFit="1" customWidth="1"/>
    <col min="14199" max="14199" width="19.140625" bestFit="1" customWidth="1"/>
    <col min="14200" max="14200" width="10.42578125" customWidth="1"/>
    <col min="14201" max="14201" width="11.85546875" customWidth="1"/>
    <col min="14202" max="14202" width="14.7109375" customWidth="1"/>
    <col min="14203" max="14203" width="9" bestFit="1" customWidth="1"/>
    <col min="14444" max="14444" width="4.7109375" bestFit="1" customWidth="1"/>
    <col min="14445" max="14445" width="9.7109375" bestFit="1" customWidth="1"/>
    <col min="14446" max="14446" width="10" bestFit="1" customWidth="1"/>
    <col min="14447" max="14447" width="8.85546875" bestFit="1" customWidth="1"/>
    <col min="14448" max="14448" width="22.85546875" customWidth="1"/>
    <col min="14449" max="14449" width="59.7109375" bestFit="1" customWidth="1"/>
    <col min="14450" max="14450" width="57.85546875" bestFit="1" customWidth="1"/>
    <col min="14451" max="14451" width="35.28515625" bestFit="1" customWidth="1"/>
    <col min="14452" max="14452" width="28.140625" bestFit="1" customWidth="1"/>
    <col min="14453" max="14453" width="33.140625" bestFit="1" customWidth="1"/>
    <col min="14454" max="14454" width="26" bestFit="1" customWidth="1"/>
    <col min="14455" max="14455" width="19.140625" bestFit="1" customWidth="1"/>
    <col min="14456" max="14456" width="10.42578125" customWidth="1"/>
    <col min="14457" max="14457" width="11.85546875" customWidth="1"/>
    <col min="14458" max="14458" width="14.7109375" customWidth="1"/>
    <col min="14459" max="14459" width="9" bestFit="1" customWidth="1"/>
    <col min="14700" max="14700" width="4.7109375" bestFit="1" customWidth="1"/>
    <col min="14701" max="14701" width="9.7109375" bestFit="1" customWidth="1"/>
    <col min="14702" max="14702" width="10" bestFit="1" customWidth="1"/>
    <col min="14703" max="14703" width="8.85546875" bestFit="1" customWidth="1"/>
    <col min="14704" max="14704" width="22.85546875" customWidth="1"/>
    <col min="14705" max="14705" width="59.7109375" bestFit="1" customWidth="1"/>
    <col min="14706" max="14706" width="57.85546875" bestFit="1" customWidth="1"/>
    <col min="14707" max="14707" width="35.28515625" bestFit="1" customWidth="1"/>
    <col min="14708" max="14708" width="28.140625" bestFit="1" customWidth="1"/>
    <col min="14709" max="14709" width="33.140625" bestFit="1" customWidth="1"/>
    <col min="14710" max="14710" width="26" bestFit="1" customWidth="1"/>
    <col min="14711" max="14711" width="19.140625" bestFit="1" customWidth="1"/>
    <col min="14712" max="14712" width="10.42578125" customWidth="1"/>
    <col min="14713" max="14713" width="11.85546875" customWidth="1"/>
    <col min="14714" max="14714" width="14.7109375" customWidth="1"/>
    <col min="14715" max="14715" width="9" bestFit="1" customWidth="1"/>
    <col min="14956" max="14956" width="4.7109375" bestFit="1" customWidth="1"/>
    <col min="14957" max="14957" width="9.7109375" bestFit="1" customWidth="1"/>
    <col min="14958" max="14958" width="10" bestFit="1" customWidth="1"/>
    <col min="14959" max="14959" width="8.85546875" bestFit="1" customWidth="1"/>
    <col min="14960" max="14960" width="22.85546875" customWidth="1"/>
    <col min="14961" max="14961" width="59.7109375" bestFit="1" customWidth="1"/>
    <col min="14962" max="14962" width="57.85546875" bestFit="1" customWidth="1"/>
    <col min="14963" max="14963" width="35.28515625" bestFit="1" customWidth="1"/>
    <col min="14964" max="14964" width="28.140625" bestFit="1" customWidth="1"/>
    <col min="14965" max="14965" width="33.140625" bestFit="1" customWidth="1"/>
    <col min="14966" max="14966" width="26" bestFit="1" customWidth="1"/>
    <col min="14967" max="14967" width="19.140625" bestFit="1" customWidth="1"/>
    <col min="14968" max="14968" width="10.42578125" customWidth="1"/>
    <col min="14969" max="14969" width="11.85546875" customWidth="1"/>
    <col min="14970" max="14970" width="14.7109375" customWidth="1"/>
    <col min="14971" max="14971" width="9" bestFit="1" customWidth="1"/>
    <col min="15212" max="15212" width="4.7109375" bestFit="1" customWidth="1"/>
    <col min="15213" max="15213" width="9.7109375" bestFit="1" customWidth="1"/>
    <col min="15214" max="15214" width="10" bestFit="1" customWidth="1"/>
    <col min="15215" max="15215" width="8.85546875" bestFit="1" customWidth="1"/>
    <col min="15216" max="15216" width="22.85546875" customWidth="1"/>
    <col min="15217" max="15217" width="59.7109375" bestFit="1" customWidth="1"/>
    <col min="15218" max="15218" width="57.85546875" bestFit="1" customWidth="1"/>
    <col min="15219" max="15219" width="35.28515625" bestFit="1" customWidth="1"/>
    <col min="15220" max="15220" width="28.140625" bestFit="1" customWidth="1"/>
    <col min="15221" max="15221" width="33.140625" bestFit="1" customWidth="1"/>
    <col min="15222" max="15222" width="26" bestFit="1" customWidth="1"/>
    <col min="15223" max="15223" width="19.140625" bestFit="1" customWidth="1"/>
    <col min="15224" max="15224" width="10.42578125" customWidth="1"/>
    <col min="15225" max="15225" width="11.85546875" customWidth="1"/>
    <col min="15226" max="15226" width="14.7109375" customWidth="1"/>
    <col min="15227" max="15227" width="9" bestFit="1" customWidth="1"/>
    <col min="15468" max="15468" width="4.7109375" bestFit="1" customWidth="1"/>
    <col min="15469" max="15469" width="9.7109375" bestFit="1" customWidth="1"/>
    <col min="15470" max="15470" width="10" bestFit="1" customWidth="1"/>
    <col min="15471" max="15471" width="8.85546875" bestFit="1" customWidth="1"/>
    <col min="15472" max="15472" width="22.85546875" customWidth="1"/>
    <col min="15473" max="15473" width="59.7109375" bestFit="1" customWidth="1"/>
    <col min="15474" max="15474" width="57.85546875" bestFit="1" customWidth="1"/>
    <col min="15475" max="15475" width="35.28515625" bestFit="1" customWidth="1"/>
    <col min="15476" max="15476" width="28.140625" bestFit="1" customWidth="1"/>
    <col min="15477" max="15477" width="33.140625" bestFit="1" customWidth="1"/>
    <col min="15478" max="15478" width="26" bestFit="1" customWidth="1"/>
    <col min="15479" max="15479" width="19.140625" bestFit="1" customWidth="1"/>
    <col min="15480" max="15480" width="10.42578125" customWidth="1"/>
    <col min="15481" max="15481" width="11.85546875" customWidth="1"/>
    <col min="15482" max="15482" width="14.7109375" customWidth="1"/>
    <col min="15483" max="15483" width="9" bestFit="1" customWidth="1"/>
    <col min="15724" max="15724" width="4.7109375" bestFit="1" customWidth="1"/>
    <col min="15725" max="15725" width="9.7109375" bestFit="1" customWidth="1"/>
    <col min="15726" max="15726" width="10" bestFit="1" customWidth="1"/>
    <col min="15727" max="15727" width="8.85546875" bestFit="1" customWidth="1"/>
    <col min="15728" max="15728" width="22.85546875" customWidth="1"/>
    <col min="15729" max="15729" width="59.7109375" bestFit="1" customWidth="1"/>
    <col min="15730" max="15730" width="57.85546875" bestFit="1" customWidth="1"/>
    <col min="15731" max="15731" width="35.28515625" bestFit="1" customWidth="1"/>
    <col min="15732" max="15732" width="28.140625" bestFit="1" customWidth="1"/>
    <col min="15733" max="15733" width="33.140625" bestFit="1" customWidth="1"/>
    <col min="15734" max="15734" width="26" bestFit="1" customWidth="1"/>
    <col min="15735" max="15735" width="19.140625" bestFit="1" customWidth="1"/>
    <col min="15736" max="15736" width="10.42578125" customWidth="1"/>
    <col min="15737" max="15737" width="11.85546875" customWidth="1"/>
    <col min="15738" max="15738" width="14.7109375" customWidth="1"/>
    <col min="15739" max="15739" width="9" bestFit="1" customWidth="1"/>
    <col min="15980" max="15980" width="4.7109375" bestFit="1" customWidth="1"/>
    <col min="15981" max="15981" width="9.7109375" bestFit="1" customWidth="1"/>
    <col min="15982" max="15982" width="10" bestFit="1" customWidth="1"/>
    <col min="15983" max="15983" width="8.85546875" bestFit="1" customWidth="1"/>
    <col min="15984" max="15984" width="22.85546875" customWidth="1"/>
    <col min="15985" max="15985" width="59.7109375" bestFit="1" customWidth="1"/>
    <col min="15986" max="15986" width="57.85546875" bestFit="1" customWidth="1"/>
    <col min="15987" max="15987" width="35.28515625" bestFit="1" customWidth="1"/>
    <col min="15988" max="15988" width="28.140625" bestFit="1" customWidth="1"/>
    <col min="15989" max="15989" width="33.140625" bestFit="1" customWidth="1"/>
    <col min="15990" max="15990" width="26" bestFit="1" customWidth="1"/>
    <col min="15991" max="15991" width="19.140625" bestFit="1" customWidth="1"/>
    <col min="15992" max="15992" width="10.42578125" customWidth="1"/>
    <col min="15993" max="15993" width="11.85546875" customWidth="1"/>
    <col min="15994" max="15994" width="14.7109375" customWidth="1"/>
    <col min="15995" max="15995" width="9" bestFit="1" customWidth="1"/>
  </cols>
  <sheetData>
    <row r="1" spans="1:18" ht="15.75" x14ac:dyDescent="0.25">
      <c r="A1" s="965" t="s">
        <v>1255</v>
      </c>
      <c r="B1" s="965"/>
      <c r="C1" s="965"/>
      <c r="D1" s="965"/>
      <c r="E1" s="965"/>
      <c r="F1" s="965"/>
    </row>
    <row r="2" spans="1:18" ht="15.75" x14ac:dyDescent="0.25">
      <c r="A2" s="965" t="s">
        <v>1256</v>
      </c>
      <c r="B2" s="966"/>
      <c r="C2" s="966"/>
      <c r="D2" s="966"/>
      <c r="E2" s="966"/>
      <c r="F2" s="966"/>
    </row>
    <row r="4" spans="1:18" s="9" customFormat="1" ht="51.75" customHeight="1" x14ac:dyDescent="0.25">
      <c r="A4" s="469" t="s">
        <v>0</v>
      </c>
      <c r="B4" s="471" t="s">
        <v>1</v>
      </c>
      <c r="C4" s="471" t="s">
        <v>2</v>
      </c>
      <c r="D4" s="471" t="s">
        <v>3</v>
      </c>
      <c r="E4" s="472" t="s">
        <v>4</v>
      </c>
      <c r="F4" s="472" t="s">
        <v>5</v>
      </c>
      <c r="G4" s="472" t="s">
        <v>6</v>
      </c>
      <c r="H4" s="471" t="s">
        <v>7</v>
      </c>
      <c r="I4" s="471"/>
      <c r="J4" s="472" t="s">
        <v>8</v>
      </c>
      <c r="K4" s="480" t="s">
        <v>1249</v>
      </c>
      <c r="L4" s="472"/>
      <c r="M4" s="471" t="s">
        <v>10</v>
      </c>
      <c r="N4" s="471"/>
      <c r="O4" s="471" t="s">
        <v>1248</v>
      </c>
      <c r="P4" s="471"/>
      <c r="Q4" s="471" t="s">
        <v>12</v>
      </c>
      <c r="R4" s="471" t="s">
        <v>13</v>
      </c>
    </row>
    <row r="5" spans="1:18" s="9" customFormat="1" x14ac:dyDescent="0.25">
      <c r="A5" s="470"/>
      <c r="B5" s="471"/>
      <c r="C5" s="471"/>
      <c r="D5" s="471"/>
      <c r="E5" s="472"/>
      <c r="F5" s="472"/>
      <c r="G5" s="472"/>
      <c r="H5" s="463" t="s">
        <v>14</v>
      </c>
      <c r="I5" s="463" t="s">
        <v>15</v>
      </c>
      <c r="J5" s="472"/>
      <c r="K5" s="463">
        <v>2018</v>
      </c>
      <c r="L5" s="463">
        <v>2019</v>
      </c>
      <c r="M5" s="463">
        <v>2018</v>
      </c>
      <c r="N5" s="463">
        <v>2019</v>
      </c>
      <c r="O5" s="463">
        <v>2018</v>
      </c>
      <c r="P5" s="463">
        <v>2019</v>
      </c>
      <c r="Q5" s="471"/>
      <c r="R5" s="471"/>
    </row>
    <row r="6" spans="1:18" s="9" customFormat="1" x14ac:dyDescent="0.25">
      <c r="A6" s="465" t="s">
        <v>16</v>
      </c>
      <c r="B6" s="463" t="s">
        <v>17</v>
      </c>
      <c r="C6" s="463" t="s">
        <v>18</v>
      </c>
      <c r="D6" s="463" t="s">
        <v>19</v>
      </c>
      <c r="E6" s="464" t="s">
        <v>20</v>
      </c>
      <c r="F6" s="464" t="s">
        <v>21</v>
      </c>
      <c r="G6" s="464" t="s">
        <v>22</v>
      </c>
      <c r="H6" s="463" t="s">
        <v>23</v>
      </c>
      <c r="I6" s="463" t="s">
        <v>24</v>
      </c>
      <c r="J6" s="464" t="s">
        <v>25</v>
      </c>
      <c r="K6" s="463" t="s">
        <v>26</v>
      </c>
      <c r="L6" s="463" t="s">
        <v>27</v>
      </c>
      <c r="M6" s="463" t="s">
        <v>28</v>
      </c>
      <c r="N6" s="463" t="s">
        <v>29</v>
      </c>
      <c r="O6" s="463" t="s">
        <v>30</v>
      </c>
      <c r="P6" s="463" t="s">
        <v>31</v>
      </c>
      <c r="Q6" s="463" t="s">
        <v>32</v>
      </c>
      <c r="R6" s="463" t="s">
        <v>33</v>
      </c>
    </row>
    <row r="7" spans="1:18" s="9" customFormat="1" ht="90" x14ac:dyDescent="0.25">
      <c r="A7" s="441">
        <v>1</v>
      </c>
      <c r="B7" s="443">
        <v>1</v>
      </c>
      <c r="C7" s="443">
        <v>4</v>
      </c>
      <c r="D7" s="443">
        <v>2</v>
      </c>
      <c r="E7" s="444" t="s">
        <v>1246</v>
      </c>
      <c r="F7" s="444" t="s">
        <v>1245</v>
      </c>
      <c r="G7" s="443" t="s">
        <v>1247</v>
      </c>
      <c r="H7" s="443" t="s">
        <v>1244</v>
      </c>
      <c r="I7" s="443">
        <v>1500</v>
      </c>
      <c r="J7" s="444" t="s">
        <v>1238</v>
      </c>
      <c r="K7" s="443" t="s">
        <v>1218</v>
      </c>
      <c r="L7" s="443"/>
      <c r="M7" s="442">
        <v>15000</v>
      </c>
      <c r="N7" s="442">
        <v>0</v>
      </c>
      <c r="O7" s="442">
        <f>M7</f>
        <v>15000</v>
      </c>
      <c r="P7" s="442">
        <f>N7</f>
        <v>0</v>
      </c>
      <c r="Q7" s="443" t="s">
        <v>1193</v>
      </c>
      <c r="R7" s="396" t="s">
        <v>1191</v>
      </c>
    </row>
    <row r="8" spans="1:18" s="9" customFormat="1" ht="90" x14ac:dyDescent="0.25">
      <c r="A8" s="450">
        <v>1</v>
      </c>
      <c r="B8" s="445">
        <v>1</v>
      </c>
      <c r="C8" s="445">
        <v>4</v>
      </c>
      <c r="D8" s="445">
        <v>2</v>
      </c>
      <c r="E8" s="447" t="s">
        <v>1246</v>
      </c>
      <c r="F8" s="447" t="s">
        <v>1245</v>
      </c>
      <c r="G8" s="445" t="s">
        <v>1199</v>
      </c>
      <c r="H8" s="445" t="s">
        <v>1244</v>
      </c>
      <c r="I8" s="445">
        <v>1500</v>
      </c>
      <c r="J8" s="447" t="s">
        <v>1238</v>
      </c>
      <c r="K8" s="448" t="s">
        <v>110</v>
      </c>
      <c r="L8" s="445"/>
      <c r="M8" s="451">
        <v>22632</v>
      </c>
      <c r="N8" s="446"/>
      <c r="O8" s="446">
        <f>M8</f>
        <v>22632</v>
      </c>
      <c r="P8" s="446">
        <v>0</v>
      </c>
      <c r="Q8" s="445" t="s">
        <v>1193</v>
      </c>
      <c r="R8" s="52" t="s">
        <v>1191</v>
      </c>
    </row>
    <row r="9" spans="1:18" ht="22.5" customHeight="1" x14ac:dyDescent="0.25">
      <c r="A9" s="456"/>
      <c r="B9" s="473" t="s">
        <v>1196</v>
      </c>
      <c r="C9" s="474"/>
      <c r="D9" s="475"/>
      <c r="E9" s="481" t="s">
        <v>1243</v>
      </c>
      <c r="F9" s="477"/>
      <c r="G9" s="477"/>
      <c r="H9" s="477"/>
      <c r="I9" s="477"/>
      <c r="J9" s="477"/>
      <c r="K9" s="477"/>
      <c r="L9" s="477"/>
      <c r="M9" s="477"/>
      <c r="N9" s="477"/>
      <c r="O9" s="477"/>
      <c r="P9" s="477"/>
      <c r="Q9" s="477"/>
      <c r="R9" s="478"/>
    </row>
    <row r="10" spans="1:18" s="9" customFormat="1" ht="90" x14ac:dyDescent="0.25">
      <c r="A10" s="441">
        <v>2</v>
      </c>
      <c r="B10" s="443">
        <v>1</v>
      </c>
      <c r="C10" s="443">
        <v>4</v>
      </c>
      <c r="D10" s="443">
        <v>2</v>
      </c>
      <c r="E10" s="444" t="s">
        <v>1242</v>
      </c>
      <c r="F10" s="444" t="s">
        <v>1241</v>
      </c>
      <c r="G10" s="443" t="s">
        <v>1192</v>
      </c>
      <c r="H10" s="443" t="s">
        <v>1240</v>
      </c>
      <c r="I10" s="443" t="s">
        <v>1239</v>
      </c>
      <c r="J10" s="444" t="s">
        <v>1238</v>
      </c>
      <c r="K10" s="443"/>
      <c r="L10" s="443" t="s">
        <v>110</v>
      </c>
      <c r="M10" s="442">
        <v>0</v>
      </c>
      <c r="N10" s="442">
        <v>150000</v>
      </c>
      <c r="O10" s="442">
        <f>M10</f>
        <v>0</v>
      </c>
      <c r="P10" s="442">
        <f>N10</f>
        <v>150000</v>
      </c>
      <c r="Q10" s="443" t="s">
        <v>1193</v>
      </c>
      <c r="R10" s="396" t="s">
        <v>1191</v>
      </c>
    </row>
    <row r="11" spans="1:18" s="9" customFormat="1" ht="105" x14ac:dyDescent="0.25">
      <c r="A11" s="441">
        <v>3</v>
      </c>
      <c r="B11" s="443">
        <v>1</v>
      </c>
      <c r="C11" s="443">
        <v>4</v>
      </c>
      <c r="D11" s="443">
        <v>2</v>
      </c>
      <c r="E11" s="444" t="s">
        <v>1237</v>
      </c>
      <c r="F11" s="444" t="s">
        <v>1236</v>
      </c>
      <c r="G11" s="443" t="s">
        <v>1202</v>
      </c>
      <c r="H11" s="443" t="s">
        <v>1194</v>
      </c>
      <c r="I11" s="443">
        <v>6</v>
      </c>
      <c r="J11" s="444" t="s">
        <v>1235</v>
      </c>
      <c r="K11" s="443" t="s">
        <v>1205</v>
      </c>
      <c r="L11" s="443" t="s">
        <v>1205</v>
      </c>
      <c r="M11" s="442">
        <v>40000</v>
      </c>
      <c r="N11" s="442">
        <v>50000</v>
      </c>
      <c r="O11" s="442">
        <f>M11</f>
        <v>40000</v>
      </c>
      <c r="P11" s="442">
        <f>N11</f>
        <v>50000</v>
      </c>
      <c r="Q11" s="443" t="s">
        <v>1193</v>
      </c>
      <c r="R11" s="396" t="s">
        <v>1191</v>
      </c>
    </row>
    <row r="12" spans="1:18" ht="90" x14ac:dyDescent="0.25">
      <c r="A12" s="462">
        <v>4</v>
      </c>
      <c r="B12" s="437">
        <v>1</v>
      </c>
      <c r="C12" s="437">
        <v>4</v>
      </c>
      <c r="D12" s="437">
        <v>2</v>
      </c>
      <c r="E12" s="440" t="s">
        <v>1234</v>
      </c>
      <c r="F12" s="440" t="s">
        <v>1233</v>
      </c>
      <c r="G12" s="437" t="s">
        <v>1202</v>
      </c>
      <c r="H12" s="437" t="s">
        <v>1194</v>
      </c>
      <c r="I12" s="437">
        <v>1</v>
      </c>
      <c r="J12" s="440" t="s">
        <v>1232</v>
      </c>
      <c r="K12" s="437" t="s">
        <v>299</v>
      </c>
      <c r="L12" s="439" t="s">
        <v>253</v>
      </c>
      <c r="M12" s="461">
        <v>13117.2</v>
      </c>
      <c r="N12" s="32">
        <v>0</v>
      </c>
      <c r="O12" s="438">
        <v>13117.2</v>
      </c>
      <c r="P12" s="454">
        <v>0</v>
      </c>
      <c r="Q12" s="437" t="s">
        <v>1193</v>
      </c>
      <c r="R12" s="34" t="s">
        <v>1191</v>
      </c>
    </row>
    <row r="13" spans="1:18" ht="210" x14ac:dyDescent="0.25">
      <c r="A13" s="455">
        <v>5</v>
      </c>
      <c r="B13" s="437">
        <v>1</v>
      </c>
      <c r="C13" s="437">
        <v>4</v>
      </c>
      <c r="D13" s="437">
        <v>2</v>
      </c>
      <c r="E13" s="440" t="s">
        <v>1230</v>
      </c>
      <c r="F13" s="440" t="s">
        <v>1229</v>
      </c>
      <c r="G13" s="437" t="s">
        <v>1228</v>
      </c>
      <c r="H13" s="437" t="s">
        <v>1227</v>
      </c>
      <c r="I13" s="437">
        <v>3</v>
      </c>
      <c r="J13" s="440" t="s">
        <v>1231</v>
      </c>
      <c r="K13" s="437" t="s">
        <v>1195</v>
      </c>
      <c r="L13" s="437" t="s">
        <v>1224</v>
      </c>
      <c r="M13" s="32">
        <f>110195.7+150000</f>
        <v>260195.7</v>
      </c>
      <c r="N13" s="32">
        <v>200000</v>
      </c>
      <c r="O13" s="454">
        <f>M13</f>
        <v>260195.7</v>
      </c>
      <c r="P13" s="454">
        <f>N13</f>
        <v>200000</v>
      </c>
      <c r="Q13" s="437" t="s">
        <v>1193</v>
      </c>
      <c r="R13" s="34" t="s">
        <v>1191</v>
      </c>
    </row>
    <row r="14" spans="1:18" ht="240" x14ac:dyDescent="0.25">
      <c r="A14" s="456">
        <v>5</v>
      </c>
      <c r="B14" s="457">
        <v>1</v>
      </c>
      <c r="C14" s="457">
        <v>4</v>
      </c>
      <c r="D14" s="457">
        <v>2</v>
      </c>
      <c r="E14" s="460" t="s">
        <v>1230</v>
      </c>
      <c r="F14" s="460" t="s">
        <v>1229</v>
      </c>
      <c r="G14" s="457" t="s">
        <v>1228</v>
      </c>
      <c r="H14" s="457" t="s">
        <v>1227</v>
      </c>
      <c r="I14" s="448">
        <v>4</v>
      </c>
      <c r="J14" s="460" t="s">
        <v>1226</v>
      </c>
      <c r="K14" s="448" t="s">
        <v>1225</v>
      </c>
      <c r="L14" s="457" t="s">
        <v>1224</v>
      </c>
      <c r="M14" s="41">
        <v>184239.49</v>
      </c>
      <c r="N14" s="42">
        <v>200000</v>
      </c>
      <c r="O14" s="459">
        <f>M14</f>
        <v>184239.49</v>
      </c>
      <c r="P14" s="458">
        <f>N14</f>
        <v>200000</v>
      </c>
      <c r="Q14" s="457" t="s">
        <v>1193</v>
      </c>
      <c r="R14" s="40" t="s">
        <v>1191</v>
      </c>
    </row>
    <row r="15" spans="1:18" x14ac:dyDescent="0.25">
      <c r="A15" s="456"/>
      <c r="B15" s="473" t="s">
        <v>1196</v>
      </c>
      <c r="C15" s="474"/>
      <c r="D15" s="475"/>
      <c r="E15" s="476" t="s">
        <v>1223</v>
      </c>
      <c r="F15" s="477"/>
      <c r="G15" s="477"/>
      <c r="H15" s="477"/>
      <c r="I15" s="477"/>
      <c r="J15" s="477"/>
      <c r="K15" s="477"/>
      <c r="L15" s="477"/>
      <c r="M15" s="477"/>
      <c r="N15" s="477"/>
      <c r="O15" s="477"/>
      <c r="P15" s="477"/>
      <c r="Q15" s="477"/>
      <c r="R15" s="478"/>
    </row>
    <row r="16" spans="1:18" ht="135" x14ac:dyDescent="0.25">
      <c r="A16" s="455">
        <v>6</v>
      </c>
      <c r="B16" s="437">
        <v>1</v>
      </c>
      <c r="C16" s="437">
        <v>4</v>
      </c>
      <c r="D16" s="437">
        <v>2</v>
      </c>
      <c r="E16" s="440" t="s">
        <v>1222</v>
      </c>
      <c r="F16" s="440" t="s">
        <v>1221</v>
      </c>
      <c r="G16" s="437" t="s">
        <v>1220</v>
      </c>
      <c r="H16" s="437" t="s">
        <v>1198</v>
      </c>
      <c r="I16" s="437">
        <v>2</v>
      </c>
      <c r="J16" s="440" t="s">
        <v>1219</v>
      </c>
      <c r="K16" s="437" t="s">
        <v>1195</v>
      </c>
      <c r="L16" s="437" t="s">
        <v>1218</v>
      </c>
      <c r="M16" s="32">
        <v>85653.65</v>
      </c>
      <c r="N16" s="32">
        <v>130000</v>
      </c>
      <c r="O16" s="454">
        <f t="shared" ref="O16:P19" si="0">M16</f>
        <v>85653.65</v>
      </c>
      <c r="P16" s="454">
        <f t="shared" si="0"/>
        <v>130000</v>
      </c>
      <c r="Q16" s="437" t="s">
        <v>1193</v>
      </c>
      <c r="R16" s="34" t="s">
        <v>1191</v>
      </c>
    </row>
    <row r="17" spans="1:18" s="9" customFormat="1" ht="150" x14ac:dyDescent="0.25">
      <c r="A17" s="441">
        <v>7</v>
      </c>
      <c r="B17" s="443">
        <v>1</v>
      </c>
      <c r="C17" s="443">
        <v>4</v>
      </c>
      <c r="D17" s="443">
        <v>2</v>
      </c>
      <c r="E17" s="444" t="s">
        <v>1217</v>
      </c>
      <c r="F17" s="444" t="s">
        <v>1216</v>
      </c>
      <c r="G17" s="443" t="s">
        <v>83</v>
      </c>
      <c r="H17" s="444" t="s">
        <v>1215</v>
      </c>
      <c r="I17" s="443">
        <v>2</v>
      </c>
      <c r="J17" s="444" t="s">
        <v>1214</v>
      </c>
      <c r="K17" s="443" t="s">
        <v>110</v>
      </c>
      <c r="L17" s="443" t="s">
        <v>890</v>
      </c>
      <c r="M17" s="442">
        <v>175000</v>
      </c>
      <c r="N17" s="442">
        <v>175000</v>
      </c>
      <c r="O17" s="442">
        <f t="shared" si="0"/>
        <v>175000</v>
      </c>
      <c r="P17" s="442">
        <f t="shared" si="0"/>
        <v>175000</v>
      </c>
      <c r="Q17" s="443" t="s">
        <v>1193</v>
      </c>
      <c r="R17" s="396" t="s">
        <v>1191</v>
      </c>
    </row>
    <row r="18" spans="1:18" s="9" customFormat="1" ht="90" x14ac:dyDescent="0.25">
      <c r="A18" s="441">
        <v>8</v>
      </c>
      <c r="B18" s="443">
        <v>1</v>
      </c>
      <c r="C18" s="443">
        <v>4</v>
      </c>
      <c r="D18" s="443">
        <v>2</v>
      </c>
      <c r="E18" s="444" t="s">
        <v>1213</v>
      </c>
      <c r="F18" s="444" t="s">
        <v>1208</v>
      </c>
      <c r="G18" s="443" t="s">
        <v>1202</v>
      </c>
      <c r="H18" s="443" t="s">
        <v>1212</v>
      </c>
      <c r="I18" s="443" t="s">
        <v>1211</v>
      </c>
      <c r="J18" s="444" t="s">
        <v>1210</v>
      </c>
      <c r="K18" s="443" t="s">
        <v>1197</v>
      </c>
      <c r="L18" s="443" t="s">
        <v>1205</v>
      </c>
      <c r="M18" s="442">
        <v>50000</v>
      </c>
      <c r="N18" s="442">
        <v>40000</v>
      </c>
      <c r="O18" s="442">
        <f t="shared" si="0"/>
        <v>50000</v>
      </c>
      <c r="P18" s="442">
        <f t="shared" si="0"/>
        <v>40000</v>
      </c>
      <c r="Q18" s="443" t="s">
        <v>1193</v>
      </c>
      <c r="R18" s="396" t="s">
        <v>1191</v>
      </c>
    </row>
    <row r="19" spans="1:18" s="9" customFormat="1" ht="90" x14ac:dyDescent="0.25">
      <c r="A19" s="450">
        <v>8</v>
      </c>
      <c r="B19" s="445">
        <v>1</v>
      </c>
      <c r="C19" s="445">
        <v>4</v>
      </c>
      <c r="D19" s="445">
        <v>2</v>
      </c>
      <c r="E19" s="453" t="s">
        <v>1209</v>
      </c>
      <c r="F19" s="447" t="s">
        <v>1208</v>
      </c>
      <c r="G19" s="445" t="s">
        <v>1202</v>
      </c>
      <c r="H19" s="448" t="s">
        <v>932</v>
      </c>
      <c r="I19" s="448">
        <v>1</v>
      </c>
      <c r="J19" s="447" t="s">
        <v>1207</v>
      </c>
      <c r="K19" s="452" t="s">
        <v>253</v>
      </c>
      <c r="L19" s="445" t="s">
        <v>1205</v>
      </c>
      <c r="M19" s="451">
        <v>0</v>
      </c>
      <c r="N19" s="446">
        <v>40000</v>
      </c>
      <c r="O19" s="451">
        <f t="shared" si="0"/>
        <v>0</v>
      </c>
      <c r="P19" s="446">
        <f t="shared" si="0"/>
        <v>40000</v>
      </c>
      <c r="Q19" s="445" t="s">
        <v>1193</v>
      </c>
      <c r="R19" s="52" t="s">
        <v>1191</v>
      </c>
    </row>
    <row r="20" spans="1:18" s="9" customFormat="1" x14ac:dyDescent="0.25">
      <c r="A20" s="450"/>
      <c r="B20" s="466" t="s">
        <v>1196</v>
      </c>
      <c r="C20" s="467"/>
      <c r="D20" s="468"/>
      <c r="E20" s="476" t="s">
        <v>1206</v>
      </c>
      <c r="F20" s="482"/>
      <c r="G20" s="482"/>
      <c r="H20" s="482"/>
      <c r="I20" s="482"/>
      <c r="J20" s="482"/>
      <c r="K20" s="482"/>
      <c r="L20" s="482"/>
      <c r="M20" s="482"/>
      <c r="N20" s="482"/>
      <c r="O20" s="482"/>
      <c r="P20" s="482"/>
      <c r="Q20" s="482"/>
      <c r="R20" s="483"/>
    </row>
    <row r="21" spans="1:18" s="9" customFormat="1" ht="150" x14ac:dyDescent="0.25">
      <c r="A21" s="441">
        <v>9</v>
      </c>
      <c r="B21" s="443">
        <v>1</v>
      </c>
      <c r="C21" s="443">
        <v>4</v>
      </c>
      <c r="D21" s="443">
        <v>2</v>
      </c>
      <c r="E21" s="444" t="s">
        <v>1204</v>
      </c>
      <c r="F21" s="444" t="s">
        <v>1203</v>
      </c>
      <c r="G21" s="443" t="s">
        <v>1202</v>
      </c>
      <c r="H21" s="443" t="s">
        <v>1201</v>
      </c>
      <c r="I21" s="443">
        <v>6</v>
      </c>
      <c r="J21" s="449" t="s">
        <v>1200</v>
      </c>
      <c r="K21" s="443" t="s">
        <v>39</v>
      </c>
      <c r="L21" s="443" t="s">
        <v>39</v>
      </c>
      <c r="M21" s="442">
        <v>180000</v>
      </c>
      <c r="N21" s="442">
        <v>180000</v>
      </c>
      <c r="O21" s="442">
        <f>M21</f>
        <v>180000</v>
      </c>
      <c r="P21" s="442">
        <f>N21</f>
        <v>180000</v>
      </c>
      <c r="Q21" s="443" t="s">
        <v>1193</v>
      </c>
      <c r="R21" s="396" t="s">
        <v>1191</v>
      </c>
    </row>
    <row r="22" spans="1:18" s="9" customFormat="1" x14ac:dyDescent="0.25">
      <c r="B22" s="432"/>
      <c r="C22" s="432"/>
      <c r="D22" s="432"/>
      <c r="F22" s="431"/>
      <c r="G22" s="432"/>
      <c r="H22" s="432"/>
      <c r="I22" s="432"/>
      <c r="J22" s="431"/>
      <c r="K22" s="432"/>
      <c r="L22" s="432"/>
      <c r="M22" s="432"/>
      <c r="N22" s="432"/>
      <c r="O22" s="432"/>
      <c r="P22" s="432"/>
      <c r="Q22" s="432"/>
    </row>
    <row r="23" spans="1:18" s="9" customFormat="1" x14ac:dyDescent="0.25">
      <c r="B23" s="432"/>
      <c r="C23" s="432"/>
      <c r="D23" s="432"/>
      <c r="F23" s="431"/>
      <c r="G23" s="432"/>
      <c r="H23" s="432"/>
      <c r="I23" s="432"/>
      <c r="J23" s="431"/>
      <c r="K23" s="432"/>
      <c r="L23" s="432"/>
      <c r="M23" s="479" t="s">
        <v>112</v>
      </c>
      <c r="N23" s="479"/>
      <c r="O23" s="479" t="s">
        <v>113</v>
      </c>
      <c r="P23" s="479"/>
      <c r="Q23" s="432"/>
    </row>
    <row r="24" spans="1:18" s="9" customFormat="1" x14ac:dyDescent="0.25">
      <c r="B24" s="432"/>
      <c r="C24" s="432"/>
      <c r="D24" s="432"/>
      <c r="F24" s="431"/>
      <c r="G24" s="432"/>
      <c r="H24" s="432"/>
      <c r="I24" s="432"/>
      <c r="J24" s="431"/>
      <c r="K24" s="432"/>
      <c r="L24" s="432"/>
      <c r="M24" s="224" t="s">
        <v>114</v>
      </c>
      <c r="N24" s="224" t="s">
        <v>115</v>
      </c>
      <c r="O24" s="224" t="s">
        <v>114</v>
      </c>
      <c r="P24" s="224" t="s">
        <v>115</v>
      </c>
      <c r="Q24" s="432"/>
    </row>
    <row r="25" spans="1:18" s="9" customFormat="1" x14ac:dyDescent="0.25">
      <c r="B25" s="432"/>
      <c r="C25" s="432"/>
      <c r="D25" s="432"/>
      <c r="F25" s="431"/>
      <c r="G25" s="432"/>
      <c r="H25" s="432"/>
      <c r="I25" s="432"/>
      <c r="J25" s="431"/>
      <c r="K25" s="432"/>
      <c r="L25" s="436" t="s">
        <v>116</v>
      </c>
      <c r="M25" s="435">
        <v>9</v>
      </c>
      <c r="N25" s="434">
        <v>1743966.55</v>
      </c>
      <c r="O25" s="45" t="s">
        <v>253</v>
      </c>
      <c r="P25" s="32" t="s">
        <v>253</v>
      </c>
      <c r="Q25" s="432"/>
    </row>
    <row r="26" spans="1:18" s="9" customFormat="1" x14ac:dyDescent="0.25">
      <c r="B26" s="432"/>
      <c r="C26" s="432"/>
      <c r="D26" s="432"/>
      <c r="F26" s="431"/>
      <c r="G26" s="432"/>
      <c r="H26" s="432"/>
      <c r="I26" s="432"/>
      <c r="J26" s="431"/>
      <c r="K26" s="432"/>
      <c r="L26" s="436" t="s">
        <v>117</v>
      </c>
      <c r="M26" s="435">
        <v>9</v>
      </c>
      <c r="N26" s="434">
        <v>1625643.34</v>
      </c>
      <c r="O26" s="45" t="s">
        <v>253</v>
      </c>
      <c r="P26" s="32" t="s">
        <v>253</v>
      </c>
      <c r="Q26" s="431"/>
    </row>
    <row r="27" spans="1:18" s="9" customFormat="1" x14ac:dyDescent="0.25">
      <c r="B27" s="432"/>
      <c r="C27" s="432"/>
      <c r="D27" s="432"/>
      <c r="F27" s="431"/>
      <c r="G27" s="432"/>
      <c r="H27" s="432"/>
      <c r="I27" s="432"/>
      <c r="J27" s="431"/>
      <c r="K27" s="432"/>
      <c r="L27" s="432"/>
      <c r="Q27" s="431"/>
    </row>
    <row r="28" spans="1:18" s="9" customFormat="1" x14ac:dyDescent="0.25">
      <c r="B28" s="432"/>
      <c r="C28" s="432"/>
      <c r="D28" s="432"/>
      <c r="F28" s="433"/>
      <c r="G28" s="432"/>
      <c r="H28" s="432"/>
      <c r="I28" s="432"/>
      <c r="K28" s="432"/>
      <c r="L28" s="432"/>
      <c r="Q28" s="431"/>
    </row>
    <row r="29" spans="1:18" s="9" customFormat="1" x14ac:dyDescent="0.25">
      <c r="B29" s="432"/>
      <c r="C29" s="432"/>
      <c r="D29" s="432"/>
      <c r="G29" s="432"/>
      <c r="H29" s="432"/>
      <c r="I29" s="432"/>
      <c r="K29" s="432"/>
      <c r="L29" s="432"/>
      <c r="Q29" s="431"/>
    </row>
    <row r="30" spans="1:18" s="9" customFormat="1" x14ac:dyDescent="0.25">
      <c r="B30" s="432"/>
      <c r="C30" s="432"/>
      <c r="D30" s="432"/>
      <c r="G30" s="432"/>
      <c r="H30" s="432"/>
      <c r="I30" s="432"/>
      <c r="K30" s="432"/>
      <c r="L30" s="432"/>
      <c r="Q30" s="431"/>
    </row>
    <row r="31" spans="1:18" s="9" customFormat="1" x14ac:dyDescent="0.25">
      <c r="B31" s="432"/>
      <c r="C31" s="432"/>
      <c r="D31" s="432"/>
      <c r="G31" s="432"/>
      <c r="H31" s="432"/>
      <c r="I31" s="432"/>
      <c r="K31" s="432"/>
      <c r="L31" s="432"/>
      <c r="Q31" s="431"/>
    </row>
    <row r="32" spans="1:18" s="9" customFormat="1" x14ac:dyDescent="0.25">
      <c r="B32" s="432"/>
      <c r="C32" s="432"/>
      <c r="D32" s="432"/>
      <c r="G32" s="432"/>
      <c r="H32" s="432"/>
      <c r="I32" s="432"/>
      <c r="K32" s="432"/>
      <c r="L32" s="432"/>
      <c r="Q32" s="431"/>
    </row>
    <row r="33" spans="2:17" s="9" customFormat="1" x14ac:dyDescent="0.25">
      <c r="B33" s="432"/>
      <c r="C33" s="432"/>
      <c r="D33" s="432"/>
      <c r="G33" s="432"/>
      <c r="H33" s="432"/>
      <c r="I33" s="432"/>
      <c r="K33" s="432"/>
      <c r="L33" s="432"/>
      <c r="Q33" s="431"/>
    </row>
    <row r="34" spans="2:17" s="9" customFormat="1" x14ac:dyDescent="0.25">
      <c r="B34" s="432"/>
      <c r="C34" s="432"/>
      <c r="D34" s="432"/>
      <c r="G34" s="432"/>
      <c r="H34" s="432"/>
      <c r="I34" s="432"/>
      <c r="K34" s="432"/>
      <c r="L34" s="432"/>
      <c r="Q34" s="431"/>
    </row>
    <row r="35" spans="2:17" s="9" customFormat="1" x14ac:dyDescent="0.25">
      <c r="B35" s="432"/>
      <c r="C35" s="432"/>
      <c r="D35" s="432"/>
      <c r="G35" s="432"/>
      <c r="H35" s="432"/>
      <c r="I35" s="432"/>
      <c r="K35" s="432"/>
      <c r="L35" s="432"/>
      <c r="Q35" s="431"/>
    </row>
    <row r="36" spans="2:17" s="9" customFormat="1" x14ac:dyDescent="0.25">
      <c r="B36" s="432"/>
      <c r="C36" s="432"/>
      <c r="D36" s="432"/>
      <c r="G36" s="432"/>
      <c r="H36" s="432"/>
      <c r="I36" s="432"/>
      <c r="K36" s="432"/>
      <c r="L36" s="432"/>
      <c r="Q36" s="431"/>
    </row>
    <row r="37" spans="2:17" s="9" customFormat="1" x14ac:dyDescent="0.25">
      <c r="B37" s="432"/>
      <c r="C37" s="432"/>
      <c r="D37" s="432"/>
      <c r="G37" s="432"/>
      <c r="H37" s="432"/>
      <c r="I37" s="432"/>
      <c r="K37" s="432"/>
      <c r="L37" s="432"/>
      <c r="Q37" s="431"/>
    </row>
    <row r="38" spans="2:17" s="9" customFormat="1" x14ac:dyDescent="0.25">
      <c r="B38" s="432"/>
      <c r="C38" s="432"/>
      <c r="D38" s="432"/>
      <c r="G38" s="432"/>
      <c r="H38" s="432"/>
      <c r="I38" s="432"/>
      <c r="K38" s="432"/>
      <c r="L38" s="432"/>
      <c r="Q38" s="431"/>
    </row>
    <row r="39" spans="2:17" s="9" customFormat="1" x14ac:dyDescent="0.25">
      <c r="B39" s="432"/>
      <c r="C39" s="432"/>
      <c r="D39" s="432"/>
      <c r="G39" s="432"/>
      <c r="H39" s="432"/>
      <c r="I39" s="432"/>
      <c r="K39" s="432"/>
      <c r="L39" s="432"/>
      <c r="Q39" s="431"/>
    </row>
    <row r="40" spans="2:17" s="9" customFormat="1" x14ac:dyDescent="0.25">
      <c r="B40" s="432"/>
      <c r="C40" s="432"/>
      <c r="D40" s="432"/>
      <c r="G40" s="432"/>
      <c r="H40" s="432"/>
      <c r="I40" s="432"/>
      <c r="K40" s="432"/>
      <c r="L40" s="432"/>
      <c r="Q40" s="431"/>
    </row>
    <row r="41" spans="2:17" s="9" customFormat="1" x14ac:dyDescent="0.25">
      <c r="B41" s="432"/>
      <c r="C41" s="432"/>
      <c r="D41" s="432"/>
      <c r="G41" s="432"/>
      <c r="H41" s="432"/>
      <c r="I41" s="432"/>
      <c r="K41" s="432"/>
      <c r="L41" s="432"/>
      <c r="Q41" s="431"/>
    </row>
    <row r="42" spans="2:17" s="9" customFormat="1" x14ac:dyDescent="0.25">
      <c r="B42" s="432"/>
      <c r="C42" s="432"/>
      <c r="D42" s="432"/>
      <c r="G42" s="432"/>
      <c r="H42" s="432"/>
      <c r="I42" s="432"/>
      <c r="K42" s="432"/>
      <c r="L42" s="432"/>
      <c r="Q42" s="431"/>
    </row>
    <row r="43" spans="2:17" s="9" customFormat="1" x14ac:dyDescent="0.25">
      <c r="B43" s="432"/>
      <c r="C43" s="432"/>
      <c r="D43" s="432"/>
      <c r="G43" s="432"/>
      <c r="H43" s="432"/>
      <c r="I43" s="432"/>
      <c r="K43" s="432"/>
      <c r="L43" s="432"/>
      <c r="Q43" s="431"/>
    </row>
    <row r="44" spans="2:17" s="9" customFormat="1" x14ac:dyDescent="0.25">
      <c r="B44" s="432"/>
      <c r="C44" s="432"/>
      <c r="D44" s="432"/>
      <c r="G44" s="432"/>
      <c r="H44" s="432"/>
      <c r="I44" s="432"/>
      <c r="K44" s="432"/>
      <c r="L44" s="432"/>
      <c r="Q44" s="431"/>
    </row>
    <row r="45" spans="2:17" s="9" customFormat="1" x14ac:dyDescent="0.25">
      <c r="B45" s="432"/>
      <c r="C45" s="432"/>
      <c r="D45" s="432"/>
      <c r="G45" s="432"/>
      <c r="H45" s="432"/>
      <c r="I45" s="432"/>
      <c r="K45" s="432"/>
      <c r="L45" s="432"/>
      <c r="Q45" s="431"/>
    </row>
    <row r="46" spans="2:17" s="9" customFormat="1" x14ac:dyDescent="0.25">
      <c r="B46" s="432"/>
      <c r="C46" s="432"/>
      <c r="D46" s="432"/>
      <c r="G46" s="432"/>
      <c r="H46" s="432"/>
      <c r="I46" s="432"/>
      <c r="K46" s="432"/>
      <c r="L46" s="432"/>
      <c r="Q46" s="431"/>
    </row>
    <row r="47" spans="2:17" s="9" customFormat="1" x14ac:dyDescent="0.25">
      <c r="B47" s="432"/>
      <c r="C47" s="432"/>
      <c r="D47" s="432"/>
      <c r="G47" s="432"/>
      <c r="H47" s="432"/>
      <c r="I47" s="432"/>
      <c r="K47" s="432"/>
      <c r="L47" s="432"/>
      <c r="Q47" s="431"/>
    </row>
    <row r="48" spans="2:17" s="9" customFormat="1" x14ac:dyDescent="0.25">
      <c r="B48" s="432"/>
      <c r="C48" s="432"/>
      <c r="D48" s="432"/>
      <c r="G48" s="432"/>
      <c r="H48" s="432"/>
      <c r="I48" s="432"/>
      <c r="K48" s="432"/>
      <c r="L48" s="432"/>
      <c r="Q48" s="431"/>
    </row>
    <row r="49" spans="2:17" s="9" customFormat="1" x14ac:dyDescent="0.25">
      <c r="B49" s="432"/>
      <c r="C49" s="432"/>
      <c r="D49" s="432"/>
      <c r="G49" s="432"/>
      <c r="H49" s="432"/>
      <c r="I49" s="432"/>
      <c r="K49" s="432"/>
      <c r="L49" s="432"/>
      <c r="Q49" s="431"/>
    </row>
    <row r="50" spans="2:17" s="9" customFormat="1" x14ac:dyDescent="0.25">
      <c r="B50" s="432"/>
      <c r="C50" s="432"/>
      <c r="D50" s="432"/>
      <c r="G50" s="432"/>
      <c r="H50" s="432"/>
      <c r="I50" s="432"/>
      <c r="K50" s="432"/>
      <c r="L50" s="432"/>
      <c r="Q50" s="431"/>
    </row>
    <row r="51" spans="2:17" s="9" customFormat="1" x14ac:dyDescent="0.25">
      <c r="B51" s="432"/>
      <c r="C51" s="432"/>
      <c r="D51" s="432"/>
      <c r="G51" s="432"/>
      <c r="H51" s="432"/>
      <c r="I51" s="432"/>
      <c r="K51" s="432"/>
      <c r="L51" s="432"/>
      <c r="Q51" s="431"/>
    </row>
    <row r="52" spans="2:17" s="9" customFormat="1" x14ac:dyDescent="0.25">
      <c r="B52" s="432"/>
      <c r="C52" s="432"/>
      <c r="D52" s="432"/>
      <c r="G52" s="432"/>
      <c r="H52" s="432"/>
      <c r="I52" s="432"/>
      <c r="K52" s="432"/>
      <c r="L52" s="432"/>
      <c r="Q52" s="431"/>
    </row>
    <row r="53" spans="2:17" s="9" customFormat="1" x14ac:dyDescent="0.25">
      <c r="B53" s="432"/>
      <c r="C53" s="432"/>
      <c r="D53" s="432"/>
      <c r="G53" s="432"/>
      <c r="H53" s="432"/>
      <c r="I53" s="432"/>
      <c r="K53" s="432"/>
      <c r="L53" s="432"/>
      <c r="Q53" s="431"/>
    </row>
    <row r="54" spans="2:17" s="9" customFormat="1" x14ac:dyDescent="0.25">
      <c r="B54" s="432"/>
      <c r="C54" s="432"/>
      <c r="D54" s="432"/>
      <c r="G54" s="432"/>
      <c r="H54" s="432"/>
      <c r="I54" s="432"/>
      <c r="K54" s="432"/>
      <c r="L54" s="432"/>
      <c r="Q54" s="431"/>
    </row>
    <row r="55" spans="2:17" s="9" customFormat="1" x14ac:dyDescent="0.25">
      <c r="B55" s="432"/>
      <c r="C55" s="432"/>
      <c r="D55" s="432"/>
      <c r="G55" s="432"/>
      <c r="H55" s="432"/>
      <c r="I55" s="432"/>
      <c r="K55" s="432"/>
      <c r="L55" s="432"/>
      <c r="Q55" s="431"/>
    </row>
    <row r="56" spans="2:17" s="9" customFormat="1" x14ac:dyDescent="0.25">
      <c r="B56" s="432"/>
      <c r="C56" s="432"/>
      <c r="D56" s="432"/>
      <c r="G56" s="432"/>
      <c r="H56" s="432"/>
      <c r="I56" s="432"/>
      <c r="K56" s="432"/>
      <c r="L56" s="432"/>
      <c r="Q56" s="431"/>
    </row>
    <row r="57" spans="2:17" s="9" customFormat="1" x14ac:dyDescent="0.25">
      <c r="B57" s="432"/>
      <c r="C57" s="432"/>
      <c r="D57" s="432"/>
      <c r="G57" s="432"/>
      <c r="H57" s="432"/>
      <c r="I57" s="432"/>
      <c r="K57" s="432"/>
      <c r="L57" s="432"/>
      <c r="Q57" s="431"/>
    </row>
    <row r="58" spans="2:17" s="9" customFormat="1" x14ac:dyDescent="0.25">
      <c r="B58" s="432"/>
      <c r="C58" s="432"/>
      <c r="D58" s="432"/>
      <c r="G58" s="432"/>
      <c r="H58" s="432"/>
      <c r="I58" s="432"/>
      <c r="K58" s="432"/>
      <c r="L58" s="432"/>
      <c r="Q58" s="431"/>
    </row>
    <row r="59" spans="2:17" s="9" customFormat="1" x14ac:dyDescent="0.25">
      <c r="B59" s="432"/>
      <c r="C59" s="432"/>
      <c r="D59" s="432"/>
      <c r="G59" s="432"/>
      <c r="H59" s="432"/>
      <c r="I59" s="432"/>
      <c r="K59" s="432"/>
      <c r="L59" s="432"/>
      <c r="Q59" s="431"/>
    </row>
    <row r="60" spans="2:17" s="9" customFormat="1" x14ac:dyDescent="0.25">
      <c r="B60" s="432"/>
      <c r="C60" s="432"/>
      <c r="D60" s="432"/>
      <c r="G60" s="432"/>
      <c r="H60" s="432"/>
      <c r="I60" s="432"/>
      <c r="K60" s="432"/>
      <c r="L60" s="432"/>
      <c r="Q60" s="431"/>
    </row>
    <row r="61" spans="2:17" s="9" customFormat="1" x14ac:dyDescent="0.25">
      <c r="B61" s="432"/>
      <c r="C61" s="432"/>
      <c r="D61" s="432"/>
      <c r="G61" s="432"/>
      <c r="H61" s="432"/>
      <c r="I61" s="432"/>
      <c r="K61" s="432"/>
      <c r="L61" s="432"/>
      <c r="Q61" s="431"/>
    </row>
    <row r="62" spans="2:17" s="9" customFormat="1" x14ac:dyDescent="0.25">
      <c r="B62" s="432"/>
      <c r="C62" s="432"/>
      <c r="D62" s="432"/>
      <c r="G62" s="432"/>
      <c r="H62" s="432"/>
      <c r="I62" s="432"/>
      <c r="K62" s="432"/>
      <c r="L62" s="432"/>
      <c r="Q62" s="431"/>
    </row>
    <row r="63" spans="2:17" s="9" customFormat="1" x14ac:dyDescent="0.25">
      <c r="B63" s="432"/>
      <c r="C63" s="432"/>
      <c r="D63" s="432"/>
      <c r="G63" s="432"/>
      <c r="H63" s="432"/>
      <c r="I63" s="432"/>
      <c r="K63" s="432"/>
      <c r="L63" s="432"/>
      <c r="Q63" s="431"/>
    </row>
    <row r="64" spans="2:17" s="9" customFormat="1" x14ac:dyDescent="0.25">
      <c r="B64" s="432"/>
      <c r="C64" s="432"/>
      <c r="D64" s="432"/>
      <c r="G64" s="432"/>
      <c r="H64" s="432"/>
      <c r="I64" s="432"/>
      <c r="K64" s="432"/>
      <c r="L64" s="432"/>
      <c r="Q64" s="431"/>
    </row>
    <row r="65" spans="2:17" s="9" customFormat="1" x14ac:dyDescent="0.25">
      <c r="B65" s="432"/>
      <c r="C65" s="432"/>
      <c r="D65" s="432"/>
      <c r="G65" s="432"/>
      <c r="H65" s="432"/>
      <c r="I65" s="432"/>
      <c r="K65" s="432"/>
      <c r="L65" s="432"/>
      <c r="Q65" s="431"/>
    </row>
    <row r="66" spans="2:17" s="9" customFormat="1" x14ac:dyDescent="0.25">
      <c r="B66" s="432"/>
      <c r="C66" s="432"/>
      <c r="D66" s="432"/>
      <c r="G66" s="432"/>
      <c r="H66" s="432"/>
      <c r="I66" s="432"/>
      <c r="K66" s="432"/>
      <c r="L66" s="432"/>
      <c r="Q66" s="431"/>
    </row>
    <row r="67" spans="2:17" s="9" customFormat="1" x14ac:dyDescent="0.25">
      <c r="B67" s="432"/>
      <c r="C67" s="432"/>
      <c r="D67" s="432"/>
      <c r="G67" s="432"/>
      <c r="H67" s="432"/>
      <c r="I67" s="432"/>
      <c r="K67" s="432"/>
      <c r="L67" s="432"/>
      <c r="Q67" s="431"/>
    </row>
    <row r="68" spans="2:17" s="9" customFormat="1" x14ac:dyDescent="0.25">
      <c r="B68" s="432"/>
      <c r="C68" s="432"/>
      <c r="D68" s="432"/>
      <c r="G68" s="432"/>
      <c r="H68" s="432"/>
      <c r="I68" s="432"/>
      <c r="K68" s="432"/>
      <c r="L68" s="432"/>
      <c r="Q68" s="431"/>
    </row>
    <row r="69" spans="2:17" s="9" customFormat="1" x14ac:dyDescent="0.25">
      <c r="B69" s="432"/>
      <c r="C69" s="432"/>
      <c r="D69" s="432"/>
      <c r="G69" s="432"/>
      <c r="H69" s="432"/>
      <c r="I69" s="432"/>
      <c r="K69" s="432"/>
      <c r="L69" s="432"/>
      <c r="Q69" s="431"/>
    </row>
    <row r="70" spans="2:17" s="9" customFormat="1" x14ac:dyDescent="0.25">
      <c r="B70" s="432"/>
      <c r="C70" s="432"/>
      <c r="D70" s="432"/>
      <c r="G70" s="432"/>
      <c r="H70" s="432"/>
      <c r="I70" s="432"/>
      <c r="K70" s="432"/>
      <c r="L70" s="432"/>
      <c r="Q70" s="431"/>
    </row>
    <row r="71" spans="2:17" s="9" customFormat="1" x14ac:dyDescent="0.25">
      <c r="B71" s="432"/>
      <c r="C71" s="432"/>
      <c r="D71" s="432"/>
      <c r="G71" s="432"/>
      <c r="H71" s="432"/>
      <c r="I71" s="432"/>
      <c r="K71" s="432"/>
      <c r="L71" s="432"/>
      <c r="Q71" s="431"/>
    </row>
    <row r="72" spans="2:17" s="9" customFormat="1" x14ac:dyDescent="0.25">
      <c r="B72" s="432"/>
      <c r="C72" s="432"/>
      <c r="D72" s="432"/>
      <c r="G72" s="432"/>
      <c r="H72" s="432"/>
      <c r="I72" s="432"/>
      <c r="K72" s="432"/>
      <c r="L72" s="432"/>
      <c r="Q72" s="431"/>
    </row>
    <row r="73" spans="2:17" s="9" customFormat="1" x14ac:dyDescent="0.25">
      <c r="B73" s="432"/>
      <c r="C73" s="432"/>
      <c r="D73" s="432"/>
      <c r="G73" s="432"/>
      <c r="H73" s="432"/>
      <c r="I73" s="432"/>
      <c r="K73" s="432"/>
      <c r="L73" s="432"/>
      <c r="Q73" s="431"/>
    </row>
    <row r="74" spans="2:17" s="9" customFormat="1" x14ac:dyDescent="0.25">
      <c r="B74" s="432"/>
      <c r="C74" s="432"/>
      <c r="D74" s="432"/>
      <c r="G74" s="432"/>
      <c r="H74" s="432"/>
      <c r="I74" s="432"/>
      <c r="K74" s="432"/>
      <c r="L74" s="432"/>
      <c r="Q74" s="431"/>
    </row>
    <row r="75" spans="2:17" s="9" customFormat="1" x14ac:dyDescent="0.25">
      <c r="B75" s="432"/>
      <c r="C75" s="432"/>
      <c r="D75" s="432"/>
      <c r="G75" s="432"/>
      <c r="H75" s="432"/>
      <c r="I75" s="432"/>
      <c r="K75" s="432"/>
      <c r="L75" s="432"/>
      <c r="Q75" s="431"/>
    </row>
    <row r="76" spans="2:17" s="9" customFormat="1" x14ac:dyDescent="0.25">
      <c r="B76" s="432"/>
      <c r="C76" s="432"/>
      <c r="D76" s="432"/>
      <c r="G76" s="432"/>
      <c r="H76" s="432"/>
      <c r="I76" s="432"/>
      <c r="K76" s="432"/>
      <c r="L76" s="432"/>
      <c r="Q76" s="431"/>
    </row>
    <row r="77" spans="2:17" s="9" customFormat="1" x14ac:dyDescent="0.25">
      <c r="B77" s="432"/>
      <c r="C77" s="432"/>
      <c r="D77" s="432"/>
      <c r="G77" s="432"/>
      <c r="H77" s="432"/>
      <c r="I77" s="432"/>
      <c r="K77" s="432"/>
      <c r="L77" s="432"/>
      <c r="Q77" s="431"/>
    </row>
    <row r="78" spans="2:17" s="9" customFormat="1" x14ac:dyDescent="0.25">
      <c r="B78" s="432"/>
      <c r="C78" s="432"/>
      <c r="D78" s="432"/>
      <c r="G78" s="432"/>
      <c r="H78" s="432"/>
      <c r="I78" s="432"/>
      <c r="K78" s="432"/>
      <c r="L78" s="432"/>
      <c r="Q78" s="431"/>
    </row>
    <row r="79" spans="2:17" s="9" customFormat="1" x14ac:dyDescent="0.25">
      <c r="B79" s="432"/>
      <c r="C79" s="432"/>
      <c r="D79" s="432"/>
      <c r="G79" s="432"/>
      <c r="H79" s="432"/>
      <c r="I79" s="432"/>
      <c r="K79" s="432"/>
      <c r="L79" s="432"/>
      <c r="Q79" s="431"/>
    </row>
    <row r="80" spans="2:17" s="9" customFormat="1" x14ac:dyDescent="0.25">
      <c r="B80" s="432"/>
      <c r="C80" s="432"/>
      <c r="D80" s="432"/>
      <c r="G80" s="432"/>
      <c r="H80" s="432"/>
      <c r="I80" s="432"/>
      <c r="K80" s="432"/>
      <c r="L80" s="432"/>
      <c r="Q80" s="431"/>
    </row>
    <row r="81" spans="2:17" s="9" customFormat="1" x14ac:dyDescent="0.25">
      <c r="B81" s="432"/>
      <c r="C81" s="432"/>
      <c r="D81" s="432"/>
      <c r="G81" s="432"/>
      <c r="H81" s="432"/>
      <c r="I81" s="432"/>
      <c r="K81" s="432"/>
      <c r="L81" s="432"/>
      <c r="Q81" s="431"/>
    </row>
    <row r="82" spans="2:17" s="9" customFormat="1" x14ac:dyDescent="0.25">
      <c r="B82" s="432"/>
      <c r="C82" s="432"/>
      <c r="D82" s="432"/>
      <c r="G82" s="432"/>
      <c r="H82" s="432"/>
      <c r="I82" s="432"/>
      <c r="K82" s="432"/>
      <c r="L82" s="432"/>
      <c r="Q82" s="431"/>
    </row>
    <row r="83" spans="2:17" s="9" customFormat="1" x14ac:dyDescent="0.25">
      <c r="B83" s="432"/>
      <c r="C83" s="432"/>
      <c r="D83" s="432"/>
      <c r="G83" s="432"/>
      <c r="H83" s="432"/>
      <c r="I83" s="432"/>
      <c r="K83" s="432"/>
      <c r="L83" s="432"/>
      <c r="Q83" s="431"/>
    </row>
    <row r="84" spans="2:17" s="9" customFormat="1" x14ac:dyDescent="0.25">
      <c r="B84" s="432"/>
      <c r="C84" s="432"/>
      <c r="D84" s="432"/>
      <c r="G84" s="432"/>
      <c r="H84" s="432"/>
      <c r="I84" s="432"/>
      <c r="K84" s="432"/>
      <c r="L84" s="432"/>
      <c r="Q84" s="431"/>
    </row>
    <row r="85" spans="2:17" s="9" customFormat="1" x14ac:dyDescent="0.25">
      <c r="B85" s="432"/>
      <c r="C85" s="432"/>
      <c r="D85" s="432"/>
      <c r="G85" s="432"/>
      <c r="H85" s="432"/>
      <c r="I85" s="432"/>
      <c r="K85" s="432"/>
      <c r="L85" s="432"/>
      <c r="Q85" s="431"/>
    </row>
    <row r="86" spans="2:17" s="9" customFormat="1" x14ac:dyDescent="0.25">
      <c r="B86" s="432"/>
      <c r="C86" s="432"/>
      <c r="D86" s="432"/>
      <c r="G86" s="432"/>
      <c r="H86" s="432"/>
      <c r="I86" s="432"/>
      <c r="K86" s="432"/>
      <c r="L86" s="432"/>
      <c r="Q86" s="431"/>
    </row>
    <row r="87" spans="2:17" s="9" customFormat="1" x14ac:dyDescent="0.25">
      <c r="B87" s="432"/>
      <c r="C87" s="432"/>
      <c r="D87" s="432"/>
      <c r="G87" s="432"/>
      <c r="H87" s="432"/>
      <c r="I87" s="432"/>
      <c r="K87" s="432"/>
      <c r="L87" s="432"/>
      <c r="Q87" s="431"/>
    </row>
    <row r="88" spans="2:17" s="9" customFormat="1" x14ac:dyDescent="0.25">
      <c r="B88" s="432"/>
      <c r="C88" s="432"/>
      <c r="D88" s="432"/>
      <c r="G88" s="432"/>
      <c r="H88" s="432"/>
      <c r="I88" s="432"/>
      <c r="K88" s="432"/>
      <c r="L88" s="432"/>
      <c r="Q88" s="431"/>
    </row>
    <row r="89" spans="2:17" s="9" customFormat="1" x14ac:dyDescent="0.25">
      <c r="B89" s="432"/>
      <c r="C89" s="432"/>
      <c r="D89" s="432"/>
      <c r="G89" s="432"/>
      <c r="H89" s="432"/>
      <c r="I89" s="432"/>
      <c r="K89" s="432"/>
      <c r="L89" s="432"/>
      <c r="Q89" s="431"/>
    </row>
    <row r="90" spans="2:17" s="9" customFormat="1" x14ac:dyDescent="0.25">
      <c r="B90" s="432"/>
      <c r="C90" s="432"/>
      <c r="D90" s="432"/>
      <c r="G90" s="432"/>
      <c r="H90" s="432"/>
      <c r="I90" s="432"/>
      <c r="K90" s="432"/>
      <c r="L90" s="432"/>
      <c r="Q90" s="431"/>
    </row>
    <row r="91" spans="2:17" s="9" customFormat="1" x14ac:dyDescent="0.25">
      <c r="B91" s="432"/>
      <c r="C91" s="432"/>
      <c r="D91" s="432"/>
      <c r="G91" s="432"/>
      <c r="H91" s="432"/>
      <c r="I91" s="432"/>
      <c r="K91" s="432"/>
      <c r="L91" s="432"/>
      <c r="Q91" s="431"/>
    </row>
    <row r="92" spans="2:17" s="9" customFormat="1" x14ac:dyDescent="0.25">
      <c r="B92" s="432"/>
      <c r="C92" s="432"/>
      <c r="D92" s="432"/>
      <c r="G92" s="432"/>
      <c r="H92" s="432"/>
      <c r="I92" s="432"/>
      <c r="K92" s="432"/>
      <c r="L92" s="432"/>
      <c r="Q92" s="431"/>
    </row>
    <row r="93" spans="2:17" s="9" customFormat="1" x14ac:dyDescent="0.25">
      <c r="B93" s="432"/>
      <c r="C93" s="432"/>
      <c r="D93" s="432"/>
      <c r="G93" s="432"/>
      <c r="H93" s="432"/>
      <c r="I93" s="432"/>
      <c r="K93" s="432"/>
      <c r="L93" s="432"/>
      <c r="Q93" s="431"/>
    </row>
    <row r="94" spans="2:17" s="9" customFormat="1" x14ac:dyDescent="0.25">
      <c r="B94" s="432"/>
      <c r="C94" s="432"/>
      <c r="D94" s="432"/>
      <c r="G94" s="432"/>
      <c r="H94" s="432"/>
      <c r="I94" s="432"/>
      <c r="K94" s="432"/>
      <c r="L94" s="432"/>
      <c r="Q94" s="431"/>
    </row>
    <row r="95" spans="2:17" s="9" customFormat="1" x14ac:dyDescent="0.25">
      <c r="B95" s="432"/>
      <c r="C95" s="432"/>
      <c r="D95" s="432"/>
      <c r="G95" s="432"/>
      <c r="H95" s="432"/>
      <c r="I95" s="432"/>
      <c r="K95" s="432"/>
      <c r="L95" s="432"/>
      <c r="Q95" s="431"/>
    </row>
    <row r="96" spans="2:17" s="9" customFormat="1" x14ac:dyDescent="0.25">
      <c r="B96" s="432"/>
      <c r="C96" s="432"/>
      <c r="D96" s="432"/>
      <c r="G96" s="432"/>
      <c r="H96" s="432"/>
      <c r="I96" s="432"/>
      <c r="K96" s="432"/>
      <c r="L96" s="432"/>
      <c r="Q96" s="431"/>
    </row>
    <row r="97" spans="2:17" s="9" customFormat="1" x14ac:dyDescent="0.25">
      <c r="B97" s="432"/>
      <c r="C97" s="432"/>
      <c r="D97" s="432"/>
      <c r="G97" s="432"/>
      <c r="H97" s="432"/>
      <c r="I97" s="432"/>
      <c r="K97" s="432"/>
      <c r="L97" s="432"/>
      <c r="Q97" s="431"/>
    </row>
    <row r="98" spans="2:17" s="9" customFormat="1" x14ac:dyDescent="0.25">
      <c r="B98" s="432"/>
      <c r="C98" s="432"/>
      <c r="D98" s="432"/>
      <c r="G98" s="432"/>
      <c r="H98" s="432"/>
      <c r="I98" s="432"/>
      <c r="K98" s="432"/>
      <c r="L98" s="432"/>
      <c r="Q98" s="431"/>
    </row>
    <row r="99" spans="2:17" s="9" customFormat="1" x14ac:dyDescent="0.25">
      <c r="B99" s="432"/>
      <c r="C99" s="432"/>
      <c r="D99" s="432"/>
      <c r="G99" s="432"/>
      <c r="H99" s="432"/>
      <c r="I99" s="432"/>
      <c r="K99" s="432"/>
      <c r="L99" s="432"/>
      <c r="Q99" s="431"/>
    </row>
    <row r="100" spans="2:17" s="9" customFormat="1" x14ac:dyDescent="0.25">
      <c r="B100" s="432"/>
      <c r="C100" s="432"/>
      <c r="D100" s="432"/>
      <c r="G100" s="432"/>
      <c r="H100" s="432"/>
      <c r="I100" s="432"/>
      <c r="K100" s="432"/>
      <c r="L100" s="432"/>
      <c r="Q100" s="431"/>
    </row>
    <row r="101" spans="2:17" s="9" customFormat="1" x14ac:dyDescent="0.25">
      <c r="B101" s="432"/>
      <c r="C101" s="432"/>
      <c r="D101" s="432"/>
      <c r="G101" s="432"/>
      <c r="H101" s="432"/>
      <c r="I101" s="432"/>
      <c r="K101" s="432"/>
      <c r="L101" s="432"/>
      <c r="Q101" s="431"/>
    </row>
    <row r="102" spans="2:17" s="9" customFormat="1" x14ac:dyDescent="0.25">
      <c r="B102" s="432"/>
      <c r="C102" s="432"/>
      <c r="D102" s="432"/>
      <c r="G102" s="432"/>
      <c r="H102" s="432"/>
      <c r="I102" s="432"/>
      <c r="K102" s="432"/>
      <c r="L102" s="432"/>
      <c r="Q102" s="431"/>
    </row>
    <row r="103" spans="2:17" s="9" customFormat="1" x14ac:dyDescent="0.25">
      <c r="B103" s="432"/>
      <c r="C103" s="432"/>
      <c r="D103" s="432"/>
      <c r="G103" s="432"/>
      <c r="H103" s="432"/>
      <c r="I103" s="432"/>
      <c r="K103" s="432"/>
      <c r="L103" s="432"/>
      <c r="Q103" s="431"/>
    </row>
    <row r="104" spans="2:17" s="9" customFormat="1" x14ac:dyDescent="0.25">
      <c r="B104" s="432"/>
      <c r="C104" s="432"/>
      <c r="D104" s="432"/>
      <c r="G104" s="432"/>
      <c r="H104" s="432"/>
      <c r="I104" s="432"/>
      <c r="K104" s="432"/>
      <c r="L104" s="432"/>
      <c r="Q104" s="431"/>
    </row>
    <row r="105" spans="2:17" s="9" customFormat="1" x14ac:dyDescent="0.25">
      <c r="B105" s="432"/>
      <c r="C105" s="432"/>
      <c r="D105" s="432"/>
      <c r="G105" s="432"/>
      <c r="H105" s="432"/>
      <c r="I105" s="432"/>
      <c r="K105" s="432"/>
      <c r="L105" s="432"/>
      <c r="Q105" s="431"/>
    </row>
    <row r="106" spans="2:17" s="9" customFormat="1" x14ac:dyDescent="0.25">
      <c r="B106" s="432"/>
      <c r="C106" s="432"/>
      <c r="D106" s="432"/>
      <c r="G106" s="432"/>
      <c r="H106" s="432"/>
      <c r="I106" s="432"/>
      <c r="K106" s="432"/>
      <c r="L106" s="432"/>
      <c r="Q106" s="431"/>
    </row>
    <row r="107" spans="2:17" s="9" customFormat="1" x14ac:dyDescent="0.25">
      <c r="B107" s="432"/>
      <c r="C107" s="432"/>
      <c r="D107" s="432"/>
      <c r="G107" s="432"/>
      <c r="H107" s="432"/>
      <c r="I107" s="432"/>
      <c r="K107" s="432"/>
      <c r="L107" s="432"/>
      <c r="Q107" s="431"/>
    </row>
    <row r="108" spans="2:17" s="9" customFormat="1" x14ac:dyDescent="0.25">
      <c r="B108" s="432"/>
      <c r="C108" s="432"/>
      <c r="D108" s="432"/>
      <c r="G108" s="432"/>
      <c r="H108" s="432"/>
      <c r="I108" s="432"/>
      <c r="K108" s="432"/>
      <c r="L108" s="432"/>
      <c r="Q108" s="431"/>
    </row>
    <row r="109" spans="2:17" s="9" customFormat="1" x14ac:dyDescent="0.25">
      <c r="B109" s="432"/>
      <c r="C109" s="432"/>
      <c r="D109" s="432"/>
      <c r="G109" s="432"/>
      <c r="H109" s="432"/>
      <c r="I109" s="432"/>
      <c r="K109" s="432"/>
      <c r="L109" s="432"/>
      <c r="Q109" s="431"/>
    </row>
    <row r="110" spans="2:17" s="9" customFormat="1" x14ac:dyDescent="0.25">
      <c r="B110" s="432"/>
      <c r="C110" s="432"/>
      <c r="D110" s="432"/>
      <c r="G110" s="432"/>
      <c r="H110" s="432"/>
      <c r="I110" s="432"/>
      <c r="K110" s="432"/>
      <c r="L110" s="432"/>
      <c r="Q110" s="431"/>
    </row>
    <row r="111" spans="2:17" s="9" customFormat="1" x14ac:dyDescent="0.25">
      <c r="B111" s="432"/>
      <c r="C111" s="432"/>
      <c r="D111" s="432"/>
      <c r="G111" s="432"/>
      <c r="H111" s="432"/>
      <c r="I111" s="432"/>
      <c r="K111" s="432"/>
      <c r="L111" s="432"/>
      <c r="Q111" s="431"/>
    </row>
    <row r="112" spans="2:17" s="9" customFormat="1" x14ac:dyDescent="0.25">
      <c r="B112" s="432"/>
      <c r="C112" s="432"/>
      <c r="D112" s="432"/>
      <c r="G112" s="432"/>
      <c r="H112" s="432"/>
      <c r="I112" s="432"/>
      <c r="K112" s="432"/>
      <c r="L112" s="432"/>
      <c r="Q112" s="431"/>
    </row>
    <row r="113" spans="2:17" s="9" customFormat="1" x14ac:dyDescent="0.25">
      <c r="B113" s="432"/>
      <c r="C113" s="432"/>
      <c r="D113" s="432"/>
      <c r="G113" s="432"/>
      <c r="H113" s="432"/>
      <c r="I113" s="432"/>
      <c r="K113" s="432"/>
      <c r="L113" s="432"/>
      <c r="Q113" s="431"/>
    </row>
    <row r="114" spans="2:17" s="9" customFormat="1" x14ac:dyDescent="0.25">
      <c r="B114" s="432"/>
      <c r="C114" s="432"/>
      <c r="D114" s="432"/>
      <c r="G114" s="432"/>
      <c r="H114" s="432"/>
      <c r="I114" s="432"/>
      <c r="K114" s="432"/>
      <c r="L114" s="432"/>
      <c r="Q114" s="431"/>
    </row>
    <row r="115" spans="2:17" s="9" customFormat="1" x14ac:dyDescent="0.25">
      <c r="B115" s="432"/>
      <c r="C115" s="432"/>
      <c r="D115" s="432"/>
      <c r="G115" s="432"/>
      <c r="H115" s="432"/>
      <c r="I115" s="432"/>
      <c r="K115" s="432"/>
      <c r="L115" s="432"/>
      <c r="Q115" s="431"/>
    </row>
    <row r="116" spans="2:17" s="9" customFormat="1" x14ac:dyDescent="0.25">
      <c r="B116" s="432"/>
      <c r="C116" s="432"/>
      <c r="D116" s="432"/>
      <c r="G116" s="432"/>
      <c r="H116" s="432"/>
      <c r="I116" s="432"/>
      <c r="K116" s="432"/>
      <c r="L116" s="432"/>
      <c r="Q116" s="431"/>
    </row>
    <row r="117" spans="2:17" s="9" customFormat="1" x14ac:dyDescent="0.25">
      <c r="B117" s="432"/>
      <c r="C117" s="432"/>
      <c r="D117" s="432"/>
      <c r="G117" s="432"/>
      <c r="H117" s="432"/>
      <c r="I117" s="432"/>
      <c r="K117" s="432"/>
      <c r="L117" s="432"/>
      <c r="Q117" s="431"/>
    </row>
    <row r="118" spans="2:17" s="9" customFormat="1" x14ac:dyDescent="0.25">
      <c r="B118" s="432"/>
      <c r="C118" s="432"/>
      <c r="D118" s="432"/>
      <c r="G118" s="432"/>
      <c r="H118" s="432"/>
      <c r="I118" s="432"/>
      <c r="K118" s="432"/>
      <c r="L118" s="432"/>
      <c r="Q118" s="431"/>
    </row>
    <row r="119" spans="2:17" s="9" customFormat="1" x14ac:dyDescent="0.25">
      <c r="B119" s="432"/>
      <c r="C119" s="432"/>
      <c r="D119" s="432"/>
      <c r="G119" s="432"/>
      <c r="H119" s="432"/>
      <c r="I119" s="432"/>
      <c r="K119" s="432"/>
      <c r="L119" s="432"/>
      <c r="Q119" s="431"/>
    </row>
    <row r="120" spans="2:17" s="9" customFormat="1" x14ac:dyDescent="0.25">
      <c r="B120" s="432"/>
      <c r="C120" s="432"/>
      <c r="D120" s="432"/>
      <c r="G120" s="432"/>
      <c r="H120" s="432"/>
      <c r="I120" s="432"/>
      <c r="K120" s="432"/>
      <c r="L120" s="432"/>
      <c r="Q120" s="431"/>
    </row>
    <row r="121" spans="2:17" s="9" customFormat="1" x14ac:dyDescent="0.25">
      <c r="B121" s="432"/>
      <c r="C121" s="432"/>
      <c r="D121" s="432"/>
      <c r="G121" s="432"/>
      <c r="H121" s="432"/>
      <c r="I121" s="432"/>
      <c r="K121" s="432"/>
      <c r="L121" s="432"/>
      <c r="Q121" s="431"/>
    </row>
    <row r="122" spans="2:17" s="9" customFormat="1" x14ac:dyDescent="0.25">
      <c r="B122" s="432"/>
      <c r="C122" s="432"/>
      <c r="D122" s="432"/>
      <c r="G122" s="432"/>
      <c r="H122" s="432"/>
      <c r="I122" s="432"/>
      <c r="K122" s="432"/>
      <c r="L122" s="432"/>
      <c r="Q122" s="431"/>
    </row>
    <row r="123" spans="2:17" s="9" customFormat="1" x14ac:dyDescent="0.25">
      <c r="B123" s="432"/>
      <c r="C123" s="432"/>
      <c r="D123" s="432"/>
      <c r="G123" s="432"/>
      <c r="H123" s="432"/>
      <c r="I123" s="432"/>
      <c r="K123" s="432"/>
      <c r="L123" s="432"/>
      <c r="Q123" s="431"/>
    </row>
    <row r="124" spans="2:17" s="9" customFormat="1" x14ac:dyDescent="0.25">
      <c r="B124" s="432"/>
      <c r="C124" s="432"/>
      <c r="D124" s="432"/>
      <c r="G124" s="432"/>
      <c r="H124" s="432"/>
      <c r="I124" s="432"/>
      <c r="K124" s="432"/>
      <c r="L124" s="432"/>
      <c r="Q124" s="431"/>
    </row>
    <row r="125" spans="2:17" s="9" customFormat="1" x14ac:dyDescent="0.25">
      <c r="B125" s="432"/>
      <c r="C125" s="432"/>
      <c r="D125" s="432"/>
      <c r="G125" s="432"/>
      <c r="H125" s="432"/>
      <c r="I125" s="432"/>
      <c r="K125" s="432"/>
      <c r="L125" s="432"/>
      <c r="Q125" s="431"/>
    </row>
    <row r="126" spans="2:17" s="9" customFormat="1" x14ac:dyDescent="0.25">
      <c r="B126" s="432"/>
      <c r="C126" s="432"/>
      <c r="D126" s="432"/>
      <c r="G126" s="432"/>
      <c r="H126" s="432"/>
      <c r="I126" s="432"/>
      <c r="K126" s="432"/>
      <c r="L126" s="432"/>
      <c r="Q126" s="431"/>
    </row>
    <row r="127" spans="2:17" s="9" customFormat="1" x14ac:dyDescent="0.25">
      <c r="B127" s="432"/>
      <c r="C127" s="432"/>
      <c r="D127" s="432"/>
      <c r="G127" s="432"/>
      <c r="H127" s="432"/>
      <c r="I127" s="432"/>
      <c r="K127" s="432"/>
      <c r="L127" s="432"/>
      <c r="Q127" s="431"/>
    </row>
    <row r="128" spans="2:17" s="9" customFormat="1" x14ac:dyDescent="0.25">
      <c r="B128" s="432"/>
      <c r="C128" s="432"/>
      <c r="D128" s="432"/>
      <c r="G128" s="432"/>
      <c r="H128" s="432"/>
      <c r="I128" s="432"/>
      <c r="K128" s="432"/>
      <c r="L128" s="432"/>
      <c r="Q128" s="431"/>
    </row>
    <row r="129" spans="2:17" s="9" customFormat="1" x14ac:dyDescent="0.25">
      <c r="B129" s="432"/>
      <c r="C129" s="432"/>
      <c r="D129" s="432"/>
      <c r="G129" s="432"/>
      <c r="H129" s="432"/>
      <c r="I129" s="432"/>
      <c r="K129" s="432"/>
      <c r="L129" s="432"/>
      <c r="Q129" s="431"/>
    </row>
    <row r="130" spans="2:17" s="9" customFormat="1" x14ac:dyDescent="0.25">
      <c r="B130" s="432"/>
      <c r="C130" s="432"/>
      <c r="D130" s="432"/>
      <c r="G130" s="432"/>
      <c r="H130" s="432"/>
      <c r="I130" s="432"/>
      <c r="K130" s="432"/>
      <c r="L130" s="432"/>
      <c r="Q130" s="431"/>
    </row>
    <row r="131" spans="2:17" s="9" customFormat="1" x14ac:dyDescent="0.25">
      <c r="B131" s="432"/>
      <c r="C131" s="432"/>
      <c r="D131" s="432"/>
      <c r="G131" s="432"/>
      <c r="H131" s="432"/>
      <c r="I131" s="432"/>
      <c r="K131" s="432"/>
      <c r="L131" s="432"/>
      <c r="Q131" s="431"/>
    </row>
    <row r="132" spans="2:17" s="9" customFormat="1" x14ac:dyDescent="0.25">
      <c r="B132" s="432"/>
      <c r="C132" s="432"/>
      <c r="D132" s="432"/>
      <c r="G132" s="432"/>
      <c r="H132" s="432"/>
      <c r="I132" s="432"/>
      <c r="K132" s="432"/>
      <c r="L132" s="432"/>
      <c r="Q132" s="431"/>
    </row>
    <row r="133" spans="2:17" s="9" customFormat="1" x14ac:dyDescent="0.25">
      <c r="B133" s="432"/>
      <c r="C133" s="432"/>
      <c r="D133" s="432"/>
      <c r="G133" s="432"/>
      <c r="H133" s="432"/>
      <c r="I133" s="432"/>
      <c r="K133" s="432"/>
      <c r="L133" s="432"/>
      <c r="Q133" s="431"/>
    </row>
    <row r="134" spans="2:17" s="9" customFormat="1" x14ac:dyDescent="0.25">
      <c r="B134" s="432"/>
      <c r="C134" s="432"/>
      <c r="D134" s="432"/>
      <c r="G134" s="432"/>
      <c r="H134" s="432"/>
      <c r="I134" s="432"/>
      <c r="K134" s="432"/>
      <c r="L134" s="432"/>
      <c r="Q134" s="431"/>
    </row>
    <row r="135" spans="2:17" s="9" customFormat="1" x14ac:dyDescent="0.25">
      <c r="B135" s="432"/>
      <c r="C135" s="432"/>
      <c r="D135" s="432"/>
      <c r="G135" s="432"/>
      <c r="H135" s="432"/>
      <c r="I135" s="432"/>
      <c r="K135" s="432"/>
      <c r="L135" s="432"/>
      <c r="Q135" s="431"/>
    </row>
    <row r="136" spans="2:17" s="9" customFormat="1" x14ac:dyDescent="0.25">
      <c r="B136" s="432"/>
      <c r="C136" s="432"/>
      <c r="D136" s="432"/>
      <c r="G136" s="432"/>
      <c r="H136" s="432"/>
      <c r="I136" s="432"/>
      <c r="K136" s="432"/>
      <c r="L136" s="432"/>
      <c r="Q136" s="431"/>
    </row>
    <row r="137" spans="2:17" s="9" customFormat="1" x14ac:dyDescent="0.25">
      <c r="B137" s="432"/>
      <c r="C137" s="432"/>
      <c r="D137" s="432"/>
      <c r="G137" s="432"/>
      <c r="H137" s="432"/>
      <c r="I137" s="432"/>
      <c r="K137" s="432"/>
      <c r="L137" s="432"/>
      <c r="Q137" s="431"/>
    </row>
    <row r="138" spans="2:17" s="9" customFormat="1" x14ac:dyDescent="0.25">
      <c r="B138" s="432"/>
      <c r="C138" s="432"/>
      <c r="D138" s="432"/>
      <c r="G138" s="432"/>
      <c r="H138" s="432"/>
      <c r="I138" s="432"/>
      <c r="K138" s="432"/>
      <c r="L138" s="432"/>
      <c r="Q138" s="431"/>
    </row>
    <row r="139" spans="2:17" s="9" customFormat="1" x14ac:dyDescent="0.25">
      <c r="B139" s="432"/>
      <c r="C139" s="432"/>
      <c r="D139" s="432"/>
      <c r="G139" s="432"/>
      <c r="H139" s="432"/>
      <c r="I139" s="432"/>
      <c r="K139" s="432"/>
      <c r="L139" s="432"/>
      <c r="Q139" s="431"/>
    </row>
    <row r="140" spans="2:17" s="9" customFormat="1" x14ac:dyDescent="0.25">
      <c r="B140" s="432"/>
      <c r="C140" s="432"/>
      <c r="D140" s="432"/>
      <c r="G140" s="432"/>
      <c r="H140" s="432"/>
      <c r="I140" s="432"/>
      <c r="K140" s="432"/>
      <c r="L140" s="432"/>
      <c r="Q140" s="431"/>
    </row>
    <row r="141" spans="2:17" s="9" customFormat="1" x14ac:dyDescent="0.25">
      <c r="B141" s="432"/>
      <c r="C141" s="432"/>
      <c r="D141" s="432"/>
      <c r="G141" s="432"/>
      <c r="H141" s="432"/>
      <c r="I141" s="432"/>
      <c r="K141" s="432"/>
      <c r="L141" s="432"/>
      <c r="Q141" s="431"/>
    </row>
    <row r="142" spans="2:17" s="9" customFormat="1" x14ac:dyDescent="0.25">
      <c r="B142" s="432"/>
      <c r="C142" s="432"/>
      <c r="D142" s="432"/>
      <c r="G142" s="432"/>
      <c r="H142" s="432"/>
      <c r="I142" s="432"/>
      <c r="K142" s="432"/>
      <c r="L142" s="432"/>
      <c r="Q142" s="431"/>
    </row>
    <row r="143" spans="2:17" s="9" customFormat="1" x14ac:dyDescent="0.25">
      <c r="B143" s="432"/>
      <c r="C143" s="432"/>
      <c r="D143" s="432"/>
      <c r="G143" s="432"/>
      <c r="H143" s="432"/>
      <c r="I143" s="432"/>
      <c r="K143" s="432"/>
      <c r="L143" s="432"/>
      <c r="Q143" s="431"/>
    </row>
    <row r="144" spans="2:17" s="9" customFormat="1" x14ac:dyDescent="0.25">
      <c r="B144" s="432"/>
      <c r="C144" s="432"/>
      <c r="D144" s="432"/>
      <c r="G144" s="432"/>
      <c r="H144" s="432"/>
      <c r="I144" s="432"/>
      <c r="K144" s="432"/>
      <c r="L144" s="432"/>
      <c r="Q144" s="431"/>
    </row>
    <row r="145" spans="2:17" s="9" customFormat="1" x14ac:dyDescent="0.25">
      <c r="B145" s="432"/>
      <c r="C145" s="432"/>
      <c r="D145" s="432"/>
      <c r="G145" s="432"/>
      <c r="H145" s="432"/>
      <c r="I145" s="432"/>
      <c r="K145" s="432"/>
      <c r="L145" s="432"/>
      <c r="Q145" s="431"/>
    </row>
    <row r="146" spans="2:17" s="9" customFormat="1" x14ac:dyDescent="0.25">
      <c r="B146" s="432"/>
      <c r="C146" s="432"/>
      <c r="D146" s="432"/>
      <c r="G146" s="432"/>
      <c r="H146" s="432"/>
      <c r="I146" s="432"/>
      <c r="K146" s="432"/>
      <c r="L146" s="432"/>
      <c r="Q146" s="431"/>
    </row>
    <row r="147" spans="2:17" s="9" customFormat="1" x14ac:dyDescent="0.25">
      <c r="B147" s="432"/>
      <c r="C147" s="432"/>
      <c r="D147" s="432"/>
      <c r="G147" s="432"/>
      <c r="H147" s="432"/>
      <c r="I147" s="432"/>
      <c r="K147" s="432"/>
      <c r="L147" s="432"/>
      <c r="Q147" s="431"/>
    </row>
    <row r="148" spans="2:17" s="9" customFormat="1" x14ac:dyDescent="0.25">
      <c r="B148" s="432"/>
      <c r="C148" s="432"/>
      <c r="D148" s="432"/>
      <c r="G148" s="432"/>
      <c r="H148" s="432"/>
      <c r="I148" s="432"/>
      <c r="K148" s="432"/>
      <c r="L148" s="432"/>
      <c r="Q148" s="431"/>
    </row>
    <row r="149" spans="2:17" s="9" customFormat="1" x14ac:dyDescent="0.25">
      <c r="B149" s="432"/>
      <c r="C149" s="432"/>
      <c r="D149" s="432"/>
      <c r="G149" s="432"/>
      <c r="H149" s="432"/>
      <c r="I149" s="432"/>
      <c r="K149" s="432"/>
      <c r="L149" s="432"/>
      <c r="Q149" s="431"/>
    </row>
    <row r="150" spans="2:17" s="9" customFormat="1" x14ac:dyDescent="0.25">
      <c r="B150" s="432"/>
      <c r="C150" s="432"/>
      <c r="D150" s="432"/>
      <c r="G150" s="432"/>
      <c r="H150" s="432"/>
      <c r="I150" s="432"/>
      <c r="K150" s="432"/>
      <c r="L150" s="432"/>
      <c r="Q150" s="431"/>
    </row>
    <row r="151" spans="2:17" s="9" customFormat="1" x14ac:dyDescent="0.25">
      <c r="B151" s="432"/>
      <c r="C151" s="432"/>
      <c r="D151" s="432"/>
      <c r="G151" s="432"/>
      <c r="H151" s="432"/>
      <c r="I151" s="432"/>
      <c r="K151" s="432"/>
      <c r="L151" s="432"/>
      <c r="Q151" s="431"/>
    </row>
    <row r="152" spans="2:17" s="9" customFormat="1" x14ac:dyDescent="0.25">
      <c r="B152" s="432"/>
      <c r="C152" s="432"/>
      <c r="D152" s="432"/>
      <c r="G152" s="432"/>
      <c r="H152" s="432"/>
      <c r="I152" s="432"/>
      <c r="K152" s="432"/>
      <c r="L152" s="432"/>
      <c r="Q152" s="431"/>
    </row>
    <row r="153" spans="2:17" s="9" customFormat="1" x14ac:dyDescent="0.25">
      <c r="B153" s="432"/>
      <c r="C153" s="432"/>
      <c r="D153" s="432"/>
      <c r="G153" s="432"/>
      <c r="H153" s="432"/>
      <c r="I153" s="432"/>
      <c r="K153" s="432"/>
      <c r="L153" s="432"/>
      <c r="Q153" s="431"/>
    </row>
    <row r="154" spans="2:17" s="9" customFormat="1" x14ac:dyDescent="0.25">
      <c r="B154" s="432"/>
      <c r="C154" s="432"/>
      <c r="D154" s="432"/>
      <c r="G154" s="432"/>
      <c r="H154" s="432"/>
      <c r="I154" s="432"/>
      <c r="K154" s="432"/>
      <c r="L154" s="432"/>
      <c r="Q154" s="431"/>
    </row>
    <row r="155" spans="2:17" s="9" customFormat="1" x14ac:dyDescent="0.25">
      <c r="B155" s="432"/>
      <c r="C155" s="432"/>
      <c r="D155" s="432"/>
      <c r="G155" s="432"/>
      <c r="H155" s="432"/>
      <c r="I155" s="432"/>
      <c r="K155" s="432"/>
      <c r="L155" s="432"/>
      <c r="Q155" s="431"/>
    </row>
    <row r="156" spans="2:17" s="9" customFormat="1" x14ac:dyDescent="0.25">
      <c r="B156" s="432"/>
      <c r="C156" s="432"/>
      <c r="D156" s="432"/>
      <c r="G156" s="432"/>
      <c r="H156" s="432"/>
      <c r="I156" s="432"/>
      <c r="K156" s="432"/>
      <c r="L156" s="432"/>
      <c r="Q156" s="431"/>
    </row>
    <row r="157" spans="2:17" s="9" customFormat="1" x14ac:dyDescent="0.25">
      <c r="B157" s="432"/>
      <c r="C157" s="432"/>
      <c r="D157" s="432"/>
      <c r="G157" s="432"/>
      <c r="H157" s="432"/>
      <c r="I157" s="432"/>
      <c r="K157" s="432"/>
      <c r="L157" s="432"/>
      <c r="Q157" s="431"/>
    </row>
    <row r="158" spans="2:17" s="9" customFormat="1" x14ac:dyDescent="0.25">
      <c r="B158" s="432"/>
      <c r="C158" s="432"/>
      <c r="D158" s="432"/>
      <c r="G158" s="432"/>
      <c r="H158" s="432"/>
      <c r="I158" s="432"/>
      <c r="K158" s="432"/>
      <c r="L158" s="432"/>
      <c r="Q158" s="431"/>
    </row>
    <row r="159" spans="2:17" s="9" customFormat="1" x14ac:dyDescent="0.25">
      <c r="B159" s="432"/>
      <c r="C159" s="432"/>
      <c r="D159" s="432"/>
      <c r="G159" s="432"/>
      <c r="H159" s="432"/>
      <c r="I159" s="432"/>
      <c r="K159" s="432"/>
      <c r="L159" s="432"/>
      <c r="Q159" s="431"/>
    </row>
    <row r="160" spans="2:17" s="9" customFormat="1" x14ac:dyDescent="0.25">
      <c r="B160" s="432"/>
      <c r="C160" s="432"/>
      <c r="D160" s="432"/>
      <c r="G160" s="432"/>
      <c r="H160" s="432"/>
      <c r="I160" s="432"/>
      <c r="K160" s="432"/>
      <c r="L160" s="432"/>
      <c r="Q160" s="431"/>
    </row>
    <row r="161" spans="2:17" s="9" customFormat="1" x14ac:dyDescent="0.25">
      <c r="B161" s="432"/>
      <c r="C161" s="432"/>
      <c r="D161" s="432"/>
      <c r="G161" s="432"/>
      <c r="H161" s="432"/>
      <c r="I161" s="432"/>
      <c r="K161" s="432"/>
      <c r="L161" s="432"/>
      <c r="Q161" s="431"/>
    </row>
    <row r="162" spans="2:17" s="9" customFormat="1" x14ac:dyDescent="0.25">
      <c r="B162" s="432"/>
      <c r="C162" s="432"/>
      <c r="D162" s="432"/>
      <c r="G162" s="432"/>
      <c r="H162" s="432"/>
      <c r="I162" s="432"/>
      <c r="K162" s="432"/>
      <c r="L162" s="432"/>
      <c r="Q162" s="431"/>
    </row>
    <row r="163" spans="2:17" s="9" customFormat="1" x14ac:dyDescent="0.25">
      <c r="B163" s="432"/>
      <c r="C163" s="432"/>
      <c r="D163" s="432"/>
      <c r="G163" s="432"/>
      <c r="H163" s="432"/>
      <c r="I163" s="432"/>
      <c r="K163" s="432"/>
      <c r="L163" s="432"/>
      <c r="Q163" s="431"/>
    </row>
    <row r="164" spans="2:17" s="9" customFormat="1" x14ac:dyDescent="0.25">
      <c r="B164" s="432"/>
      <c r="C164" s="432"/>
      <c r="D164" s="432"/>
      <c r="G164" s="432"/>
      <c r="H164" s="432"/>
      <c r="I164" s="432"/>
      <c r="K164" s="432"/>
      <c r="L164" s="432"/>
      <c r="Q164" s="431"/>
    </row>
    <row r="165" spans="2:17" s="9" customFormat="1" x14ac:dyDescent="0.25">
      <c r="B165" s="432"/>
      <c r="C165" s="432"/>
      <c r="D165" s="432"/>
      <c r="G165" s="432"/>
      <c r="H165" s="432"/>
      <c r="I165" s="432"/>
      <c r="K165" s="432"/>
      <c r="L165" s="432"/>
      <c r="Q165" s="431"/>
    </row>
    <row r="166" spans="2:17" s="9" customFormat="1" x14ac:dyDescent="0.25">
      <c r="B166" s="432"/>
      <c r="C166" s="432"/>
      <c r="D166" s="432"/>
      <c r="G166" s="432"/>
      <c r="H166" s="432"/>
      <c r="I166" s="432"/>
      <c r="K166" s="432"/>
      <c r="L166" s="432"/>
      <c r="Q166" s="431"/>
    </row>
    <row r="167" spans="2:17" s="9" customFormat="1" x14ac:dyDescent="0.25">
      <c r="B167" s="432"/>
      <c r="C167" s="432"/>
      <c r="D167" s="432"/>
      <c r="G167" s="432"/>
      <c r="H167" s="432"/>
      <c r="I167" s="432"/>
      <c r="K167" s="432"/>
      <c r="L167" s="432"/>
      <c r="Q167" s="431"/>
    </row>
    <row r="168" spans="2:17" s="9" customFormat="1" x14ac:dyDescent="0.25">
      <c r="B168" s="432"/>
      <c r="C168" s="432"/>
      <c r="D168" s="432"/>
      <c r="G168" s="432"/>
      <c r="H168" s="432"/>
      <c r="I168" s="432"/>
      <c r="K168" s="432"/>
      <c r="L168" s="432"/>
      <c r="Q168" s="431"/>
    </row>
    <row r="169" spans="2:17" s="9" customFormat="1" x14ac:dyDescent="0.25">
      <c r="B169" s="432"/>
      <c r="C169" s="432"/>
      <c r="D169" s="432"/>
      <c r="G169" s="432"/>
      <c r="H169" s="432"/>
      <c r="I169" s="432"/>
      <c r="K169" s="432"/>
      <c r="L169" s="432"/>
      <c r="Q169" s="431"/>
    </row>
    <row r="170" spans="2:17" s="9" customFormat="1" x14ac:dyDescent="0.25">
      <c r="B170" s="432"/>
      <c r="C170" s="432"/>
      <c r="D170" s="432"/>
      <c r="G170" s="432"/>
      <c r="H170" s="432"/>
      <c r="I170" s="432"/>
      <c r="K170" s="432"/>
      <c r="L170" s="432"/>
      <c r="Q170" s="431"/>
    </row>
    <row r="171" spans="2:17" s="9" customFormat="1" x14ac:dyDescent="0.25">
      <c r="B171" s="432"/>
      <c r="C171" s="432"/>
      <c r="D171" s="432"/>
      <c r="G171" s="432"/>
      <c r="H171" s="432"/>
      <c r="I171" s="432"/>
      <c r="K171" s="432"/>
      <c r="L171" s="432"/>
      <c r="Q171" s="431"/>
    </row>
    <row r="172" spans="2:17" s="9" customFormat="1" x14ac:dyDescent="0.25">
      <c r="B172" s="432"/>
      <c r="C172" s="432"/>
      <c r="D172" s="432"/>
      <c r="G172" s="432"/>
      <c r="H172" s="432"/>
      <c r="I172" s="432"/>
      <c r="K172" s="432"/>
      <c r="L172" s="432"/>
      <c r="Q172" s="431"/>
    </row>
    <row r="173" spans="2:17" s="9" customFormat="1" x14ac:dyDescent="0.25">
      <c r="B173" s="432"/>
      <c r="C173" s="432"/>
      <c r="D173" s="432"/>
      <c r="G173" s="432"/>
      <c r="H173" s="432"/>
      <c r="I173" s="432"/>
      <c r="K173" s="432"/>
      <c r="L173" s="432"/>
      <c r="Q173" s="431"/>
    </row>
    <row r="174" spans="2:17" s="9" customFormat="1" x14ac:dyDescent="0.25">
      <c r="B174" s="432"/>
      <c r="C174" s="432"/>
      <c r="D174" s="432"/>
      <c r="G174" s="432"/>
      <c r="H174" s="432"/>
      <c r="I174" s="432"/>
      <c r="K174" s="432"/>
      <c r="L174" s="432"/>
      <c r="Q174" s="431"/>
    </row>
    <row r="175" spans="2:17" s="9" customFormat="1" x14ac:dyDescent="0.25">
      <c r="B175" s="432"/>
      <c r="C175" s="432"/>
      <c r="D175" s="432"/>
      <c r="G175" s="432"/>
      <c r="H175" s="432"/>
      <c r="I175" s="432"/>
      <c r="K175" s="432"/>
      <c r="L175" s="432"/>
      <c r="Q175" s="431"/>
    </row>
    <row r="176" spans="2:17" s="9" customFormat="1" x14ac:dyDescent="0.25">
      <c r="B176" s="432"/>
      <c r="C176" s="432"/>
      <c r="D176" s="432"/>
      <c r="G176" s="432"/>
      <c r="H176" s="432"/>
      <c r="I176" s="432"/>
      <c r="K176" s="432"/>
      <c r="L176" s="432"/>
      <c r="Q176" s="431"/>
    </row>
    <row r="177" spans="2:17" s="9" customFormat="1" x14ac:dyDescent="0.25">
      <c r="B177" s="432"/>
      <c r="C177" s="432"/>
      <c r="D177" s="432"/>
      <c r="G177" s="432"/>
      <c r="H177" s="432"/>
      <c r="I177" s="432"/>
      <c r="K177" s="432"/>
      <c r="L177" s="432"/>
      <c r="Q177" s="431"/>
    </row>
    <row r="178" spans="2:17" s="9" customFormat="1" x14ac:dyDescent="0.25">
      <c r="B178" s="432"/>
      <c r="C178" s="432"/>
      <c r="D178" s="432"/>
      <c r="G178" s="432"/>
      <c r="H178" s="432"/>
      <c r="I178" s="432"/>
      <c r="K178" s="432"/>
      <c r="L178" s="432"/>
      <c r="Q178" s="431"/>
    </row>
    <row r="179" spans="2:17" s="9" customFormat="1" x14ac:dyDescent="0.25">
      <c r="B179" s="432"/>
      <c r="C179" s="432"/>
      <c r="D179" s="432"/>
      <c r="G179" s="432"/>
      <c r="H179" s="432"/>
      <c r="I179" s="432"/>
      <c r="K179" s="432"/>
      <c r="L179" s="432"/>
      <c r="Q179" s="431"/>
    </row>
    <row r="180" spans="2:17" s="9" customFormat="1" x14ac:dyDescent="0.25">
      <c r="B180" s="432"/>
      <c r="C180" s="432"/>
      <c r="D180" s="432"/>
      <c r="G180" s="432"/>
      <c r="H180" s="432"/>
      <c r="I180" s="432"/>
      <c r="K180" s="432"/>
      <c r="L180" s="432"/>
      <c r="Q180" s="431"/>
    </row>
    <row r="181" spans="2:17" s="9" customFormat="1" x14ac:dyDescent="0.25">
      <c r="B181" s="432"/>
      <c r="C181" s="432"/>
      <c r="D181" s="432"/>
      <c r="G181" s="432"/>
      <c r="H181" s="432"/>
      <c r="I181" s="432"/>
      <c r="K181" s="432"/>
      <c r="L181" s="432"/>
      <c r="Q181" s="431"/>
    </row>
    <row r="182" spans="2:17" s="9" customFormat="1" x14ac:dyDescent="0.25">
      <c r="B182" s="432"/>
      <c r="C182" s="432"/>
      <c r="D182" s="432"/>
      <c r="G182" s="432"/>
      <c r="H182" s="432"/>
      <c r="I182" s="432"/>
      <c r="K182" s="432"/>
      <c r="L182" s="432"/>
      <c r="Q182" s="431"/>
    </row>
    <row r="183" spans="2:17" s="9" customFormat="1" x14ac:dyDescent="0.25">
      <c r="B183" s="432"/>
      <c r="C183" s="432"/>
      <c r="D183" s="432"/>
      <c r="G183" s="432"/>
      <c r="H183" s="432"/>
      <c r="I183" s="432"/>
      <c r="K183" s="432"/>
      <c r="L183" s="432"/>
      <c r="Q183" s="431"/>
    </row>
    <row r="184" spans="2:17" s="9" customFormat="1" x14ac:dyDescent="0.25">
      <c r="B184" s="432"/>
      <c r="C184" s="432"/>
      <c r="D184" s="432"/>
      <c r="G184" s="432"/>
      <c r="H184" s="432"/>
      <c r="I184" s="432"/>
      <c r="K184" s="432"/>
      <c r="L184" s="432"/>
      <c r="Q184" s="431"/>
    </row>
    <row r="185" spans="2:17" s="9" customFormat="1" x14ac:dyDescent="0.25">
      <c r="B185" s="432"/>
      <c r="C185" s="432"/>
      <c r="D185" s="432"/>
      <c r="G185" s="432"/>
      <c r="H185" s="432"/>
      <c r="I185" s="432"/>
      <c r="K185" s="432"/>
      <c r="L185" s="432"/>
      <c r="Q185" s="431"/>
    </row>
    <row r="186" spans="2:17" s="9" customFormat="1" x14ac:dyDescent="0.25">
      <c r="B186" s="432"/>
      <c r="C186" s="432"/>
      <c r="D186" s="432"/>
      <c r="G186" s="432"/>
      <c r="H186" s="432"/>
      <c r="I186" s="432"/>
      <c r="K186" s="432"/>
      <c r="L186" s="432"/>
      <c r="Q186" s="431"/>
    </row>
    <row r="187" spans="2:17" s="9" customFormat="1" x14ac:dyDescent="0.25">
      <c r="B187" s="432"/>
      <c r="C187" s="432"/>
      <c r="D187" s="432"/>
      <c r="G187" s="432"/>
      <c r="H187" s="432"/>
      <c r="I187" s="432"/>
      <c r="K187" s="432"/>
      <c r="L187" s="432"/>
      <c r="Q187" s="431"/>
    </row>
    <row r="188" spans="2:17" s="9" customFormat="1" x14ac:dyDescent="0.25">
      <c r="B188" s="432"/>
      <c r="C188" s="432"/>
      <c r="D188" s="432"/>
      <c r="G188" s="432"/>
      <c r="H188" s="432"/>
      <c r="I188" s="432"/>
      <c r="K188" s="432"/>
      <c r="L188" s="432"/>
      <c r="Q188" s="431"/>
    </row>
    <row r="189" spans="2:17" s="9" customFormat="1" x14ac:dyDescent="0.25">
      <c r="B189" s="432"/>
      <c r="C189" s="432"/>
      <c r="D189" s="432"/>
      <c r="G189" s="432"/>
      <c r="H189" s="432"/>
      <c r="I189" s="432"/>
      <c r="K189" s="432"/>
      <c r="L189" s="432"/>
      <c r="Q189" s="431"/>
    </row>
    <row r="190" spans="2:17" s="9" customFormat="1" x14ac:dyDescent="0.25">
      <c r="B190" s="432"/>
      <c r="C190" s="432"/>
      <c r="D190" s="432"/>
      <c r="G190" s="432"/>
      <c r="H190" s="432"/>
      <c r="I190" s="432"/>
      <c r="K190" s="432"/>
      <c r="L190" s="432"/>
      <c r="Q190" s="431"/>
    </row>
    <row r="191" spans="2:17" s="9" customFormat="1" x14ac:dyDescent="0.25">
      <c r="B191" s="432"/>
      <c r="C191" s="432"/>
      <c r="D191" s="432"/>
      <c r="G191" s="432"/>
      <c r="H191" s="432"/>
      <c r="I191" s="432"/>
      <c r="K191" s="432"/>
      <c r="L191" s="432"/>
      <c r="Q191" s="431"/>
    </row>
    <row r="192" spans="2:17" s="9" customFormat="1" x14ac:dyDescent="0.25">
      <c r="B192" s="432"/>
      <c r="C192" s="432"/>
      <c r="D192" s="432"/>
      <c r="G192" s="432"/>
      <c r="H192" s="432"/>
      <c r="I192" s="432"/>
      <c r="K192" s="432"/>
      <c r="L192" s="432"/>
      <c r="Q192" s="431"/>
    </row>
    <row r="193" spans="2:17" s="9" customFormat="1" x14ac:dyDescent="0.25">
      <c r="B193" s="432"/>
      <c r="C193" s="432"/>
      <c r="D193" s="432"/>
      <c r="G193" s="432"/>
      <c r="H193" s="432"/>
      <c r="I193" s="432"/>
      <c r="K193" s="432"/>
      <c r="L193" s="432"/>
      <c r="Q193" s="431"/>
    </row>
    <row r="194" spans="2:17" s="9" customFormat="1" x14ac:dyDescent="0.25">
      <c r="B194" s="432"/>
      <c r="C194" s="432"/>
      <c r="D194" s="432"/>
      <c r="G194" s="432"/>
      <c r="H194" s="432"/>
      <c r="I194" s="432"/>
      <c r="K194" s="432"/>
      <c r="L194" s="432"/>
      <c r="Q194" s="431"/>
    </row>
    <row r="195" spans="2:17" s="9" customFormat="1" x14ac:dyDescent="0.25">
      <c r="B195" s="432"/>
      <c r="C195" s="432"/>
      <c r="D195" s="432"/>
      <c r="G195" s="432"/>
      <c r="H195" s="432"/>
      <c r="I195" s="432"/>
      <c r="K195" s="432"/>
      <c r="L195" s="432"/>
      <c r="Q195" s="431"/>
    </row>
    <row r="196" spans="2:17" s="9" customFormat="1" x14ac:dyDescent="0.25">
      <c r="B196" s="432"/>
      <c r="C196" s="432"/>
      <c r="D196" s="432"/>
      <c r="G196" s="432"/>
      <c r="H196" s="432"/>
      <c r="I196" s="432"/>
      <c r="K196" s="432"/>
      <c r="L196" s="432"/>
      <c r="Q196" s="431"/>
    </row>
    <row r="197" spans="2:17" s="9" customFormat="1" x14ac:dyDescent="0.25">
      <c r="B197" s="432"/>
      <c r="C197" s="432"/>
      <c r="D197" s="432"/>
      <c r="G197" s="432"/>
      <c r="H197" s="432"/>
      <c r="I197" s="432"/>
      <c r="K197" s="432"/>
      <c r="L197" s="432"/>
      <c r="Q197" s="431"/>
    </row>
    <row r="198" spans="2:17" s="9" customFormat="1" x14ac:dyDescent="0.25">
      <c r="B198" s="432"/>
      <c r="C198" s="432"/>
      <c r="D198" s="432"/>
      <c r="G198" s="432"/>
      <c r="H198" s="432"/>
      <c r="I198" s="432"/>
      <c r="K198" s="432"/>
      <c r="L198" s="432"/>
      <c r="Q198" s="431"/>
    </row>
    <row r="199" spans="2:17" s="9" customFormat="1" x14ac:dyDescent="0.25">
      <c r="B199" s="432"/>
      <c r="C199" s="432"/>
      <c r="D199" s="432"/>
      <c r="G199" s="432"/>
      <c r="H199" s="432"/>
      <c r="I199" s="432"/>
      <c r="K199" s="432"/>
      <c r="L199" s="432"/>
      <c r="Q199" s="431"/>
    </row>
    <row r="200" spans="2:17" s="9" customFormat="1" x14ac:dyDescent="0.25">
      <c r="B200" s="432"/>
      <c r="C200" s="432"/>
      <c r="D200" s="432"/>
      <c r="G200" s="432"/>
      <c r="H200" s="432"/>
      <c r="I200" s="432"/>
      <c r="K200" s="432"/>
      <c r="L200" s="432"/>
      <c r="Q200" s="431"/>
    </row>
    <row r="201" spans="2:17" s="9" customFormat="1" x14ac:dyDescent="0.25">
      <c r="B201" s="432"/>
      <c r="C201" s="432"/>
      <c r="D201" s="432"/>
      <c r="G201" s="432"/>
      <c r="H201" s="432"/>
      <c r="I201" s="432"/>
      <c r="K201" s="432"/>
      <c r="L201" s="432"/>
      <c r="Q201" s="431"/>
    </row>
    <row r="202" spans="2:17" s="9" customFormat="1" x14ac:dyDescent="0.25">
      <c r="B202" s="432"/>
      <c r="C202" s="432"/>
      <c r="D202" s="432"/>
      <c r="G202" s="432"/>
      <c r="H202" s="432"/>
      <c r="I202" s="432"/>
      <c r="K202" s="432"/>
      <c r="L202" s="432"/>
      <c r="Q202" s="431"/>
    </row>
    <row r="203" spans="2:17" s="9" customFormat="1" x14ac:dyDescent="0.25">
      <c r="B203" s="432"/>
      <c r="C203" s="432"/>
      <c r="D203" s="432"/>
      <c r="G203" s="432"/>
      <c r="H203" s="432"/>
      <c r="I203" s="432"/>
      <c r="K203" s="432"/>
      <c r="L203" s="432"/>
      <c r="Q203" s="431"/>
    </row>
    <row r="204" spans="2:17" s="9" customFormat="1" x14ac:dyDescent="0.25">
      <c r="B204" s="432"/>
      <c r="C204" s="432"/>
      <c r="D204" s="432"/>
      <c r="G204" s="432"/>
      <c r="H204" s="432"/>
      <c r="I204" s="432"/>
      <c r="K204" s="432"/>
      <c r="L204" s="432"/>
      <c r="Q204" s="431"/>
    </row>
    <row r="205" spans="2:17" s="9" customFormat="1" x14ac:dyDescent="0.25">
      <c r="B205" s="432"/>
      <c r="C205" s="432"/>
      <c r="D205" s="432"/>
      <c r="G205" s="432"/>
      <c r="H205" s="432"/>
      <c r="I205" s="432"/>
      <c r="K205" s="432"/>
      <c r="L205" s="432"/>
      <c r="Q205" s="431"/>
    </row>
    <row r="206" spans="2:17" s="9" customFormat="1" x14ac:dyDescent="0.25">
      <c r="B206" s="432"/>
      <c r="C206" s="432"/>
      <c r="D206" s="432"/>
      <c r="G206" s="432"/>
      <c r="H206" s="432"/>
      <c r="I206" s="432"/>
      <c r="K206" s="432"/>
      <c r="L206" s="432"/>
      <c r="Q206" s="431"/>
    </row>
    <row r="207" spans="2:17" s="9" customFormat="1" x14ac:dyDescent="0.25">
      <c r="B207" s="432"/>
      <c r="C207" s="432"/>
      <c r="D207" s="432"/>
      <c r="G207" s="432"/>
      <c r="H207" s="432"/>
      <c r="I207" s="432"/>
      <c r="K207" s="432"/>
      <c r="L207" s="432"/>
      <c r="Q207" s="431"/>
    </row>
    <row r="208" spans="2:17" s="9" customFormat="1" x14ac:dyDescent="0.25">
      <c r="B208" s="432"/>
      <c r="C208" s="432"/>
      <c r="D208" s="432"/>
      <c r="G208" s="432"/>
      <c r="H208" s="432"/>
      <c r="I208" s="432"/>
      <c r="K208" s="432"/>
      <c r="L208" s="432"/>
      <c r="Q208" s="431"/>
    </row>
    <row r="209" spans="2:17" s="9" customFormat="1" x14ac:dyDescent="0.25">
      <c r="B209" s="432"/>
      <c r="C209" s="432"/>
      <c r="D209" s="432"/>
      <c r="G209" s="432"/>
      <c r="H209" s="432"/>
      <c r="I209" s="432"/>
      <c r="K209" s="432"/>
      <c r="L209" s="432"/>
      <c r="Q209" s="431"/>
    </row>
    <row r="210" spans="2:17" s="9" customFormat="1" x14ac:dyDescent="0.25">
      <c r="B210" s="432"/>
      <c r="C210" s="432"/>
      <c r="D210" s="432"/>
      <c r="G210" s="432"/>
      <c r="H210" s="432"/>
      <c r="I210" s="432"/>
      <c r="K210" s="432"/>
      <c r="L210" s="432"/>
      <c r="Q210" s="431"/>
    </row>
    <row r="211" spans="2:17" s="9" customFormat="1" x14ac:dyDescent="0.25">
      <c r="B211" s="432"/>
      <c r="C211" s="432"/>
      <c r="D211" s="432"/>
      <c r="G211" s="432"/>
      <c r="H211" s="432"/>
      <c r="I211" s="432"/>
      <c r="K211" s="432"/>
      <c r="L211" s="432"/>
      <c r="Q211" s="431"/>
    </row>
    <row r="212" spans="2:17" s="9" customFormat="1" x14ac:dyDescent="0.25">
      <c r="B212" s="432"/>
      <c r="C212" s="432"/>
      <c r="D212" s="432"/>
      <c r="G212" s="432"/>
      <c r="H212" s="432"/>
      <c r="I212" s="432"/>
      <c r="K212" s="432"/>
      <c r="L212" s="432"/>
      <c r="Q212" s="431"/>
    </row>
    <row r="213" spans="2:17" s="9" customFormat="1" x14ac:dyDescent="0.25">
      <c r="B213" s="432"/>
      <c r="C213" s="432"/>
      <c r="D213" s="432"/>
      <c r="G213" s="432"/>
      <c r="H213" s="432"/>
      <c r="I213" s="432"/>
      <c r="K213" s="432"/>
      <c r="L213" s="432"/>
      <c r="Q213" s="431"/>
    </row>
    <row r="214" spans="2:17" s="9" customFormat="1" x14ac:dyDescent="0.25">
      <c r="B214" s="432"/>
      <c r="C214" s="432"/>
      <c r="D214" s="432"/>
      <c r="G214" s="432"/>
      <c r="H214" s="432"/>
      <c r="I214" s="432"/>
      <c r="K214" s="432"/>
      <c r="L214" s="432"/>
      <c r="Q214" s="431"/>
    </row>
    <row r="215" spans="2:17" s="9" customFormat="1" x14ac:dyDescent="0.25">
      <c r="B215" s="432"/>
      <c r="C215" s="432"/>
      <c r="D215" s="432"/>
      <c r="G215" s="432"/>
      <c r="H215" s="432"/>
      <c r="I215" s="432"/>
      <c r="K215" s="432"/>
      <c r="L215" s="432"/>
      <c r="Q215" s="431"/>
    </row>
    <row r="216" spans="2:17" s="9" customFormat="1" x14ac:dyDescent="0.25">
      <c r="B216" s="432"/>
      <c r="C216" s="432"/>
      <c r="D216" s="432"/>
      <c r="G216" s="432"/>
      <c r="H216" s="432"/>
      <c r="I216" s="432"/>
      <c r="K216" s="432"/>
      <c r="L216" s="432"/>
      <c r="Q216" s="431"/>
    </row>
    <row r="217" spans="2:17" s="9" customFormat="1" x14ac:dyDescent="0.25">
      <c r="B217" s="432"/>
      <c r="C217" s="432"/>
      <c r="D217" s="432"/>
      <c r="G217" s="432"/>
      <c r="H217" s="432"/>
      <c r="I217" s="432"/>
      <c r="K217" s="432"/>
      <c r="L217" s="432"/>
      <c r="Q217" s="431"/>
    </row>
    <row r="218" spans="2:17" s="9" customFormat="1" x14ac:dyDescent="0.25">
      <c r="B218" s="432"/>
      <c r="C218" s="432"/>
      <c r="D218" s="432"/>
      <c r="G218" s="432"/>
      <c r="H218" s="432"/>
      <c r="I218" s="432"/>
      <c r="K218" s="432"/>
      <c r="L218" s="432"/>
      <c r="Q218" s="431"/>
    </row>
    <row r="219" spans="2:17" s="9" customFormat="1" x14ac:dyDescent="0.25">
      <c r="B219" s="432"/>
      <c r="C219" s="432"/>
      <c r="D219" s="432"/>
      <c r="G219" s="432"/>
      <c r="H219" s="432"/>
      <c r="I219" s="432"/>
      <c r="K219" s="432"/>
      <c r="L219" s="432"/>
      <c r="Q219" s="431"/>
    </row>
    <row r="220" spans="2:17" s="9" customFormat="1" x14ac:dyDescent="0.25">
      <c r="B220" s="432"/>
      <c r="C220" s="432"/>
      <c r="D220" s="432"/>
      <c r="G220" s="432"/>
      <c r="H220" s="432"/>
      <c r="I220" s="432"/>
      <c r="K220" s="432"/>
      <c r="L220" s="432"/>
      <c r="Q220" s="431"/>
    </row>
    <row r="221" spans="2:17" s="9" customFormat="1" x14ac:dyDescent="0.25">
      <c r="B221" s="432"/>
      <c r="C221" s="432"/>
      <c r="D221" s="432"/>
      <c r="G221" s="432"/>
      <c r="H221" s="432"/>
      <c r="I221" s="432"/>
      <c r="K221" s="432"/>
      <c r="L221" s="432"/>
      <c r="Q221" s="431"/>
    </row>
    <row r="222" spans="2:17" s="9" customFormat="1" x14ac:dyDescent="0.25">
      <c r="B222" s="432"/>
      <c r="C222" s="432"/>
      <c r="D222" s="432"/>
      <c r="G222" s="432"/>
      <c r="H222" s="432"/>
      <c r="I222" s="432"/>
      <c r="K222" s="432"/>
      <c r="L222" s="432"/>
      <c r="Q222" s="431"/>
    </row>
    <row r="223" spans="2:17" s="9" customFormat="1" x14ac:dyDescent="0.25">
      <c r="B223" s="432"/>
      <c r="C223" s="432"/>
      <c r="D223" s="432"/>
      <c r="G223" s="432"/>
      <c r="H223" s="432"/>
      <c r="I223" s="432"/>
      <c r="K223" s="432"/>
      <c r="L223" s="432"/>
      <c r="Q223" s="431"/>
    </row>
    <row r="224" spans="2:17" s="9" customFormat="1" x14ac:dyDescent="0.25">
      <c r="B224" s="432"/>
      <c r="C224" s="432"/>
      <c r="D224" s="432"/>
      <c r="G224" s="432"/>
      <c r="H224" s="432"/>
      <c r="I224" s="432"/>
      <c r="K224" s="432"/>
      <c r="L224" s="432"/>
      <c r="Q224" s="431"/>
    </row>
    <row r="225" spans="2:17" s="9" customFormat="1" x14ac:dyDescent="0.25">
      <c r="B225" s="432"/>
      <c r="C225" s="432"/>
      <c r="D225" s="432"/>
      <c r="G225" s="432"/>
      <c r="H225" s="432"/>
      <c r="I225" s="432"/>
      <c r="K225" s="432"/>
      <c r="L225" s="432"/>
      <c r="Q225" s="431"/>
    </row>
    <row r="226" spans="2:17" s="9" customFormat="1" x14ac:dyDescent="0.25">
      <c r="B226" s="432"/>
      <c r="C226" s="432"/>
      <c r="D226" s="432"/>
      <c r="G226" s="432"/>
      <c r="H226" s="432"/>
      <c r="I226" s="432"/>
      <c r="K226" s="432"/>
      <c r="L226" s="432"/>
      <c r="Q226" s="431"/>
    </row>
    <row r="227" spans="2:17" s="9" customFormat="1" x14ac:dyDescent="0.25">
      <c r="B227" s="432"/>
      <c r="C227" s="432"/>
      <c r="D227" s="432"/>
      <c r="G227" s="432"/>
      <c r="H227" s="432"/>
      <c r="I227" s="432"/>
      <c r="K227" s="432"/>
      <c r="L227" s="432"/>
      <c r="Q227" s="431"/>
    </row>
    <row r="228" spans="2:17" s="9" customFormat="1" x14ac:dyDescent="0.25">
      <c r="B228" s="432"/>
      <c r="C228" s="432"/>
      <c r="D228" s="432"/>
      <c r="G228" s="432"/>
      <c r="H228" s="432"/>
      <c r="I228" s="432"/>
      <c r="K228" s="432"/>
      <c r="L228" s="432"/>
      <c r="Q228" s="431"/>
    </row>
    <row r="229" spans="2:17" s="9" customFormat="1" x14ac:dyDescent="0.25">
      <c r="B229" s="432"/>
      <c r="C229" s="432"/>
      <c r="D229" s="432"/>
      <c r="G229" s="432"/>
      <c r="H229" s="432"/>
      <c r="I229" s="432"/>
      <c r="K229" s="432"/>
      <c r="L229" s="432"/>
      <c r="Q229" s="431"/>
    </row>
    <row r="230" spans="2:17" s="9" customFormat="1" x14ac:dyDescent="0.25">
      <c r="B230" s="432"/>
      <c r="C230" s="432"/>
      <c r="D230" s="432"/>
      <c r="G230" s="432"/>
      <c r="H230" s="432"/>
      <c r="I230" s="432"/>
      <c r="K230" s="432"/>
      <c r="L230" s="432"/>
      <c r="Q230" s="431"/>
    </row>
    <row r="231" spans="2:17" s="9" customFormat="1" x14ac:dyDescent="0.25">
      <c r="B231" s="432"/>
      <c r="C231" s="432"/>
      <c r="D231" s="432"/>
      <c r="G231" s="432"/>
      <c r="H231" s="432"/>
      <c r="I231" s="432"/>
      <c r="K231" s="432"/>
      <c r="L231" s="432"/>
      <c r="Q231" s="431"/>
    </row>
    <row r="232" spans="2:17" s="9" customFormat="1" x14ac:dyDescent="0.25">
      <c r="B232" s="432"/>
      <c r="C232" s="432"/>
      <c r="D232" s="432"/>
      <c r="G232" s="432"/>
      <c r="H232" s="432"/>
      <c r="I232" s="432"/>
      <c r="K232" s="432"/>
      <c r="L232" s="432"/>
      <c r="Q232" s="431"/>
    </row>
    <row r="233" spans="2:17" s="9" customFormat="1" x14ac:dyDescent="0.25">
      <c r="B233" s="432"/>
      <c r="C233" s="432"/>
      <c r="D233" s="432"/>
      <c r="G233" s="432"/>
      <c r="H233" s="432"/>
      <c r="I233" s="432"/>
      <c r="K233" s="432"/>
      <c r="L233" s="432"/>
      <c r="Q233" s="431"/>
    </row>
    <row r="234" spans="2:17" s="9" customFormat="1" x14ac:dyDescent="0.25">
      <c r="B234" s="432"/>
      <c r="C234" s="432"/>
      <c r="D234" s="432"/>
      <c r="G234" s="432"/>
      <c r="H234" s="432"/>
      <c r="I234" s="432"/>
      <c r="K234" s="432"/>
      <c r="L234" s="432"/>
      <c r="Q234" s="431"/>
    </row>
    <row r="235" spans="2:17" s="9" customFormat="1" x14ac:dyDescent="0.25">
      <c r="B235" s="432"/>
      <c r="C235" s="432"/>
      <c r="D235" s="432"/>
      <c r="G235" s="432"/>
      <c r="H235" s="432"/>
      <c r="I235" s="432"/>
      <c r="K235" s="432"/>
      <c r="L235" s="432"/>
      <c r="Q235" s="431"/>
    </row>
  </sheetData>
  <mergeCells count="22">
    <mergeCell ref="E20:R20"/>
    <mergeCell ref="E4:E5"/>
    <mergeCell ref="B15:D15"/>
    <mergeCell ref="E15:R15"/>
    <mergeCell ref="M23:N23"/>
    <mergeCell ref="O23:P23"/>
    <mergeCell ref="Q4:Q5"/>
    <mergeCell ref="R4:R5"/>
    <mergeCell ref="G4:G5"/>
    <mergeCell ref="H4:I4"/>
    <mergeCell ref="J4:J5"/>
    <mergeCell ref="K4:L4"/>
    <mergeCell ref="M4:N4"/>
    <mergeCell ref="O4:P4"/>
    <mergeCell ref="B9:D9"/>
    <mergeCell ref="E9:R9"/>
    <mergeCell ref="F4:F5"/>
    <mergeCell ref="B20:D20"/>
    <mergeCell ref="A4:A5"/>
    <mergeCell ref="B4:B5"/>
    <mergeCell ref="C4:C5"/>
    <mergeCell ref="D4:D5"/>
  </mergeCells>
  <dataValidations count="3">
    <dataValidation type="list" allowBlank="1" showInputMessage="1" showErrorMessage="1" sqref="Q18:Q19 Q7:Q8 Q10:Q11" xr:uid="{00000000-0002-0000-0000-000000000000}">
      <formula1>$W$1:$W$6</formula1>
    </dataValidation>
    <dataValidation type="list" allowBlank="1" showInputMessage="1" showErrorMessage="1" sqref="Q21 Q17" xr:uid="{00000000-0002-0000-0000-000001000000}">
      <formula1>$X$1:$X$6</formula1>
    </dataValidation>
    <dataValidation type="list" allowBlank="1" showInputMessage="1" showErrorMessage="1" sqref="Q12:Q14 Q16" xr:uid="{00000000-0002-0000-0000-000002000000}">
      <formula1>$U$1:$U$6</formula1>
    </dataValidation>
  </dataValidations>
  <pageMargins left="0.31496062992125984" right="0.31496062992125984" top="0.55118110236220474" bottom="0.55118110236220474" header="0.31496062992125984" footer="0.31496062992125984"/>
  <pageSetup paperSize="8" scale="54" fitToHeight="17" orientation="landscape" r:id="rId1"/>
  <headerFoot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8"/>
  <dimension ref="A1:S80"/>
  <sheetViews>
    <sheetView zoomScale="70" zoomScaleNormal="70" workbookViewId="0">
      <selection sqref="A1:F2"/>
    </sheetView>
  </sheetViews>
  <sheetFormatPr defaultRowHeight="15" x14ac:dyDescent="0.25"/>
  <cols>
    <col min="1" max="1" width="4.71093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66"/>
    </row>
    <row r="2" spans="1:19" ht="15.75" x14ac:dyDescent="0.25">
      <c r="A2" s="965" t="s">
        <v>1264</v>
      </c>
      <c r="B2" s="966"/>
      <c r="C2" s="966"/>
      <c r="D2" s="966"/>
      <c r="E2" s="966"/>
      <c r="F2" s="966"/>
    </row>
    <row r="4" spans="1:19" s="3" customFormat="1" ht="47.25" customHeight="1" x14ac:dyDescent="0.25">
      <c r="A4" s="753" t="s">
        <v>0</v>
      </c>
      <c r="B4" s="755" t="s">
        <v>1</v>
      </c>
      <c r="C4" s="755" t="s">
        <v>2</v>
      </c>
      <c r="D4" s="755" t="s">
        <v>3</v>
      </c>
      <c r="E4" s="753" t="s">
        <v>4</v>
      </c>
      <c r="F4" s="753" t="s">
        <v>5</v>
      </c>
      <c r="G4" s="753" t="s">
        <v>6</v>
      </c>
      <c r="H4" s="757" t="s">
        <v>7</v>
      </c>
      <c r="I4" s="757"/>
      <c r="J4" s="753" t="s">
        <v>8</v>
      </c>
      <c r="K4" s="758" t="s">
        <v>9</v>
      </c>
      <c r="L4" s="759"/>
      <c r="M4" s="752" t="s">
        <v>10</v>
      </c>
      <c r="N4" s="752"/>
      <c r="O4" s="752" t="s">
        <v>11</v>
      </c>
      <c r="P4" s="752"/>
      <c r="Q4" s="753" t="s">
        <v>12</v>
      </c>
      <c r="R4" s="755" t="s">
        <v>13</v>
      </c>
      <c r="S4" s="2"/>
    </row>
    <row r="5" spans="1:19" s="3" customFormat="1" ht="35.25" customHeight="1" x14ac:dyDescent="0.2">
      <c r="A5" s="754"/>
      <c r="B5" s="756"/>
      <c r="C5" s="756"/>
      <c r="D5" s="756"/>
      <c r="E5" s="754"/>
      <c r="F5" s="754"/>
      <c r="G5" s="754"/>
      <c r="H5" s="75" t="s">
        <v>14</v>
      </c>
      <c r="I5" s="75" t="s">
        <v>15</v>
      </c>
      <c r="J5" s="754"/>
      <c r="K5" s="76">
        <v>2018</v>
      </c>
      <c r="L5" s="76">
        <v>2019</v>
      </c>
      <c r="M5" s="77">
        <v>2018</v>
      </c>
      <c r="N5" s="77">
        <v>2019</v>
      </c>
      <c r="O5" s="77">
        <v>2018</v>
      </c>
      <c r="P5" s="77">
        <v>2019</v>
      </c>
      <c r="Q5" s="754"/>
      <c r="R5" s="756"/>
      <c r="S5" s="2"/>
    </row>
    <row r="6" spans="1:19" s="3" customFormat="1" ht="15.75" customHeight="1" x14ac:dyDescent="0.2">
      <c r="A6" s="78" t="s">
        <v>16</v>
      </c>
      <c r="B6" s="75" t="s">
        <v>17</v>
      </c>
      <c r="C6" s="75" t="s">
        <v>18</v>
      </c>
      <c r="D6" s="75" t="s">
        <v>19</v>
      </c>
      <c r="E6" s="78" t="s">
        <v>20</v>
      </c>
      <c r="F6" s="78" t="s">
        <v>21</v>
      </c>
      <c r="G6" s="78" t="s">
        <v>22</v>
      </c>
      <c r="H6" s="75" t="s">
        <v>23</v>
      </c>
      <c r="I6" s="75" t="s">
        <v>24</v>
      </c>
      <c r="J6" s="78" t="s">
        <v>25</v>
      </c>
      <c r="K6" s="76" t="s">
        <v>26</v>
      </c>
      <c r="L6" s="76" t="s">
        <v>27</v>
      </c>
      <c r="M6" s="79" t="s">
        <v>28</v>
      </c>
      <c r="N6" s="79" t="s">
        <v>29</v>
      </c>
      <c r="O6" s="79" t="s">
        <v>30</v>
      </c>
      <c r="P6" s="79" t="s">
        <v>31</v>
      </c>
      <c r="Q6" s="78" t="s">
        <v>32</v>
      </c>
      <c r="R6" s="75" t="s">
        <v>33</v>
      </c>
      <c r="S6" s="2"/>
    </row>
    <row r="7" spans="1:19" s="9" customFormat="1" ht="183.75" customHeight="1" x14ac:dyDescent="0.25">
      <c r="A7" s="174">
        <v>1</v>
      </c>
      <c r="B7" s="45">
        <v>1</v>
      </c>
      <c r="C7" s="45">
        <v>4</v>
      </c>
      <c r="D7" s="34">
        <v>5</v>
      </c>
      <c r="E7" s="137" t="s">
        <v>1075</v>
      </c>
      <c r="F7" s="34" t="s">
        <v>1076</v>
      </c>
      <c r="G7" s="34" t="s">
        <v>1077</v>
      </c>
      <c r="H7" s="35" t="s">
        <v>1078</v>
      </c>
      <c r="I7" s="10" t="s">
        <v>1079</v>
      </c>
      <c r="J7" s="34" t="s">
        <v>1080</v>
      </c>
      <c r="K7" s="35" t="s">
        <v>1081</v>
      </c>
      <c r="L7" s="35"/>
      <c r="M7" s="32">
        <v>24100</v>
      </c>
      <c r="N7" s="32"/>
      <c r="O7" s="32">
        <v>24100</v>
      </c>
      <c r="P7" s="32"/>
      <c r="Q7" s="34" t="s">
        <v>634</v>
      </c>
      <c r="R7" s="34" t="s">
        <v>1082</v>
      </c>
      <c r="S7" s="8"/>
    </row>
    <row r="8" spans="1:19" s="9" customFormat="1" ht="188.25" customHeight="1" x14ac:dyDescent="0.25">
      <c r="A8" s="38">
        <v>2</v>
      </c>
      <c r="B8" s="38">
        <v>1</v>
      </c>
      <c r="C8" s="38">
        <v>4</v>
      </c>
      <c r="D8" s="36">
        <v>5</v>
      </c>
      <c r="E8" s="90" t="s">
        <v>1083</v>
      </c>
      <c r="F8" s="36" t="s">
        <v>1084</v>
      </c>
      <c r="G8" s="36" t="s">
        <v>55</v>
      </c>
      <c r="H8" s="37" t="s">
        <v>581</v>
      </c>
      <c r="I8" s="7" t="s">
        <v>84</v>
      </c>
      <c r="J8" s="36" t="s">
        <v>582</v>
      </c>
      <c r="K8" s="37" t="s">
        <v>926</v>
      </c>
      <c r="L8" s="37"/>
      <c r="M8" s="31">
        <v>24216</v>
      </c>
      <c r="N8" s="31"/>
      <c r="O8" s="31">
        <v>20716</v>
      </c>
      <c r="P8" s="31"/>
      <c r="Q8" s="36" t="s">
        <v>1085</v>
      </c>
      <c r="R8" s="36" t="s">
        <v>1086</v>
      </c>
      <c r="S8" s="8"/>
    </row>
    <row r="9" spans="1:19" s="9" customFormat="1" ht="165" customHeight="1" x14ac:dyDescent="0.25">
      <c r="A9" s="151">
        <v>3</v>
      </c>
      <c r="B9" s="38">
        <v>1</v>
      </c>
      <c r="C9" s="38">
        <v>4</v>
      </c>
      <c r="D9" s="36">
        <v>2</v>
      </c>
      <c r="E9" s="90" t="s">
        <v>1087</v>
      </c>
      <c r="F9" s="36" t="s">
        <v>1088</v>
      </c>
      <c r="G9" s="36" t="s">
        <v>632</v>
      </c>
      <c r="H9" s="37" t="s">
        <v>1089</v>
      </c>
      <c r="I9" s="7" t="s">
        <v>1090</v>
      </c>
      <c r="J9" s="36" t="s">
        <v>633</v>
      </c>
      <c r="K9" s="37" t="s">
        <v>1091</v>
      </c>
      <c r="L9" s="37"/>
      <c r="M9" s="31">
        <v>85000</v>
      </c>
      <c r="N9" s="31"/>
      <c r="O9" s="31">
        <v>85000</v>
      </c>
      <c r="P9" s="31"/>
      <c r="Q9" s="36" t="s">
        <v>634</v>
      </c>
      <c r="R9" s="36" t="s">
        <v>1092</v>
      </c>
      <c r="S9" s="8"/>
    </row>
    <row r="10" spans="1:19" s="9" customFormat="1" ht="109.5" customHeight="1" x14ac:dyDescent="0.25">
      <c r="A10" s="38">
        <v>4</v>
      </c>
      <c r="B10" s="38">
        <v>1</v>
      </c>
      <c r="C10" s="38">
        <v>4</v>
      </c>
      <c r="D10" s="36">
        <v>5</v>
      </c>
      <c r="E10" s="90" t="s">
        <v>1093</v>
      </c>
      <c r="F10" s="36" t="s">
        <v>1094</v>
      </c>
      <c r="G10" s="36" t="s">
        <v>48</v>
      </c>
      <c r="H10" s="36" t="s">
        <v>1095</v>
      </c>
      <c r="I10" s="7" t="s">
        <v>180</v>
      </c>
      <c r="J10" s="36" t="s">
        <v>1096</v>
      </c>
      <c r="K10" s="37" t="s">
        <v>1091</v>
      </c>
      <c r="L10" s="37"/>
      <c r="M10" s="31">
        <v>8500</v>
      </c>
      <c r="N10" s="31"/>
      <c r="O10" s="31">
        <v>8500</v>
      </c>
      <c r="P10" s="31"/>
      <c r="Q10" s="36" t="s">
        <v>634</v>
      </c>
      <c r="R10" s="36" t="s">
        <v>1092</v>
      </c>
      <c r="S10" s="8"/>
    </row>
    <row r="11" spans="1:19" ht="159.75" customHeight="1" x14ac:dyDescent="0.25">
      <c r="A11" s="38">
        <v>5</v>
      </c>
      <c r="B11" s="38">
        <v>1</v>
      </c>
      <c r="C11" s="38">
        <v>4</v>
      </c>
      <c r="D11" s="36">
        <v>5</v>
      </c>
      <c r="E11" s="90" t="s">
        <v>1097</v>
      </c>
      <c r="F11" s="36" t="s">
        <v>1098</v>
      </c>
      <c r="G11" s="36" t="s">
        <v>48</v>
      </c>
      <c r="H11" s="36" t="s">
        <v>1095</v>
      </c>
      <c r="I11" s="7" t="s">
        <v>158</v>
      </c>
      <c r="J11" s="36" t="s">
        <v>1099</v>
      </c>
      <c r="K11" s="37" t="s">
        <v>1091</v>
      </c>
      <c r="L11" s="37"/>
      <c r="M11" s="31">
        <v>7500</v>
      </c>
      <c r="N11" s="31"/>
      <c r="O11" s="31">
        <v>7500</v>
      </c>
      <c r="P11" s="31"/>
      <c r="Q11" s="36" t="s">
        <v>634</v>
      </c>
      <c r="R11" s="36" t="s">
        <v>1092</v>
      </c>
    </row>
    <row r="12" spans="1:19" ht="108" customHeight="1" x14ac:dyDescent="0.25">
      <c r="A12" s="38">
        <v>6</v>
      </c>
      <c r="B12" s="38">
        <v>1</v>
      </c>
      <c r="C12" s="38">
        <v>4</v>
      </c>
      <c r="D12" s="36">
        <v>2</v>
      </c>
      <c r="E12" s="90" t="s">
        <v>1100</v>
      </c>
      <c r="F12" s="36" t="s">
        <v>1101</v>
      </c>
      <c r="G12" s="36" t="s">
        <v>48</v>
      </c>
      <c r="H12" s="36" t="s">
        <v>48</v>
      </c>
      <c r="I12" s="7" t="s">
        <v>158</v>
      </c>
      <c r="J12" s="36" t="s">
        <v>1102</v>
      </c>
      <c r="K12" s="37" t="s">
        <v>1091</v>
      </c>
      <c r="L12" s="37"/>
      <c r="M12" s="31">
        <v>7500</v>
      </c>
      <c r="N12" s="31"/>
      <c r="O12" s="31">
        <v>7500</v>
      </c>
      <c r="P12" s="31"/>
      <c r="Q12" s="36" t="s">
        <v>634</v>
      </c>
      <c r="R12" s="36" t="s">
        <v>1092</v>
      </c>
    </row>
    <row r="13" spans="1:19" ht="225" customHeight="1" x14ac:dyDescent="0.25">
      <c r="A13" s="270">
        <v>7</v>
      </c>
      <c r="B13" s="250">
        <v>1</v>
      </c>
      <c r="C13" s="250">
        <v>4</v>
      </c>
      <c r="D13" s="236">
        <v>2</v>
      </c>
      <c r="E13" s="271" t="s">
        <v>629</v>
      </c>
      <c r="F13" s="236" t="s">
        <v>630</v>
      </c>
      <c r="G13" s="236" t="s">
        <v>631</v>
      </c>
      <c r="H13" s="420" t="s">
        <v>1161</v>
      </c>
      <c r="I13" s="421" t="s">
        <v>1162</v>
      </c>
      <c r="J13" s="236" t="s">
        <v>633</v>
      </c>
      <c r="K13" s="252"/>
      <c r="L13" s="252" t="s">
        <v>39</v>
      </c>
      <c r="M13" s="253"/>
      <c r="N13" s="253">
        <v>50000</v>
      </c>
      <c r="O13" s="253"/>
      <c r="P13" s="253">
        <v>50000</v>
      </c>
      <c r="Q13" s="236" t="s">
        <v>634</v>
      </c>
      <c r="R13" s="236" t="s">
        <v>635</v>
      </c>
    </row>
    <row r="14" spans="1:19" ht="93" customHeight="1" x14ac:dyDescent="0.25">
      <c r="A14" s="270"/>
      <c r="B14" s="663" t="s">
        <v>636</v>
      </c>
      <c r="C14" s="742"/>
      <c r="D14" s="742"/>
      <c r="E14" s="742"/>
      <c r="F14" s="742"/>
      <c r="G14" s="742"/>
      <c r="H14" s="742"/>
      <c r="I14" s="742"/>
      <c r="J14" s="742"/>
      <c r="K14" s="742"/>
      <c r="L14" s="742"/>
      <c r="M14" s="742"/>
      <c r="N14" s="742"/>
      <c r="O14" s="742"/>
      <c r="P14" s="742"/>
      <c r="Q14" s="742"/>
      <c r="R14" s="743"/>
    </row>
    <row r="15" spans="1:19" ht="221.25" customHeight="1" x14ac:dyDescent="0.25">
      <c r="A15" s="250">
        <v>8</v>
      </c>
      <c r="B15" s="250">
        <v>1</v>
      </c>
      <c r="C15" s="250">
        <v>4</v>
      </c>
      <c r="D15" s="236">
        <v>5</v>
      </c>
      <c r="E15" s="271" t="s">
        <v>637</v>
      </c>
      <c r="F15" s="236" t="s">
        <v>638</v>
      </c>
      <c r="G15" s="236" t="s">
        <v>37</v>
      </c>
      <c r="H15" s="236" t="s">
        <v>639</v>
      </c>
      <c r="I15" s="237" t="s">
        <v>640</v>
      </c>
      <c r="J15" s="236" t="s">
        <v>641</v>
      </c>
      <c r="K15" s="252"/>
      <c r="L15" s="252" t="s">
        <v>39</v>
      </c>
      <c r="M15" s="253"/>
      <c r="N15" s="253">
        <v>35000</v>
      </c>
      <c r="O15" s="253"/>
      <c r="P15" s="253">
        <v>35000</v>
      </c>
      <c r="Q15" s="236" t="s">
        <v>642</v>
      </c>
      <c r="R15" s="236" t="s">
        <v>635</v>
      </c>
    </row>
    <row r="16" spans="1:19" ht="108.75" customHeight="1" x14ac:dyDescent="0.25">
      <c r="A16" s="250"/>
      <c r="B16" s="663" t="s">
        <v>643</v>
      </c>
      <c r="C16" s="742"/>
      <c r="D16" s="742"/>
      <c r="E16" s="742"/>
      <c r="F16" s="742"/>
      <c r="G16" s="742"/>
      <c r="H16" s="742"/>
      <c r="I16" s="742"/>
      <c r="J16" s="742"/>
      <c r="K16" s="742"/>
      <c r="L16" s="742"/>
      <c r="M16" s="742"/>
      <c r="N16" s="742"/>
      <c r="O16" s="742"/>
      <c r="P16" s="742"/>
      <c r="Q16" s="742"/>
      <c r="R16" s="743"/>
    </row>
    <row r="17" spans="1:18" ht="281.25" customHeight="1" x14ac:dyDescent="0.25">
      <c r="A17" s="250">
        <v>9</v>
      </c>
      <c r="B17" s="250">
        <v>1</v>
      </c>
      <c r="C17" s="250">
        <v>4</v>
      </c>
      <c r="D17" s="236">
        <v>2</v>
      </c>
      <c r="E17" s="271" t="s">
        <v>644</v>
      </c>
      <c r="F17" s="236" t="s">
        <v>645</v>
      </c>
      <c r="G17" s="236" t="s">
        <v>646</v>
      </c>
      <c r="H17" s="236" t="s">
        <v>647</v>
      </c>
      <c r="I17" s="237" t="s">
        <v>648</v>
      </c>
      <c r="J17" s="236" t="s">
        <v>649</v>
      </c>
      <c r="K17" s="252"/>
      <c r="L17" s="252" t="s">
        <v>299</v>
      </c>
      <c r="M17" s="253"/>
      <c r="N17" s="253">
        <v>16000</v>
      </c>
      <c r="O17" s="253"/>
      <c r="P17" s="253">
        <v>16000</v>
      </c>
      <c r="Q17" s="236" t="s">
        <v>634</v>
      </c>
      <c r="R17" s="236" t="s">
        <v>635</v>
      </c>
    </row>
    <row r="18" spans="1:18" ht="78" customHeight="1" x14ac:dyDescent="0.25">
      <c r="A18" s="250"/>
      <c r="B18" s="663" t="s">
        <v>1109</v>
      </c>
      <c r="C18" s="742"/>
      <c r="D18" s="742"/>
      <c r="E18" s="742"/>
      <c r="F18" s="742"/>
      <c r="G18" s="742"/>
      <c r="H18" s="742"/>
      <c r="I18" s="742"/>
      <c r="J18" s="742"/>
      <c r="K18" s="742"/>
      <c r="L18" s="742"/>
      <c r="M18" s="742"/>
      <c r="N18" s="742"/>
      <c r="O18" s="742"/>
      <c r="P18" s="742"/>
      <c r="Q18" s="742"/>
      <c r="R18" s="743"/>
    </row>
    <row r="19" spans="1:18" ht="336" customHeight="1" x14ac:dyDescent="0.25">
      <c r="A19" s="250">
        <v>10</v>
      </c>
      <c r="B19" s="250">
        <v>3</v>
      </c>
      <c r="C19" s="250">
        <v>4</v>
      </c>
      <c r="D19" s="236">
        <v>5</v>
      </c>
      <c r="E19" s="272" t="s">
        <v>650</v>
      </c>
      <c r="F19" s="273" t="s">
        <v>651</v>
      </c>
      <c r="G19" s="236" t="s">
        <v>155</v>
      </c>
      <c r="H19" s="247" t="s">
        <v>652</v>
      </c>
      <c r="I19" s="237" t="s">
        <v>653</v>
      </c>
      <c r="J19" s="242" t="s">
        <v>654</v>
      </c>
      <c r="K19" s="252"/>
      <c r="L19" s="252" t="s">
        <v>39</v>
      </c>
      <c r="M19" s="253"/>
      <c r="N19" s="253">
        <v>40000</v>
      </c>
      <c r="O19" s="253"/>
      <c r="P19" s="253">
        <v>40000</v>
      </c>
      <c r="Q19" s="236" t="s">
        <v>634</v>
      </c>
      <c r="R19" s="236" t="s">
        <v>635</v>
      </c>
    </row>
    <row r="20" spans="1:18" ht="111.75" customHeight="1" x14ac:dyDescent="0.25">
      <c r="A20" s="250"/>
      <c r="B20" s="663" t="s">
        <v>1108</v>
      </c>
      <c r="C20" s="742"/>
      <c r="D20" s="742"/>
      <c r="E20" s="742"/>
      <c r="F20" s="742"/>
      <c r="G20" s="742"/>
      <c r="H20" s="742"/>
      <c r="I20" s="742"/>
      <c r="J20" s="742"/>
      <c r="K20" s="742"/>
      <c r="L20" s="742"/>
      <c r="M20" s="742"/>
      <c r="N20" s="742"/>
      <c r="O20" s="742"/>
      <c r="P20" s="742"/>
      <c r="Q20" s="742"/>
      <c r="R20" s="743"/>
    </row>
    <row r="21" spans="1:18" ht="244.5" customHeight="1" x14ac:dyDescent="0.25">
      <c r="A21" s="270">
        <v>11</v>
      </c>
      <c r="B21" s="250">
        <v>1</v>
      </c>
      <c r="C21" s="250">
        <v>4</v>
      </c>
      <c r="D21" s="236" t="s">
        <v>655</v>
      </c>
      <c r="E21" s="271" t="s">
        <v>656</v>
      </c>
      <c r="F21" s="236" t="s">
        <v>657</v>
      </c>
      <c r="G21" s="236" t="s">
        <v>155</v>
      </c>
      <c r="H21" s="252" t="s">
        <v>658</v>
      </c>
      <c r="I21" s="237" t="s">
        <v>659</v>
      </c>
      <c r="J21" s="236" t="s">
        <v>660</v>
      </c>
      <c r="K21" s="252"/>
      <c r="L21" s="252" t="s">
        <v>39</v>
      </c>
      <c r="M21" s="253"/>
      <c r="N21" s="253">
        <v>28000</v>
      </c>
      <c r="O21" s="253"/>
      <c r="P21" s="253">
        <v>28000</v>
      </c>
      <c r="Q21" s="236" t="s">
        <v>634</v>
      </c>
      <c r="R21" s="236" t="s">
        <v>635</v>
      </c>
    </row>
    <row r="22" spans="1:18" ht="135.75" customHeight="1" x14ac:dyDescent="0.25">
      <c r="A22" s="270"/>
      <c r="B22" s="663" t="s">
        <v>1107</v>
      </c>
      <c r="C22" s="742"/>
      <c r="D22" s="742"/>
      <c r="E22" s="742"/>
      <c r="F22" s="742"/>
      <c r="G22" s="742"/>
      <c r="H22" s="742"/>
      <c r="I22" s="742"/>
      <c r="J22" s="742"/>
      <c r="K22" s="742"/>
      <c r="L22" s="742"/>
      <c r="M22" s="742"/>
      <c r="N22" s="742"/>
      <c r="O22" s="742"/>
      <c r="P22" s="742"/>
      <c r="Q22" s="742"/>
      <c r="R22" s="743"/>
    </row>
    <row r="23" spans="1:18" ht="225.75" customHeight="1" x14ac:dyDescent="0.25">
      <c r="A23" s="250">
        <v>12</v>
      </c>
      <c r="B23" s="250">
        <v>5</v>
      </c>
      <c r="C23" s="250">
        <v>4</v>
      </c>
      <c r="D23" s="242" t="s">
        <v>661</v>
      </c>
      <c r="E23" s="271" t="s">
        <v>662</v>
      </c>
      <c r="F23" s="236" t="s">
        <v>663</v>
      </c>
      <c r="G23" s="236" t="s">
        <v>664</v>
      </c>
      <c r="H23" s="236" t="s">
        <v>665</v>
      </c>
      <c r="I23" s="237" t="s">
        <v>666</v>
      </c>
      <c r="J23" s="236" t="s">
        <v>667</v>
      </c>
      <c r="K23" s="252"/>
      <c r="L23" s="252" t="s">
        <v>668</v>
      </c>
      <c r="M23" s="253"/>
      <c r="N23" s="253">
        <v>28000</v>
      </c>
      <c r="O23" s="253"/>
      <c r="P23" s="253">
        <v>28000</v>
      </c>
      <c r="Q23" s="236" t="s">
        <v>634</v>
      </c>
      <c r="R23" s="236" t="s">
        <v>635</v>
      </c>
    </row>
    <row r="24" spans="1:18" ht="141.75" customHeight="1" x14ac:dyDescent="0.25">
      <c r="A24" s="250"/>
      <c r="B24" s="663" t="s">
        <v>1106</v>
      </c>
      <c r="C24" s="742"/>
      <c r="D24" s="742"/>
      <c r="E24" s="742"/>
      <c r="F24" s="742"/>
      <c r="G24" s="742"/>
      <c r="H24" s="742"/>
      <c r="I24" s="742"/>
      <c r="J24" s="742"/>
      <c r="K24" s="742"/>
      <c r="L24" s="742"/>
      <c r="M24" s="742"/>
      <c r="N24" s="742"/>
      <c r="O24" s="742"/>
      <c r="P24" s="742"/>
      <c r="Q24" s="742"/>
      <c r="R24" s="743"/>
    </row>
    <row r="25" spans="1:18" ht="212.25" customHeight="1" x14ac:dyDescent="0.25">
      <c r="A25" s="250">
        <v>13</v>
      </c>
      <c r="B25" s="250">
        <v>5</v>
      </c>
      <c r="C25" s="250">
        <v>4</v>
      </c>
      <c r="D25" s="236">
        <v>2</v>
      </c>
      <c r="E25" s="271" t="s">
        <v>669</v>
      </c>
      <c r="F25" s="236" t="s">
        <v>670</v>
      </c>
      <c r="G25" s="236" t="s">
        <v>55</v>
      </c>
      <c r="H25" s="236" t="s">
        <v>671</v>
      </c>
      <c r="I25" s="237" t="s">
        <v>672</v>
      </c>
      <c r="J25" s="236" t="s">
        <v>673</v>
      </c>
      <c r="K25" s="252"/>
      <c r="L25" s="252" t="s">
        <v>668</v>
      </c>
      <c r="M25" s="253"/>
      <c r="N25" s="253">
        <v>24000</v>
      </c>
      <c r="O25" s="253"/>
      <c r="P25" s="253">
        <v>24000</v>
      </c>
      <c r="Q25" s="236" t="s">
        <v>634</v>
      </c>
      <c r="R25" s="236" t="s">
        <v>674</v>
      </c>
    </row>
    <row r="26" spans="1:18" ht="115.5" customHeight="1" x14ac:dyDescent="0.25">
      <c r="A26" s="250"/>
      <c r="B26" s="663" t="s">
        <v>1105</v>
      </c>
      <c r="C26" s="742"/>
      <c r="D26" s="742"/>
      <c r="E26" s="742"/>
      <c r="F26" s="742"/>
      <c r="G26" s="742"/>
      <c r="H26" s="742"/>
      <c r="I26" s="742"/>
      <c r="J26" s="742"/>
      <c r="K26" s="742"/>
      <c r="L26" s="742"/>
      <c r="M26" s="742"/>
      <c r="N26" s="742"/>
      <c r="O26" s="742"/>
      <c r="P26" s="742"/>
      <c r="Q26" s="742"/>
      <c r="R26" s="743"/>
    </row>
    <row r="27" spans="1:18" ht="228.75" customHeight="1" x14ac:dyDescent="0.25">
      <c r="A27" s="250">
        <v>14</v>
      </c>
      <c r="B27" s="250">
        <v>1</v>
      </c>
      <c r="C27" s="250">
        <v>4</v>
      </c>
      <c r="D27" s="236">
        <v>5</v>
      </c>
      <c r="E27" s="271" t="s">
        <v>675</v>
      </c>
      <c r="F27" s="236" t="s">
        <v>676</v>
      </c>
      <c r="G27" s="236" t="s">
        <v>48</v>
      </c>
      <c r="H27" s="236" t="s">
        <v>677</v>
      </c>
      <c r="I27" s="237" t="s">
        <v>678</v>
      </c>
      <c r="J27" s="236" t="s">
        <v>679</v>
      </c>
      <c r="K27" s="252"/>
      <c r="L27" s="252" t="s">
        <v>668</v>
      </c>
      <c r="M27" s="253"/>
      <c r="N27" s="253">
        <v>13000</v>
      </c>
      <c r="O27" s="253"/>
      <c r="P27" s="253">
        <v>13000</v>
      </c>
      <c r="Q27" s="236" t="s">
        <v>634</v>
      </c>
      <c r="R27" s="236" t="s">
        <v>635</v>
      </c>
    </row>
    <row r="28" spans="1:18" ht="127.5" customHeight="1" x14ac:dyDescent="0.25">
      <c r="A28" s="250"/>
      <c r="B28" s="663" t="s">
        <v>1104</v>
      </c>
      <c r="C28" s="742"/>
      <c r="D28" s="742"/>
      <c r="E28" s="742"/>
      <c r="F28" s="742"/>
      <c r="G28" s="742"/>
      <c r="H28" s="742"/>
      <c r="I28" s="742"/>
      <c r="J28" s="742"/>
      <c r="K28" s="742"/>
      <c r="L28" s="742"/>
      <c r="M28" s="742"/>
      <c r="N28" s="742"/>
      <c r="O28" s="742"/>
      <c r="P28" s="742"/>
      <c r="Q28" s="742"/>
      <c r="R28" s="743"/>
    </row>
    <row r="29" spans="1:18" ht="223.5" customHeight="1" x14ac:dyDescent="0.25">
      <c r="A29" s="250">
        <v>15</v>
      </c>
      <c r="B29" s="250">
        <v>1</v>
      </c>
      <c r="C29" s="250">
        <v>4</v>
      </c>
      <c r="D29" s="236">
        <v>5</v>
      </c>
      <c r="E29" s="271" t="s">
        <v>680</v>
      </c>
      <c r="F29" s="236" t="s">
        <v>681</v>
      </c>
      <c r="G29" s="236" t="s">
        <v>682</v>
      </c>
      <c r="H29" s="236" t="s">
        <v>683</v>
      </c>
      <c r="I29" s="237" t="s">
        <v>684</v>
      </c>
      <c r="J29" s="236" t="s">
        <v>685</v>
      </c>
      <c r="K29" s="252"/>
      <c r="L29" s="252" t="s">
        <v>94</v>
      </c>
      <c r="M29" s="253"/>
      <c r="N29" s="253">
        <v>13000</v>
      </c>
      <c r="O29" s="253"/>
      <c r="P29" s="253">
        <v>13000</v>
      </c>
      <c r="Q29" s="236" t="s">
        <v>634</v>
      </c>
      <c r="R29" s="236" t="s">
        <v>635</v>
      </c>
    </row>
    <row r="30" spans="1:18" ht="105.75" customHeight="1" x14ac:dyDescent="0.25">
      <c r="A30" s="250"/>
      <c r="B30" s="663" t="s">
        <v>1103</v>
      </c>
      <c r="C30" s="742"/>
      <c r="D30" s="742"/>
      <c r="E30" s="742"/>
      <c r="F30" s="742"/>
      <c r="G30" s="742"/>
      <c r="H30" s="742"/>
      <c r="I30" s="742"/>
      <c r="J30" s="742"/>
      <c r="K30" s="742"/>
      <c r="L30" s="742"/>
      <c r="M30" s="742"/>
      <c r="N30" s="742"/>
      <c r="O30" s="742"/>
      <c r="P30" s="742"/>
      <c r="Q30" s="742"/>
      <c r="R30" s="743"/>
    </row>
    <row r="31" spans="1:18" x14ac:dyDescent="0.25">
      <c r="M31"/>
      <c r="N31"/>
      <c r="O31"/>
      <c r="P31"/>
    </row>
    <row r="32" spans="1:18" x14ac:dyDescent="0.25">
      <c r="M32"/>
      <c r="N32"/>
      <c r="O32"/>
      <c r="P32"/>
    </row>
    <row r="34" spans="13:17" x14ac:dyDescent="0.25">
      <c r="M34" s="224"/>
      <c r="N34" s="225" t="s">
        <v>112</v>
      </c>
      <c r="O34" s="225"/>
      <c r="P34" s="225" t="s">
        <v>113</v>
      </c>
      <c r="Q34" s="226"/>
    </row>
    <row r="35" spans="13:17" x14ac:dyDescent="0.25">
      <c r="M35" s="224"/>
      <c r="N35" s="13" t="s">
        <v>114</v>
      </c>
      <c r="O35" s="14" t="s">
        <v>115</v>
      </c>
      <c r="P35" s="15" t="s">
        <v>114</v>
      </c>
      <c r="Q35" s="14" t="s">
        <v>115</v>
      </c>
    </row>
    <row r="36" spans="13:17" x14ac:dyDescent="0.25">
      <c r="M36" s="16" t="s">
        <v>116</v>
      </c>
      <c r="N36" s="17">
        <v>5</v>
      </c>
      <c r="O36" s="18">
        <v>132600</v>
      </c>
      <c r="P36" s="19">
        <v>1</v>
      </c>
      <c r="Q36" s="20">
        <v>20716</v>
      </c>
    </row>
    <row r="37" spans="13:17" ht="15" customHeight="1" x14ac:dyDescent="0.25">
      <c r="M37" s="16" t="s">
        <v>117</v>
      </c>
      <c r="N37" s="200">
        <v>14</v>
      </c>
      <c r="O37" s="18">
        <f>P29+P27+P25+P23+P21+P19+P17+P15+P13+O12+O11+O10+O9+O7</f>
        <v>379600</v>
      </c>
      <c r="P37" s="200">
        <v>1</v>
      </c>
      <c r="Q37" s="18">
        <f>O8</f>
        <v>20716</v>
      </c>
    </row>
    <row r="39" spans="13:17" ht="15" customHeight="1" x14ac:dyDescent="0.25"/>
    <row r="40" spans="13:17" x14ac:dyDescent="0.25">
      <c r="M40" s="760"/>
      <c r="N40" s="760"/>
      <c r="O40" s="760"/>
      <c r="P40" s="760"/>
    </row>
    <row r="41" spans="13:17" ht="15" customHeight="1" x14ac:dyDescent="0.25">
      <c r="M41" s="291"/>
      <c r="N41" s="291"/>
      <c r="O41" s="291"/>
      <c r="P41" s="291"/>
    </row>
    <row r="42" spans="13:17" x14ac:dyDescent="0.25">
      <c r="M42" s="160"/>
      <c r="O42" s="291"/>
      <c r="P42" s="292"/>
    </row>
    <row r="43" spans="13:17" ht="15" customHeight="1" x14ac:dyDescent="0.25"/>
    <row r="44" spans="13:17" x14ac:dyDescent="0.25">
      <c r="M44"/>
      <c r="N44"/>
      <c r="P44"/>
    </row>
    <row r="45" spans="13:17" ht="15" customHeight="1" x14ac:dyDescent="0.25">
      <c r="M45"/>
      <c r="N45"/>
      <c r="O45"/>
      <c r="P45"/>
    </row>
    <row r="46" spans="13:17" x14ac:dyDescent="0.25">
      <c r="M46"/>
      <c r="N46"/>
      <c r="O46"/>
      <c r="P46"/>
    </row>
    <row r="47" spans="13:17" ht="15" customHeight="1" x14ac:dyDescent="0.25">
      <c r="M47"/>
      <c r="N47"/>
      <c r="O47"/>
      <c r="P47"/>
    </row>
    <row r="48" spans="13:17" x14ac:dyDescent="0.25">
      <c r="M48"/>
      <c r="N48"/>
      <c r="O48"/>
      <c r="P48"/>
    </row>
    <row r="49" spans="13:16" ht="15" customHeight="1" x14ac:dyDescent="0.25">
      <c r="M49"/>
      <c r="N49"/>
      <c r="O49"/>
      <c r="P49"/>
    </row>
    <row r="50" spans="13:16" x14ac:dyDescent="0.25">
      <c r="M50"/>
      <c r="N50"/>
      <c r="O50"/>
      <c r="P50"/>
    </row>
    <row r="51" spans="13:16" ht="15" customHeight="1" x14ac:dyDescent="0.25">
      <c r="M51"/>
      <c r="N51"/>
      <c r="O51"/>
      <c r="P51"/>
    </row>
    <row r="52" spans="13:16" x14ac:dyDescent="0.25">
      <c r="M52"/>
      <c r="N52"/>
      <c r="O52"/>
      <c r="P52"/>
    </row>
    <row r="53" spans="13:16" x14ac:dyDescent="0.25">
      <c r="M53"/>
      <c r="N53"/>
      <c r="O53"/>
      <c r="P5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sheetData>
  <mergeCells count="25">
    <mergeCell ref="B28:R28"/>
    <mergeCell ref="B30:R30"/>
    <mergeCell ref="M40:N40"/>
    <mergeCell ref="O40:P40"/>
    <mergeCell ref="B14:R14"/>
    <mergeCell ref="B16:R16"/>
    <mergeCell ref="B18:R18"/>
    <mergeCell ref="B24:R24"/>
    <mergeCell ref="B26:R26"/>
    <mergeCell ref="B22:R22"/>
    <mergeCell ref="B20:R20"/>
    <mergeCell ref="A4:A5"/>
    <mergeCell ref="B4:B5"/>
    <mergeCell ref="C4:C5"/>
    <mergeCell ref="D4:D5"/>
    <mergeCell ref="E4:E5"/>
    <mergeCell ref="O4:P4"/>
    <mergeCell ref="F4:F5"/>
    <mergeCell ref="Q4:Q5"/>
    <mergeCell ref="R4:R5"/>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9"/>
  <dimension ref="A1:S27"/>
  <sheetViews>
    <sheetView zoomScale="80" zoomScaleNormal="80" workbookViewId="0">
      <selection sqref="A1:F2"/>
    </sheetView>
  </sheetViews>
  <sheetFormatPr defaultRowHeight="15" x14ac:dyDescent="0.25"/>
  <cols>
    <col min="1" max="1" width="4.7109375" customWidth="1"/>
    <col min="3" max="3" width="11.42578125" customWidth="1"/>
    <col min="4" max="4" width="9.7109375" customWidth="1"/>
    <col min="5" max="5" width="33.42578125" customWidth="1"/>
    <col min="6" max="6" width="83.28515625" customWidth="1"/>
    <col min="7" max="7" width="15.7109375" customWidth="1"/>
    <col min="8" max="8" width="19.28515625" customWidth="1"/>
    <col min="9" max="9" width="10.42578125" customWidth="1"/>
    <col min="10" max="10" width="29.7109375" customWidth="1"/>
    <col min="11" max="11" width="10.7109375" customWidth="1"/>
    <col min="12" max="12" width="11.7109375" customWidth="1"/>
    <col min="13" max="13" width="14.7109375" style="1" customWidth="1"/>
    <col min="14" max="14" width="13.42578125" style="1" customWidth="1"/>
    <col min="15" max="15" width="17.5703125" style="1" customWidth="1"/>
    <col min="16" max="16" width="14.7109375" style="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66"/>
    </row>
    <row r="2" spans="1:19" ht="15.75" x14ac:dyDescent="0.25">
      <c r="A2" s="965" t="s">
        <v>1265</v>
      </c>
      <c r="B2" s="966"/>
      <c r="C2" s="966"/>
      <c r="D2" s="966"/>
      <c r="E2" s="966"/>
      <c r="F2" s="965"/>
      <c r="G2" s="74"/>
    </row>
    <row r="4" spans="1:19" s="3" customFormat="1" ht="47.25" customHeight="1" x14ac:dyDescent="0.25">
      <c r="A4" s="753" t="s">
        <v>0</v>
      </c>
      <c r="B4" s="755" t="s">
        <v>1</v>
      </c>
      <c r="C4" s="755" t="s">
        <v>2</v>
      </c>
      <c r="D4" s="755" t="s">
        <v>3</v>
      </c>
      <c r="E4" s="753" t="s">
        <v>4</v>
      </c>
      <c r="F4" s="753" t="s">
        <v>5</v>
      </c>
      <c r="G4" s="753" t="s">
        <v>6</v>
      </c>
      <c r="H4" s="757" t="s">
        <v>7</v>
      </c>
      <c r="I4" s="757"/>
      <c r="J4" s="753" t="s">
        <v>8</v>
      </c>
      <c r="K4" s="758" t="s">
        <v>9</v>
      </c>
      <c r="L4" s="759"/>
      <c r="M4" s="752" t="s">
        <v>10</v>
      </c>
      <c r="N4" s="752"/>
      <c r="O4" s="752" t="s">
        <v>11</v>
      </c>
      <c r="P4" s="752"/>
      <c r="Q4" s="753" t="s">
        <v>12</v>
      </c>
      <c r="R4" s="755" t="s">
        <v>13</v>
      </c>
      <c r="S4" s="2"/>
    </row>
    <row r="5" spans="1:19" s="3" customFormat="1" ht="35.25" customHeight="1" x14ac:dyDescent="0.2">
      <c r="A5" s="754"/>
      <c r="B5" s="756"/>
      <c r="C5" s="756"/>
      <c r="D5" s="756"/>
      <c r="E5" s="754"/>
      <c r="F5" s="754"/>
      <c r="G5" s="754"/>
      <c r="H5" s="75" t="s">
        <v>14</v>
      </c>
      <c r="I5" s="75" t="s">
        <v>15</v>
      </c>
      <c r="J5" s="754"/>
      <c r="K5" s="76">
        <v>2018</v>
      </c>
      <c r="L5" s="76">
        <v>2019</v>
      </c>
      <c r="M5" s="77">
        <v>2018</v>
      </c>
      <c r="N5" s="77">
        <v>2019</v>
      </c>
      <c r="O5" s="77">
        <v>2018</v>
      </c>
      <c r="P5" s="77">
        <v>2019</v>
      </c>
      <c r="Q5" s="754"/>
      <c r="R5" s="756"/>
      <c r="S5" s="2"/>
    </row>
    <row r="6" spans="1:19" s="3" customFormat="1" ht="15.75" customHeight="1" x14ac:dyDescent="0.2">
      <c r="A6" s="78" t="s">
        <v>16</v>
      </c>
      <c r="B6" s="75" t="s">
        <v>17</v>
      </c>
      <c r="C6" s="75" t="s">
        <v>18</v>
      </c>
      <c r="D6" s="75" t="s">
        <v>19</v>
      </c>
      <c r="E6" s="78" t="s">
        <v>20</v>
      </c>
      <c r="F6" s="78" t="s">
        <v>21</v>
      </c>
      <c r="G6" s="78" t="s">
        <v>22</v>
      </c>
      <c r="H6" s="75" t="s">
        <v>23</v>
      </c>
      <c r="I6" s="75" t="s">
        <v>24</v>
      </c>
      <c r="J6" s="78" t="s">
        <v>25</v>
      </c>
      <c r="K6" s="76" t="s">
        <v>26</v>
      </c>
      <c r="L6" s="76" t="s">
        <v>27</v>
      </c>
      <c r="M6" s="79" t="s">
        <v>28</v>
      </c>
      <c r="N6" s="79" t="s">
        <v>29</v>
      </c>
      <c r="O6" s="79" t="s">
        <v>30</v>
      </c>
      <c r="P6" s="79" t="s">
        <v>31</v>
      </c>
      <c r="Q6" s="78" t="s">
        <v>32</v>
      </c>
      <c r="R6" s="75" t="s">
        <v>33</v>
      </c>
      <c r="S6" s="2"/>
    </row>
    <row r="7" spans="1:19" s="9" customFormat="1" ht="118.5" customHeight="1" x14ac:dyDescent="0.25">
      <c r="A7" s="80">
        <v>1</v>
      </c>
      <c r="B7" s="81">
        <v>1</v>
      </c>
      <c r="C7" s="81">
        <v>4</v>
      </c>
      <c r="D7" s="82">
        <v>2</v>
      </c>
      <c r="E7" s="83" t="s">
        <v>229</v>
      </c>
      <c r="F7" s="83" t="s">
        <v>230</v>
      </c>
      <c r="G7" s="82" t="s">
        <v>231</v>
      </c>
      <c r="H7" s="84" t="s">
        <v>1163</v>
      </c>
      <c r="I7" s="85" t="s">
        <v>1164</v>
      </c>
      <c r="J7" s="86" t="s">
        <v>232</v>
      </c>
      <c r="K7" s="87" t="s">
        <v>233</v>
      </c>
      <c r="L7" s="87"/>
      <c r="M7" s="88">
        <v>121500</v>
      </c>
      <c r="N7" s="88"/>
      <c r="O7" s="88">
        <v>121500</v>
      </c>
      <c r="P7" s="88"/>
      <c r="Q7" s="82" t="s">
        <v>234</v>
      </c>
      <c r="R7" s="82" t="s">
        <v>235</v>
      </c>
      <c r="S7" s="8"/>
    </row>
    <row r="8" spans="1:19" s="9" customFormat="1" ht="143.25" customHeight="1" x14ac:dyDescent="0.25">
      <c r="A8" s="81">
        <v>2</v>
      </c>
      <c r="B8" s="81">
        <v>1</v>
      </c>
      <c r="C8" s="81">
        <v>4</v>
      </c>
      <c r="D8" s="82">
        <v>5</v>
      </c>
      <c r="E8" s="82" t="s">
        <v>236</v>
      </c>
      <c r="F8" s="83" t="s">
        <v>237</v>
      </c>
      <c r="G8" s="82" t="s">
        <v>231</v>
      </c>
      <c r="H8" s="84" t="s">
        <v>1165</v>
      </c>
      <c r="I8" s="85" t="s">
        <v>1166</v>
      </c>
      <c r="J8" s="86" t="s">
        <v>232</v>
      </c>
      <c r="K8" s="87" t="s">
        <v>233</v>
      </c>
      <c r="L8" s="87"/>
      <c r="M8" s="88">
        <v>72900</v>
      </c>
      <c r="N8" s="88"/>
      <c r="O8" s="88">
        <f>M8</f>
        <v>72900</v>
      </c>
      <c r="P8" s="88"/>
      <c r="Q8" s="82" t="s">
        <v>234</v>
      </c>
      <c r="R8" s="82" t="s">
        <v>235</v>
      </c>
      <c r="S8" s="8"/>
    </row>
    <row r="9" spans="1:19" s="9" customFormat="1" ht="334.5" customHeight="1" x14ac:dyDescent="0.25">
      <c r="A9" s="422">
        <v>3</v>
      </c>
      <c r="B9" s="422">
        <v>1</v>
      </c>
      <c r="C9" s="422">
        <v>4</v>
      </c>
      <c r="D9" s="423">
        <v>5</v>
      </c>
      <c r="E9" s="424" t="s">
        <v>238</v>
      </c>
      <c r="F9" s="424" t="s">
        <v>239</v>
      </c>
      <c r="G9" s="423" t="s">
        <v>155</v>
      </c>
      <c r="H9" s="425" t="s">
        <v>240</v>
      </c>
      <c r="I9" s="426" t="s">
        <v>1167</v>
      </c>
      <c r="J9" s="424" t="s">
        <v>1129</v>
      </c>
      <c r="K9" s="427" t="s">
        <v>241</v>
      </c>
      <c r="L9" s="427"/>
      <c r="M9" s="428">
        <v>48600</v>
      </c>
      <c r="N9" s="428"/>
      <c r="O9" s="428">
        <v>48600</v>
      </c>
      <c r="P9" s="428"/>
      <c r="Q9" s="423" t="s">
        <v>242</v>
      </c>
      <c r="R9" s="423" t="s">
        <v>243</v>
      </c>
      <c r="S9" s="8"/>
    </row>
    <row r="10" spans="1:19" s="156" customFormat="1" ht="165.75" x14ac:dyDescent="0.25">
      <c r="A10" s="274">
        <v>4</v>
      </c>
      <c r="B10" s="399">
        <v>1</v>
      </c>
      <c r="C10" s="399">
        <v>1</v>
      </c>
      <c r="D10" s="400">
        <v>2</v>
      </c>
      <c r="E10" s="400" t="s">
        <v>244</v>
      </c>
      <c r="F10" s="402" t="s">
        <v>245</v>
      </c>
      <c r="G10" s="400" t="s">
        <v>37</v>
      </c>
      <c r="H10" s="275" t="s">
        <v>1168</v>
      </c>
      <c r="I10" s="259" t="s">
        <v>1169</v>
      </c>
      <c r="J10" s="258" t="s">
        <v>232</v>
      </c>
      <c r="K10" s="403"/>
      <c r="L10" s="403" t="s">
        <v>140</v>
      </c>
      <c r="M10" s="401"/>
      <c r="N10" s="430">
        <v>24912</v>
      </c>
      <c r="O10" s="401"/>
      <c r="P10" s="430">
        <f>N10</f>
        <v>24912</v>
      </c>
      <c r="Q10" s="400" t="s">
        <v>234</v>
      </c>
      <c r="R10" s="400" t="s">
        <v>235</v>
      </c>
    </row>
    <row r="11" spans="1:19" s="156" customFormat="1" ht="126" customHeight="1" x14ac:dyDescent="0.25">
      <c r="A11" s="274"/>
      <c r="B11" s="761" t="s">
        <v>1130</v>
      </c>
      <c r="C11" s="762"/>
      <c r="D11" s="762"/>
      <c r="E11" s="762"/>
      <c r="F11" s="762"/>
      <c r="G11" s="762"/>
      <c r="H11" s="762"/>
      <c r="I11" s="762"/>
      <c r="J11" s="762"/>
      <c r="K11" s="762"/>
      <c r="L11" s="762"/>
      <c r="M11" s="762"/>
      <c r="N11" s="762"/>
      <c r="O11" s="762"/>
      <c r="P11" s="762"/>
      <c r="Q11" s="762"/>
      <c r="R11" s="763"/>
    </row>
    <row r="12" spans="1:19" s="156" customFormat="1" ht="162" customHeight="1" x14ac:dyDescent="0.25">
      <c r="A12" s="399">
        <v>5</v>
      </c>
      <c r="B12" s="399">
        <v>1</v>
      </c>
      <c r="C12" s="399">
        <v>4</v>
      </c>
      <c r="D12" s="400">
        <v>2</v>
      </c>
      <c r="E12" s="400" t="s">
        <v>246</v>
      </c>
      <c r="F12" s="402" t="s">
        <v>247</v>
      </c>
      <c r="G12" s="400" t="s">
        <v>248</v>
      </c>
      <c r="H12" s="275" t="s">
        <v>1170</v>
      </c>
      <c r="I12" s="259" t="s">
        <v>1171</v>
      </c>
      <c r="J12" s="258" t="s">
        <v>232</v>
      </c>
      <c r="K12" s="403"/>
      <c r="L12" s="403" t="s">
        <v>39</v>
      </c>
      <c r="M12" s="401"/>
      <c r="N12" s="401">
        <v>234088</v>
      </c>
      <c r="O12" s="401">
        <f>M12</f>
        <v>0</v>
      </c>
      <c r="P12" s="401">
        <v>234088</v>
      </c>
      <c r="Q12" s="400" t="s">
        <v>234</v>
      </c>
      <c r="R12" s="400" t="s">
        <v>235</v>
      </c>
    </row>
    <row r="13" spans="1:19" s="156" customFormat="1" ht="95.25" customHeight="1" x14ac:dyDescent="0.25">
      <c r="A13" s="399"/>
      <c r="B13" s="761" t="s">
        <v>1131</v>
      </c>
      <c r="C13" s="762"/>
      <c r="D13" s="762"/>
      <c r="E13" s="762"/>
      <c r="F13" s="762"/>
      <c r="G13" s="762"/>
      <c r="H13" s="762"/>
      <c r="I13" s="762"/>
      <c r="J13" s="762"/>
      <c r="K13" s="762"/>
      <c r="L13" s="762"/>
      <c r="M13" s="762"/>
      <c r="N13" s="762"/>
      <c r="O13" s="762"/>
      <c r="P13" s="762"/>
      <c r="Q13" s="762"/>
      <c r="R13" s="763"/>
    </row>
    <row r="14" spans="1:19" ht="90" customHeight="1" x14ac:dyDescent="0.25">
      <c r="A14" s="764">
        <v>6</v>
      </c>
      <c r="B14" s="764">
        <v>1</v>
      </c>
      <c r="C14" s="765">
        <v>4</v>
      </c>
      <c r="D14" s="764">
        <v>5</v>
      </c>
      <c r="E14" s="765" t="s">
        <v>249</v>
      </c>
      <c r="F14" s="765" t="s">
        <v>1172</v>
      </c>
      <c r="G14" s="765" t="s">
        <v>250</v>
      </c>
      <c r="H14" s="318" t="s">
        <v>1173</v>
      </c>
      <c r="I14" s="319" t="s">
        <v>1174</v>
      </c>
      <c r="J14" s="765" t="s">
        <v>251</v>
      </c>
      <c r="K14" s="768"/>
      <c r="L14" s="768" t="s">
        <v>39</v>
      </c>
      <c r="M14" s="766"/>
      <c r="N14" s="766">
        <v>155400</v>
      </c>
      <c r="O14" s="766"/>
      <c r="P14" s="766">
        <v>155400</v>
      </c>
      <c r="Q14" s="765" t="s">
        <v>252</v>
      </c>
      <c r="R14" s="765" t="s">
        <v>235</v>
      </c>
    </row>
    <row r="15" spans="1:19" ht="76.5" x14ac:dyDescent="0.25">
      <c r="A15" s="764"/>
      <c r="B15" s="764"/>
      <c r="C15" s="765"/>
      <c r="D15" s="764"/>
      <c r="E15" s="765"/>
      <c r="F15" s="765"/>
      <c r="G15" s="765"/>
      <c r="H15" s="400" t="s">
        <v>1175</v>
      </c>
      <c r="I15" s="259" t="s">
        <v>1176</v>
      </c>
      <c r="J15" s="765"/>
      <c r="K15" s="768"/>
      <c r="L15" s="768"/>
      <c r="M15" s="766"/>
      <c r="N15" s="766"/>
      <c r="O15" s="766"/>
      <c r="P15" s="766"/>
      <c r="Q15" s="765"/>
      <c r="R15" s="765"/>
    </row>
    <row r="16" spans="1:19" ht="48.75" customHeight="1" x14ac:dyDescent="0.25">
      <c r="A16" s="767" t="s">
        <v>1132</v>
      </c>
      <c r="B16" s="767"/>
      <c r="C16" s="767"/>
      <c r="D16" s="767"/>
      <c r="E16" s="767"/>
      <c r="F16" s="767"/>
      <c r="G16" s="767"/>
      <c r="H16" s="767"/>
      <c r="I16" s="767"/>
      <c r="J16" s="767"/>
      <c r="K16" s="767"/>
      <c r="L16" s="767"/>
      <c r="M16" s="767"/>
      <c r="N16" s="767"/>
      <c r="O16" s="767"/>
      <c r="P16" s="767"/>
      <c r="Q16" s="767"/>
      <c r="R16" s="767"/>
    </row>
    <row r="18" spans="14:18" x14ac:dyDescent="0.25">
      <c r="N18" s="224"/>
      <c r="O18" s="225" t="s">
        <v>112</v>
      </c>
      <c r="P18" s="225"/>
      <c r="Q18" s="225" t="s">
        <v>113</v>
      </c>
      <c r="R18" s="226"/>
    </row>
    <row r="19" spans="14:18" x14ac:dyDescent="0.25">
      <c r="N19" s="224"/>
      <c r="O19" s="13" t="s">
        <v>114</v>
      </c>
      <c r="P19" s="14" t="s">
        <v>115</v>
      </c>
      <c r="Q19" s="15" t="s">
        <v>114</v>
      </c>
      <c r="R19" s="14" t="s">
        <v>115</v>
      </c>
    </row>
    <row r="20" spans="14:18" x14ac:dyDescent="0.25">
      <c r="N20" s="16" t="s">
        <v>116</v>
      </c>
      <c r="O20" s="17">
        <v>2</v>
      </c>
      <c r="P20" s="18">
        <f>O7+O8</f>
        <v>194400</v>
      </c>
      <c r="Q20" s="19">
        <v>1</v>
      </c>
      <c r="R20" s="20">
        <f>O9</f>
        <v>48600</v>
      </c>
    </row>
    <row r="21" spans="14:18" x14ac:dyDescent="0.25">
      <c r="N21" s="16" t="s">
        <v>117</v>
      </c>
      <c r="O21" s="200">
        <v>5</v>
      </c>
      <c r="P21" s="18">
        <f>P14+P12+P10+O8+O7</f>
        <v>608800</v>
      </c>
      <c r="Q21" s="200">
        <v>1</v>
      </c>
      <c r="R21" s="18">
        <f>O9</f>
        <v>48600</v>
      </c>
    </row>
    <row r="22" spans="14:18" x14ac:dyDescent="0.25">
      <c r="N22" s="429"/>
      <c r="O22" s="429"/>
    </row>
    <row r="24" spans="14:18" x14ac:dyDescent="0.25">
      <c r="N24"/>
      <c r="O24"/>
      <c r="P24"/>
    </row>
    <row r="25" spans="14:18" x14ac:dyDescent="0.25">
      <c r="N25"/>
      <c r="O25"/>
      <c r="P25"/>
    </row>
    <row r="26" spans="14:18" x14ac:dyDescent="0.25">
      <c r="N26"/>
      <c r="O26"/>
      <c r="P26"/>
    </row>
    <row r="27" spans="14:18" x14ac:dyDescent="0.25">
      <c r="N27"/>
      <c r="O27"/>
      <c r="P27"/>
    </row>
  </sheetData>
  <mergeCells count="33">
    <mergeCell ref="O14:O15"/>
    <mergeCell ref="P14:P15"/>
    <mergeCell ref="Q14:Q15"/>
    <mergeCell ref="R14:R15"/>
    <mergeCell ref="A16:R16"/>
    <mergeCell ref="G14:G15"/>
    <mergeCell ref="J14:J15"/>
    <mergeCell ref="K14:K15"/>
    <mergeCell ref="L14:L15"/>
    <mergeCell ref="M14:M15"/>
    <mergeCell ref="N14:N15"/>
    <mergeCell ref="Q4:Q5"/>
    <mergeCell ref="R4:R5"/>
    <mergeCell ref="B11:R11"/>
    <mergeCell ref="B13:R13"/>
    <mergeCell ref="A14:A15"/>
    <mergeCell ref="B14:B15"/>
    <mergeCell ref="C14:C15"/>
    <mergeCell ref="D14:D15"/>
    <mergeCell ref="E14:E15"/>
    <mergeCell ref="F14:F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0"/>
  <dimension ref="A1:S43"/>
  <sheetViews>
    <sheetView zoomScale="70" zoomScaleNormal="70" workbookViewId="0">
      <selection sqref="A1:F2"/>
    </sheetView>
  </sheetViews>
  <sheetFormatPr defaultRowHeight="15" x14ac:dyDescent="0.25"/>
  <cols>
    <col min="1" max="1" width="4.71093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7" customWidth="1"/>
    <col min="10" max="10" width="29.7109375" customWidth="1"/>
    <col min="11" max="11" width="10.7109375" customWidth="1"/>
    <col min="12" max="12" width="12.7109375" customWidth="1"/>
    <col min="13" max="13" width="13.5703125" style="1" customWidth="1"/>
    <col min="14" max="14" width="16.140625" style="1" customWidth="1"/>
    <col min="15" max="16" width="14.7109375" style="1" customWidth="1"/>
    <col min="17" max="17" width="17.85546875" customWidth="1"/>
    <col min="18" max="18" width="13.855468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66"/>
    </row>
    <row r="2" spans="1:19" ht="15.75" x14ac:dyDescent="0.25">
      <c r="A2" s="965" t="s">
        <v>1266</v>
      </c>
      <c r="B2" s="966"/>
      <c r="C2" s="966"/>
      <c r="D2" s="966"/>
      <c r="E2" s="966"/>
      <c r="F2" s="966"/>
    </row>
    <row r="4" spans="1:19" s="3" customFormat="1" ht="47.25" customHeight="1" x14ac:dyDescent="0.2">
      <c r="A4" s="775" t="s">
        <v>0</v>
      </c>
      <c r="B4" s="777" t="s">
        <v>1</v>
      </c>
      <c r="C4" s="777" t="s">
        <v>2</v>
      </c>
      <c r="D4" s="777" t="s">
        <v>3</v>
      </c>
      <c r="E4" s="779" t="s">
        <v>4</v>
      </c>
      <c r="F4" s="779" t="s">
        <v>5</v>
      </c>
      <c r="G4" s="779" t="s">
        <v>6</v>
      </c>
      <c r="H4" s="782" t="s">
        <v>7</v>
      </c>
      <c r="I4" s="782"/>
      <c r="J4" s="779" t="s">
        <v>8</v>
      </c>
      <c r="K4" s="783" t="s">
        <v>9</v>
      </c>
      <c r="L4" s="784"/>
      <c r="M4" s="781" t="s">
        <v>10</v>
      </c>
      <c r="N4" s="781"/>
      <c r="O4" s="781" t="s">
        <v>11</v>
      </c>
      <c r="P4" s="781"/>
      <c r="Q4" s="777" t="s">
        <v>876</v>
      </c>
      <c r="R4" s="777" t="s">
        <v>13</v>
      </c>
      <c r="S4" s="2"/>
    </row>
    <row r="5" spans="1:19" s="3" customFormat="1" ht="35.25" customHeight="1" x14ac:dyDescent="0.2">
      <c r="A5" s="776"/>
      <c r="B5" s="778"/>
      <c r="C5" s="778"/>
      <c r="D5" s="778"/>
      <c r="E5" s="780"/>
      <c r="F5" s="780"/>
      <c r="G5" s="780"/>
      <c r="H5" s="405" t="s">
        <v>14</v>
      </c>
      <c r="I5" s="405" t="s">
        <v>15</v>
      </c>
      <c r="J5" s="780"/>
      <c r="K5" s="407">
        <v>2018</v>
      </c>
      <c r="L5" s="407">
        <v>2019</v>
      </c>
      <c r="M5" s="205">
        <v>2018</v>
      </c>
      <c r="N5" s="205">
        <v>2019</v>
      </c>
      <c r="O5" s="205">
        <v>2018</v>
      </c>
      <c r="P5" s="205">
        <v>2019</v>
      </c>
      <c r="Q5" s="778"/>
      <c r="R5" s="778"/>
      <c r="S5" s="2"/>
    </row>
    <row r="6" spans="1:19" s="3" customFormat="1" ht="15.75" customHeight="1" x14ac:dyDescent="0.2">
      <c r="A6" s="404" t="s">
        <v>16</v>
      </c>
      <c r="B6" s="405" t="s">
        <v>17</v>
      </c>
      <c r="C6" s="405" t="s">
        <v>18</v>
      </c>
      <c r="D6" s="405" t="s">
        <v>19</v>
      </c>
      <c r="E6" s="406" t="s">
        <v>20</v>
      </c>
      <c r="F6" s="406" t="s">
        <v>21</v>
      </c>
      <c r="G6" s="406" t="s">
        <v>22</v>
      </c>
      <c r="H6" s="405" t="s">
        <v>23</v>
      </c>
      <c r="I6" s="405" t="s">
        <v>24</v>
      </c>
      <c r="J6" s="406" t="s">
        <v>25</v>
      </c>
      <c r="K6" s="407" t="s">
        <v>26</v>
      </c>
      <c r="L6" s="407" t="s">
        <v>27</v>
      </c>
      <c r="M6" s="408" t="s">
        <v>28</v>
      </c>
      <c r="N6" s="408" t="s">
        <v>29</v>
      </c>
      <c r="O6" s="408" t="s">
        <v>30</v>
      </c>
      <c r="P6" s="408" t="s">
        <v>31</v>
      </c>
      <c r="Q6" s="406" t="s">
        <v>32</v>
      </c>
      <c r="R6" s="405" t="s">
        <v>33</v>
      </c>
      <c r="S6" s="2"/>
    </row>
    <row r="7" spans="1:19" ht="75" x14ac:dyDescent="0.25">
      <c r="A7" s="206">
        <v>1</v>
      </c>
      <c r="B7" s="207">
        <v>2</v>
      </c>
      <c r="C7" s="207">
        <v>4</v>
      </c>
      <c r="D7" s="208">
        <v>2</v>
      </c>
      <c r="E7" s="209" t="s">
        <v>877</v>
      </c>
      <c r="F7" s="208" t="s">
        <v>878</v>
      </c>
      <c r="G7" s="208" t="s">
        <v>418</v>
      </c>
      <c r="H7" s="210" t="s">
        <v>91</v>
      </c>
      <c r="I7" s="211" t="s">
        <v>180</v>
      </c>
      <c r="J7" s="208" t="s">
        <v>879</v>
      </c>
      <c r="K7" s="210" t="s">
        <v>39</v>
      </c>
      <c r="L7" s="210" t="s">
        <v>253</v>
      </c>
      <c r="M7" s="212">
        <v>10050</v>
      </c>
      <c r="N7" s="213"/>
      <c r="O7" s="213">
        <v>10050</v>
      </c>
      <c r="P7" s="213"/>
      <c r="Q7" s="208" t="s">
        <v>880</v>
      </c>
      <c r="R7" s="208" t="s">
        <v>881</v>
      </c>
      <c r="S7" s="214"/>
    </row>
    <row r="8" spans="1:19" ht="135" x14ac:dyDescent="0.25">
      <c r="A8" s="207">
        <v>2</v>
      </c>
      <c r="B8" s="207">
        <v>2</v>
      </c>
      <c r="C8" s="207">
        <v>4</v>
      </c>
      <c r="D8" s="208">
        <v>2</v>
      </c>
      <c r="E8" s="209" t="s">
        <v>882</v>
      </c>
      <c r="F8" s="208" t="s">
        <v>883</v>
      </c>
      <c r="G8" s="208" t="s">
        <v>884</v>
      </c>
      <c r="H8" s="210" t="s">
        <v>91</v>
      </c>
      <c r="I8" s="211" t="s">
        <v>885</v>
      </c>
      <c r="J8" s="208" t="s">
        <v>886</v>
      </c>
      <c r="K8" s="210" t="s">
        <v>94</v>
      </c>
      <c r="L8" s="210" t="s">
        <v>253</v>
      </c>
      <c r="M8" s="213">
        <v>35132</v>
      </c>
      <c r="N8" s="213"/>
      <c r="O8" s="213">
        <v>35132</v>
      </c>
      <c r="P8" s="213"/>
      <c r="Q8" s="208" t="s">
        <v>880</v>
      </c>
      <c r="R8" s="208" t="s">
        <v>881</v>
      </c>
      <c r="S8" s="214"/>
    </row>
    <row r="9" spans="1:19" ht="148.5" customHeight="1" x14ac:dyDescent="0.25">
      <c r="A9" s="207">
        <v>3</v>
      </c>
      <c r="B9" s="207">
        <v>6</v>
      </c>
      <c r="C9" s="207">
        <v>5</v>
      </c>
      <c r="D9" s="208">
        <v>2</v>
      </c>
      <c r="E9" s="209" t="s">
        <v>887</v>
      </c>
      <c r="F9" s="208" t="s">
        <v>888</v>
      </c>
      <c r="G9" s="208" t="s">
        <v>155</v>
      </c>
      <c r="H9" s="210" t="s">
        <v>91</v>
      </c>
      <c r="I9" s="211" t="s">
        <v>275</v>
      </c>
      <c r="J9" s="208" t="s">
        <v>889</v>
      </c>
      <c r="K9" s="210" t="s">
        <v>890</v>
      </c>
      <c r="L9" s="210" t="s">
        <v>253</v>
      </c>
      <c r="M9" s="213">
        <v>20000</v>
      </c>
      <c r="N9" s="213"/>
      <c r="O9" s="213">
        <v>20000</v>
      </c>
      <c r="P9" s="213"/>
      <c r="Q9" s="208" t="s">
        <v>880</v>
      </c>
      <c r="R9" s="208" t="s">
        <v>881</v>
      </c>
    </row>
    <row r="10" spans="1:19" ht="105" x14ac:dyDescent="0.25">
      <c r="A10" s="207">
        <v>4</v>
      </c>
      <c r="B10" s="207">
        <v>1</v>
      </c>
      <c r="C10" s="207">
        <v>4</v>
      </c>
      <c r="D10" s="208">
        <v>2</v>
      </c>
      <c r="E10" s="215" t="s">
        <v>891</v>
      </c>
      <c r="F10" s="208" t="s">
        <v>892</v>
      </c>
      <c r="G10" s="215" t="s">
        <v>893</v>
      </c>
      <c r="H10" s="215" t="s">
        <v>894</v>
      </c>
      <c r="I10" s="216" t="s">
        <v>895</v>
      </c>
      <c r="J10" s="208" t="s">
        <v>896</v>
      </c>
      <c r="K10" s="210" t="s">
        <v>299</v>
      </c>
      <c r="L10" s="210" t="s">
        <v>253</v>
      </c>
      <c r="M10" s="213">
        <v>34818</v>
      </c>
      <c r="N10" s="213"/>
      <c r="O10" s="213">
        <v>34818</v>
      </c>
      <c r="P10" s="213"/>
      <c r="Q10" s="208" t="s">
        <v>880</v>
      </c>
      <c r="R10" s="208" t="s">
        <v>881</v>
      </c>
    </row>
    <row r="11" spans="1:19" ht="165" x14ac:dyDescent="0.25">
      <c r="A11" s="206">
        <v>5</v>
      </c>
      <c r="B11" s="207">
        <v>1</v>
      </c>
      <c r="C11" s="207">
        <v>4</v>
      </c>
      <c r="D11" s="208">
        <v>5</v>
      </c>
      <c r="E11" s="217" t="s">
        <v>897</v>
      </c>
      <c r="F11" s="208" t="s">
        <v>898</v>
      </c>
      <c r="G11" s="208" t="s">
        <v>55</v>
      </c>
      <c r="H11" s="210" t="s">
        <v>91</v>
      </c>
      <c r="I11" s="216" t="s">
        <v>899</v>
      </c>
      <c r="J11" s="208" t="s">
        <v>900</v>
      </c>
      <c r="K11" s="210" t="s">
        <v>299</v>
      </c>
      <c r="L11" s="210" t="s">
        <v>253</v>
      </c>
      <c r="M11" s="213">
        <v>9248.5400000000009</v>
      </c>
      <c r="N11" s="213"/>
      <c r="O11" s="213">
        <v>8096.54</v>
      </c>
      <c r="P11" s="213"/>
      <c r="Q11" s="208" t="s">
        <v>901</v>
      </c>
      <c r="R11" s="208" t="s">
        <v>902</v>
      </c>
      <c r="S11" s="214"/>
    </row>
    <row r="12" spans="1:19" ht="270" x14ac:dyDescent="0.25">
      <c r="A12" s="207">
        <v>6</v>
      </c>
      <c r="B12" s="207">
        <v>1</v>
      </c>
      <c r="C12" s="207">
        <v>4</v>
      </c>
      <c r="D12" s="208">
        <v>5</v>
      </c>
      <c r="E12" s="208" t="s">
        <v>903</v>
      </c>
      <c r="F12" s="208" t="s">
        <v>904</v>
      </c>
      <c r="G12" s="208" t="s">
        <v>55</v>
      </c>
      <c r="H12" s="210" t="s">
        <v>91</v>
      </c>
      <c r="I12" s="216" t="s">
        <v>84</v>
      </c>
      <c r="J12" s="208" t="s">
        <v>905</v>
      </c>
      <c r="K12" s="210" t="s">
        <v>890</v>
      </c>
      <c r="L12" s="210" t="s">
        <v>253</v>
      </c>
      <c r="M12" s="213" t="s">
        <v>906</v>
      </c>
      <c r="N12" s="213"/>
      <c r="O12" s="213">
        <v>21071.5</v>
      </c>
      <c r="P12" s="213"/>
      <c r="Q12" s="208" t="s">
        <v>105</v>
      </c>
      <c r="R12" s="208" t="s">
        <v>907</v>
      </c>
    </row>
    <row r="13" spans="1:19" s="9" customFormat="1" ht="78.75" customHeight="1" x14ac:dyDescent="0.25">
      <c r="A13" s="249">
        <v>7</v>
      </c>
      <c r="B13" s="250">
        <v>1</v>
      </c>
      <c r="C13" s="250">
        <v>4</v>
      </c>
      <c r="D13" s="236">
        <v>2</v>
      </c>
      <c r="E13" s="271" t="s">
        <v>908</v>
      </c>
      <c r="F13" s="273" t="s">
        <v>909</v>
      </c>
      <c r="G13" s="236" t="s">
        <v>64</v>
      </c>
      <c r="H13" s="252" t="s">
        <v>66</v>
      </c>
      <c r="I13" s="237" t="s">
        <v>263</v>
      </c>
      <c r="J13" s="236" t="s">
        <v>879</v>
      </c>
      <c r="K13" s="252"/>
      <c r="L13" s="252" t="s">
        <v>299</v>
      </c>
      <c r="M13" s="248"/>
      <c r="N13" s="253">
        <v>10000</v>
      </c>
      <c r="O13" s="253"/>
      <c r="P13" s="253">
        <v>10000</v>
      </c>
      <c r="Q13" s="236" t="s">
        <v>910</v>
      </c>
      <c r="R13" s="236" t="s">
        <v>881</v>
      </c>
      <c r="S13" s="8"/>
    </row>
    <row r="14" spans="1:19" s="9" customFormat="1" ht="27" customHeight="1" x14ac:dyDescent="0.25">
      <c r="A14" s="249"/>
      <c r="B14" s="770" t="s">
        <v>1140</v>
      </c>
      <c r="C14" s="664"/>
      <c r="D14" s="664"/>
      <c r="E14" s="664"/>
      <c r="F14" s="664"/>
      <c r="G14" s="664"/>
      <c r="H14" s="664"/>
      <c r="I14" s="664"/>
      <c r="J14" s="664"/>
      <c r="K14" s="664"/>
      <c r="L14" s="664"/>
      <c r="M14" s="664"/>
      <c r="N14" s="664"/>
      <c r="O14" s="664"/>
      <c r="P14" s="664"/>
      <c r="Q14" s="664"/>
      <c r="R14" s="665"/>
      <c r="S14" s="8"/>
    </row>
    <row r="15" spans="1:19" s="9" customFormat="1" ht="117.75" customHeight="1" x14ac:dyDescent="0.25">
      <c r="A15" s="254">
        <v>8</v>
      </c>
      <c r="B15" s="250">
        <v>1</v>
      </c>
      <c r="C15" s="250">
        <v>4</v>
      </c>
      <c r="D15" s="236">
        <v>2</v>
      </c>
      <c r="E15" s="271" t="s">
        <v>911</v>
      </c>
      <c r="F15" s="335" t="s">
        <v>1177</v>
      </c>
      <c r="G15" s="236" t="s">
        <v>884</v>
      </c>
      <c r="H15" s="252" t="s">
        <v>91</v>
      </c>
      <c r="I15" s="237" t="s">
        <v>885</v>
      </c>
      <c r="J15" s="236" t="s">
        <v>879</v>
      </c>
      <c r="K15" s="252"/>
      <c r="L15" s="252" t="s">
        <v>912</v>
      </c>
      <c r="M15" s="253"/>
      <c r="N15" s="253">
        <v>35000</v>
      </c>
      <c r="O15" s="253"/>
      <c r="P15" s="253">
        <v>35000</v>
      </c>
      <c r="Q15" s="236" t="s">
        <v>910</v>
      </c>
      <c r="R15" s="236" t="s">
        <v>881</v>
      </c>
      <c r="S15" s="8"/>
    </row>
    <row r="16" spans="1:19" s="9" customFormat="1" ht="37.5" customHeight="1" x14ac:dyDescent="0.25">
      <c r="A16" s="254"/>
      <c r="B16" s="663" t="s">
        <v>1178</v>
      </c>
      <c r="C16" s="742"/>
      <c r="D16" s="742"/>
      <c r="E16" s="742"/>
      <c r="F16" s="742"/>
      <c r="G16" s="742"/>
      <c r="H16" s="742"/>
      <c r="I16" s="742"/>
      <c r="J16" s="742"/>
      <c r="K16" s="742"/>
      <c r="L16" s="742"/>
      <c r="M16" s="742"/>
      <c r="N16" s="742"/>
      <c r="O16" s="742"/>
      <c r="P16" s="742"/>
      <c r="Q16" s="742"/>
      <c r="R16" s="743"/>
      <c r="S16" s="8"/>
    </row>
    <row r="17" spans="1:18" ht="174.75" customHeight="1" x14ac:dyDescent="0.25">
      <c r="A17" s="254">
        <v>9</v>
      </c>
      <c r="B17" s="250">
        <v>1</v>
      </c>
      <c r="C17" s="250">
        <v>4</v>
      </c>
      <c r="D17" s="236">
        <v>2</v>
      </c>
      <c r="E17" s="271" t="s">
        <v>913</v>
      </c>
      <c r="F17" s="273" t="s">
        <v>914</v>
      </c>
      <c r="G17" s="236" t="s">
        <v>155</v>
      </c>
      <c r="H17" s="252" t="s">
        <v>91</v>
      </c>
      <c r="I17" s="237" t="s">
        <v>269</v>
      </c>
      <c r="J17" s="236" t="s">
        <v>879</v>
      </c>
      <c r="K17" s="252"/>
      <c r="L17" s="252" t="s">
        <v>912</v>
      </c>
      <c r="M17" s="253"/>
      <c r="N17" s="253">
        <v>11000</v>
      </c>
      <c r="O17" s="253"/>
      <c r="P17" s="253">
        <v>10000</v>
      </c>
      <c r="Q17" s="236" t="s">
        <v>910</v>
      </c>
      <c r="R17" s="236" t="s">
        <v>881</v>
      </c>
    </row>
    <row r="18" spans="1:18" ht="41.25" customHeight="1" x14ac:dyDescent="0.25">
      <c r="A18" s="254"/>
      <c r="B18" s="770" t="s">
        <v>1141</v>
      </c>
      <c r="C18" s="664"/>
      <c r="D18" s="664"/>
      <c r="E18" s="664"/>
      <c r="F18" s="664"/>
      <c r="G18" s="664"/>
      <c r="H18" s="664"/>
      <c r="I18" s="664"/>
      <c r="J18" s="664"/>
      <c r="K18" s="664"/>
      <c r="L18" s="664"/>
      <c r="M18" s="664"/>
      <c r="N18" s="664"/>
      <c r="O18" s="664"/>
      <c r="P18" s="664"/>
      <c r="Q18" s="664"/>
      <c r="R18" s="665"/>
    </row>
    <row r="19" spans="1:18" ht="87.75" customHeight="1" x14ac:dyDescent="0.25">
      <c r="A19" s="254">
        <v>10</v>
      </c>
      <c r="B19" s="250">
        <v>1</v>
      </c>
      <c r="C19" s="250">
        <v>4</v>
      </c>
      <c r="D19" s="236">
        <v>2</v>
      </c>
      <c r="E19" s="271" t="s">
        <v>915</v>
      </c>
      <c r="F19" s="273" t="s">
        <v>916</v>
      </c>
      <c r="G19" s="236" t="s">
        <v>884</v>
      </c>
      <c r="H19" s="252" t="s">
        <v>91</v>
      </c>
      <c r="I19" s="237" t="s">
        <v>917</v>
      </c>
      <c r="J19" s="236" t="s">
        <v>879</v>
      </c>
      <c r="K19" s="252"/>
      <c r="L19" s="252" t="s">
        <v>912</v>
      </c>
      <c r="M19" s="253"/>
      <c r="N19" s="253">
        <v>25000</v>
      </c>
      <c r="O19" s="253"/>
      <c r="P19" s="253">
        <v>25000</v>
      </c>
      <c r="Q19" s="236" t="s">
        <v>910</v>
      </c>
      <c r="R19" s="236" t="s">
        <v>881</v>
      </c>
    </row>
    <row r="20" spans="1:18" ht="51.75" customHeight="1" x14ac:dyDescent="0.25">
      <c r="A20" s="254"/>
      <c r="B20" s="663" t="s">
        <v>1142</v>
      </c>
      <c r="C20" s="742"/>
      <c r="D20" s="742"/>
      <c r="E20" s="742"/>
      <c r="F20" s="742"/>
      <c r="G20" s="742"/>
      <c r="H20" s="742"/>
      <c r="I20" s="742"/>
      <c r="J20" s="742"/>
      <c r="K20" s="742"/>
      <c r="L20" s="742"/>
      <c r="M20" s="742"/>
      <c r="N20" s="742"/>
      <c r="O20" s="742"/>
      <c r="P20" s="742"/>
      <c r="Q20" s="742"/>
      <c r="R20" s="743"/>
    </row>
    <row r="21" spans="1:18" ht="61.5" customHeight="1" x14ac:dyDescent="0.25">
      <c r="A21" s="254">
        <v>11</v>
      </c>
      <c r="B21" s="250">
        <v>1</v>
      </c>
      <c r="C21" s="250">
        <v>4</v>
      </c>
      <c r="D21" s="236">
        <v>2</v>
      </c>
      <c r="E21" s="271" t="s">
        <v>918</v>
      </c>
      <c r="F21" s="273" t="s">
        <v>919</v>
      </c>
      <c r="G21" s="236" t="s">
        <v>884</v>
      </c>
      <c r="H21" s="252" t="s">
        <v>91</v>
      </c>
      <c r="I21" s="237" t="s">
        <v>917</v>
      </c>
      <c r="J21" s="236" t="s">
        <v>879</v>
      </c>
      <c r="K21" s="252"/>
      <c r="L21" s="252" t="s">
        <v>912</v>
      </c>
      <c r="M21" s="253"/>
      <c r="N21" s="253">
        <v>15000</v>
      </c>
      <c r="O21" s="253"/>
      <c r="P21" s="253">
        <v>15000</v>
      </c>
      <c r="Q21" s="236" t="s">
        <v>910</v>
      </c>
      <c r="R21" s="236" t="s">
        <v>881</v>
      </c>
    </row>
    <row r="22" spans="1:18" ht="49.5" customHeight="1" x14ac:dyDescent="0.25">
      <c r="A22" s="254"/>
      <c r="B22" s="770" t="s">
        <v>1143</v>
      </c>
      <c r="C22" s="664"/>
      <c r="D22" s="664"/>
      <c r="E22" s="664"/>
      <c r="F22" s="664"/>
      <c r="G22" s="664"/>
      <c r="H22" s="664"/>
      <c r="I22" s="664"/>
      <c r="J22" s="664"/>
      <c r="K22" s="664"/>
      <c r="L22" s="664"/>
      <c r="M22" s="664"/>
      <c r="N22" s="664"/>
      <c r="O22" s="664"/>
      <c r="P22" s="664"/>
      <c r="Q22" s="664"/>
      <c r="R22" s="665"/>
    </row>
    <row r="23" spans="1:18" ht="108" customHeight="1" x14ac:dyDescent="0.25">
      <c r="A23" s="254">
        <v>12</v>
      </c>
      <c r="B23" s="250">
        <v>3</v>
      </c>
      <c r="C23" s="250">
        <v>4</v>
      </c>
      <c r="D23" s="236">
        <v>2</v>
      </c>
      <c r="E23" s="271" t="s">
        <v>1179</v>
      </c>
      <c r="F23" s="273" t="s">
        <v>1180</v>
      </c>
      <c r="G23" s="236" t="s">
        <v>155</v>
      </c>
      <c r="H23" s="252" t="s">
        <v>91</v>
      </c>
      <c r="I23" s="237" t="s">
        <v>275</v>
      </c>
      <c r="J23" s="236" t="s">
        <v>879</v>
      </c>
      <c r="K23" s="252"/>
      <c r="L23" s="252" t="s">
        <v>920</v>
      </c>
      <c r="M23" s="253"/>
      <c r="N23" s="253">
        <v>30000</v>
      </c>
      <c r="O23" s="253"/>
      <c r="P23" s="253">
        <v>30000</v>
      </c>
      <c r="Q23" s="236" t="s">
        <v>910</v>
      </c>
      <c r="R23" s="236" t="s">
        <v>881</v>
      </c>
    </row>
    <row r="24" spans="1:18" ht="51" customHeight="1" x14ac:dyDescent="0.25">
      <c r="A24" s="254"/>
      <c r="B24" s="770" t="s">
        <v>1250</v>
      </c>
      <c r="C24" s="664"/>
      <c r="D24" s="664"/>
      <c r="E24" s="664"/>
      <c r="F24" s="664"/>
      <c r="G24" s="664"/>
      <c r="H24" s="664"/>
      <c r="I24" s="664"/>
      <c r="J24" s="664"/>
      <c r="K24" s="664"/>
      <c r="L24" s="664"/>
      <c r="M24" s="664"/>
      <c r="N24" s="664"/>
      <c r="O24" s="664"/>
      <c r="P24" s="664"/>
      <c r="Q24" s="664"/>
      <c r="R24" s="665"/>
    </row>
    <row r="25" spans="1:18" ht="166.5" customHeight="1" x14ac:dyDescent="0.25">
      <c r="A25" s="254">
        <v>13</v>
      </c>
      <c r="B25" s="250">
        <v>3</v>
      </c>
      <c r="C25" s="250">
        <v>4</v>
      </c>
      <c r="D25" s="236">
        <v>2</v>
      </c>
      <c r="E25" s="271" t="s">
        <v>1181</v>
      </c>
      <c r="F25" s="273" t="s">
        <v>1182</v>
      </c>
      <c r="G25" s="236" t="s">
        <v>921</v>
      </c>
      <c r="H25" s="252" t="s">
        <v>91</v>
      </c>
      <c r="I25" s="236" t="s">
        <v>922</v>
      </c>
      <c r="J25" s="236" t="s">
        <v>879</v>
      </c>
      <c r="K25" s="252"/>
      <c r="L25" s="252" t="s">
        <v>920</v>
      </c>
      <c r="M25" s="253"/>
      <c r="N25" s="253">
        <v>40000</v>
      </c>
      <c r="O25" s="253"/>
      <c r="P25" s="253">
        <v>40000</v>
      </c>
      <c r="Q25" s="236" t="s">
        <v>910</v>
      </c>
      <c r="R25" s="236" t="s">
        <v>881</v>
      </c>
    </row>
    <row r="26" spans="1:18" ht="56.25" customHeight="1" x14ac:dyDescent="0.25">
      <c r="A26" s="254"/>
      <c r="B26" s="663" t="s">
        <v>1251</v>
      </c>
      <c r="C26" s="742"/>
      <c r="D26" s="742"/>
      <c r="E26" s="742"/>
      <c r="F26" s="742"/>
      <c r="G26" s="742"/>
      <c r="H26" s="742"/>
      <c r="I26" s="742"/>
      <c r="J26" s="742"/>
      <c r="K26" s="742"/>
      <c r="L26" s="742"/>
      <c r="M26" s="742"/>
      <c r="N26" s="742"/>
      <c r="O26" s="742"/>
      <c r="P26" s="742"/>
      <c r="Q26" s="742"/>
      <c r="R26" s="743"/>
    </row>
    <row r="27" spans="1:18" ht="90" x14ac:dyDescent="0.25">
      <c r="A27" s="254">
        <v>14</v>
      </c>
      <c r="B27" s="235">
        <v>3</v>
      </c>
      <c r="C27" s="235">
        <v>4</v>
      </c>
      <c r="D27" s="234">
        <v>2</v>
      </c>
      <c r="E27" s="271" t="s">
        <v>923</v>
      </c>
      <c r="F27" s="289" t="s">
        <v>1183</v>
      </c>
      <c r="G27" s="234" t="s">
        <v>37</v>
      </c>
      <c r="H27" s="238" t="s">
        <v>91</v>
      </c>
      <c r="I27" s="331" t="s">
        <v>84</v>
      </c>
      <c r="J27" s="234" t="s">
        <v>879</v>
      </c>
      <c r="K27" s="238"/>
      <c r="L27" s="252" t="s">
        <v>920</v>
      </c>
      <c r="M27" s="239"/>
      <c r="N27" s="239">
        <v>20000</v>
      </c>
      <c r="O27" s="239"/>
      <c r="P27" s="239">
        <v>20000</v>
      </c>
      <c r="Q27" s="236" t="s">
        <v>910</v>
      </c>
      <c r="R27" s="234" t="s">
        <v>881</v>
      </c>
    </row>
    <row r="28" spans="1:18" ht="44.25" customHeight="1" x14ac:dyDescent="0.25">
      <c r="A28" s="254"/>
      <c r="B28" s="771" t="s">
        <v>1252</v>
      </c>
      <c r="C28" s="772"/>
      <c r="D28" s="772"/>
      <c r="E28" s="772"/>
      <c r="F28" s="772"/>
      <c r="G28" s="772"/>
      <c r="H28" s="772"/>
      <c r="I28" s="772"/>
      <c r="J28" s="772"/>
      <c r="K28" s="772"/>
      <c r="L28" s="772"/>
      <c r="M28" s="772"/>
      <c r="N28" s="772"/>
      <c r="O28" s="772"/>
      <c r="P28" s="772"/>
      <c r="Q28" s="772"/>
      <c r="R28" s="773"/>
    </row>
    <row r="29" spans="1:18" ht="60" x14ac:dyDescent="0.25">
      <c r="A29" s="254">
        <v>15</v>
      </c>
      <c r="B29" s="235">
        <v>1</v>
      </c>
      <c r="C29" s="235">
        <v>4</v>
      </c>
      <c r="D29" s="234">
        <v>2</v>
      </c>
      <c r="E29" s="271" t="s">
        <v>924</v>
      </c>
      <c r="F29" s="289" t="s">
        <v>925</v>
      </c>
      <c r="G29" s="250" t="s">
        <v>155</v>
      </c>
      <c r="H29" s="238" t="s">
        <v>91</v>
      </c>
      <c r="I29" s="331" t="s">
        <v>269</v>
      </c>
      <c r="J29" s="234" t="s">
        <v>879</v>
      </c>
      <c r="K29" s="238"/>
      <c r="L29" s="238" t="s">
        <v>926</v>
      </c>
      <c r="M29" s="239"/>
      <c r="N29" s="239">
        <v>25000</v>
      </c>
      <c r="O29" s="239"/>
      <c r="P29" s="239">
        <v>25000</v>
      </c>
      <c r="Q29" s="236" t="s">
        <v>910</v>
      </c>
      <c r="R29" s="234" t="s">
        <v>881</v>
      </c>
    </row>
    <row r="30" spans="1:18" ht="42.75" customHeight="1" x14ac:dyDescent="0.25">
      <c r="A30" s="254"/>
      <c r="B30" s="770" t="s">
        <v>1144</v>
      </c>
      <c r="C30" s="664"/>
      <c r="D30" s="664"/>
      <c r="E30" s="664"/>
      <c r="F30" s="664"/>
      <c r="G30" s="664"/>
      <c r="H30" s="664"/>
      <c r="I30" s="664"/>
      <c r="J30" s="664"/>
      <c r="K30" s="664"/>
      <c r="L30" s="664"/>
      <c r="M30" s="664"/>
      <c r="N30" s="664"/>
      <c r="O30" s="664"/>
      <c r="P30" s="664"/>
      <c r="Q30" s="664"/>
      <c r="R30" s="665"/>
    </row>
    <row r="31" spans="1:18" ht="60" x14ac:dyDescent="0.25">
      <c r="A31" s="241">
        <v>16</v>
      </c>
      <c r="B31" s="241">
        <v>3</v>
      </c>
      <c r="C31" s="241">
        <v>4</v>
      </c>
      <c r="D31" s="241">
        <v>2</v>
      </c>
      <c r="E31" s="272" t="s">
        <v>927</v>
      </c>
      <c r="F31" s="332" t="s">
        <v>928</v>
      </c>
      <c r="G31" s="241" t="s">
        <v>155</v>
      </c>
      <c r="H31" s="252" t="s">
        <v>91</v>
      </c>
      <c r="I31" s="241">
        <v>20</v>
      </c>
      <c r="J31" s="333" t="s">
        <v>879</v>
      </c>
      <c r="K31" s="252"/>
      <c r="L31" s="241" t="s">
        <v>929</v>
      </c>
      <c r="M31" s="253"/>
      <c r="N31" s="248">
        <v>20000</v>
      </c>
      <c r="O31" s="256"/>
      <c r="P31" s="248">
        <v>20000</v>
      </c>
      <c r="Q31" s="236" t="s">
        <v>910</v>
      </c>
      <c r="R31" s="236" t="s">
        <v>881</v>
      </c>
    </row>
    <row r="32" spans="1:18" ht="48" customHeight="1" x14ac:dyDescent="0.25">
      <c r="A32" s="241"/>
      <c r="B32" s="774" t="s">
        <v>1145</v>
      </c>
      <c r="C32" s="774"/>
      <c r="D32" s="774"/>
      <c r="E32" s="774"/>
      <c r="F32" s="774"/>
      <c r="G32" s="774"/>
      <c r="H32" s="774"/>
      <c r="I32" s="774"/>
      <c r="J32" s="774"/>
      <c r="K32" s="774"/>
      <c r="L32" s="774"/>
      <c r="M32" s="774"/>
      <c r="N32" s="774"/>
      <c r="O32" s="774"/>
      <c r="P32" s="774"/>
      <c r="Q32" s="774"/>
      <c r="R32" s="774"/>
    </row>
    <row r="33" spans="13:18" x14ac:dyDescent="0.25">
      <c r="M33"/>
      <c r="N33"/>
      <c r="O33"/>
      <c r="P33"/>
    </row>
    <row r="34" spans="13:18" x14ac:dyDescent="0.25">
      <c r="N34"/>
      <c r="O34"/>
    </row>
    <row r="35" spans="13:18" x14ac:dyDescent="0.25">
      <c r="N35" s="224"/>
      <c r="O35" s="225" t="s">
        <v>112</v>
      </c>
      <c r="P35" s="225"/>
      <c r="Q35" s="225" t="s">
        <v>113</v>
      </c>
      <c r="R35" s="226"/>
    </row>
    <row r="36" spans="13:18" x14ac:dyDescent="0.25">
      <c r="N36" s="224"/>
      <c r="O36" s="13" t="s">
        <v>114</v>
      </c>
      <c r="P36" s="14" t="s">
        <v>115</v>
      </c>
      <c r="Q36" s="15" t="s">
        <v>114</v>
      </c>
      <c r="R36" s="14" t="s">
        <v>115</v>
      </c>
    </row>
    <row r="37" spans="13:18" x14ac:dyDescent="0.25">
      <c r="N37" s="16" t="s">
        <v>116</v>
      </c>
      <c r="O37" s="17">
        <v>4</v>
      </c>
      <c r="P37" s="18">
        <f>O7+O8+O9+O10</f>
        <v>100000</v>
      </c>
      <c r="Q37" s="19">
        <v>2</v>
      </c>
      <c r="R37" s="20">
        <f>O12+O11</f>
        <v>29168.04</v>
      </c>
    </row>
    <row r="38" spans="13:18" x14ac:dyDescent="0.25">
      <c r="N38" s="16" t="s">
        <v>117</v>
      </c>
      <c r="O38" s="200">
        <v>14</v>
      </c>
      <c r="P38" s="18">
        <f>P31+P29+P27+P25+P23+P21+P19+P17+P15+P13+O10+O9+O8+O7</f>
        <v>330000</v>
      </c>
      <c r="Q38" s="200">
        <v>2</v>
      </c>
      <c r="R38" s="18">
        <f>R37</f>
        <v>29168.04</v>
      </c>
    </row>
    <row r="39" spans="13:18" x14ac:dyDescent="0.25">
      <c r="N39"/>
      <c r="O39"/>
      <c r="P39"/>
    </row>
    <row r="41" spans="13:18" x14ac:dyDescent="0.25">
      <c r="N41" s="769"/>
      <c r="O41" s="769"/>
      <c r="P41" s="769"/>
      <c r="Q41" s="769"/>
    </row>
    <row r="42" spans="13:18" x14ac:dyDescent="0.25">
      <c r="N42" s="223"/>
      <c r="O42" s="223"/>
      <c r="P42" s="223"/>
      <c r="Q42" s="223"/>
    </row>
    <row r="43" spans="13:18" ht="15.75" x14ac:dyDescent="0.25">
      <c r="N43" s="293"/>
      <c r="O43" s="294"/>
      <c r="P43" s="223"/>
      <c r="Q43" s="212"/>
    </row>
  </sheetData>
  <mergeCells count="26">
    <mergeCell ref="O4:P4"/>
    <mergeCell ref="F4:F5"/>
    <mergeCell ref="Q4:Q5"/>
    <mergeCell ref="R4:R5"/>
    <mergeCell ref="B14:R14"/>
    <mergeCell ref="G4:G5"/>
    <mergeCell ref="H4:I4"/>
    <mergeCell ref="J4:J5"/>
    <mergeCell ref="K4:L4"/>
    <mergeCell ref="M4:N4"/>
    <mergeCell ref="A4:A5"/>
    <mergeCell ref="B4:B5"/>
    <mergeCell ref="C4:C5"/>
    <mergeCell ref="D4:D5"/>
    <mergeCell ref="E4:E5"/>
    <mergeCell ref="N41:O41"/>
    <mergeCell ref="P41:Q41"/>
    <mergeCell ref="B16:R16"/>
    <mergeCell ref="B18:R18"/>
    <mergeCell ref="B20:R20"/>
    <mergeCell ref="B22:R22"/>
    <mergeCell ref="B24:R24"/>
    <mergeCell ref="B26:R26"/>
    <mergeCell ref="B28:R28"/>
    <mergeCell ref="B30:R30"/>
    <mergeCell ref="B32:R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1"/>
  <dimension ref="A1:R48"/>
  <sheetViews>
    <sheetView zoomScale="70" zoomScaleNormal="70" workbookViewId="0">
      <selection activeCell="A2" sqref="A2"/>
    </sheetView>
  </sheetViews>
  <sheetFormatPr defaultRowHeight="12.75" x14ac:dyDescent="0.2"/>
  <cols>
    <col min="1" max="1" width="4.7109375" style="115" customWidth="1"/>
    <col min="2" max="4" width="8.85546875" style="115"/>
    <col min="5" max="5" width="41" style="115" customWidth="1"/>
    <col min="6" max="6" width="84.140625" style="115" customWidth="1"/>
    <col min="7" max="7" width="35.7109375" style="115" customWidth="1"/>
    <col min="8" max="8" width="40.7109375" style="115" customWidth="1"/>
    <col min="9" max="9" width="13.28515625" style="115" customWidth="1"/>
    <col min="10" max="10" width="49.7109375" style="115" customWidth="1"/>
    <col min="11" max="11" width="11.7109375" style="115" customWidth="1"/>
    <col min="12" max="12" width="12.7109375" style="115" customWidth="1"/>
    <col min="13" max="13" width="18.85546875" style="116" customWidth="1"/>
    <col min="14" max="14" width="13.42578125" style="116" customWidth="1"/>
    <col min="15" max="15" width="14.7109375" style="116" customWidth="1"/>
    <col min="16" max="16" width="13.42578125" style="116" customWidth="1"/>
    <col min="17" max="17" width="16.7109375" style="115" customWidth="1"/>
    <col min="18" max="18" width="21" style="115" customWidth="1"/>
    <col min="19" max="256" width="8.85546875" style="115"/>
    <col min="257" max="257" width="4.7109375" style="115" bestFit="1" customWidth="1"/>
    <col min="258" max="258" width="9.7109375" style="115" bestFit="1" customWidth="1"/>
    <col min="259" max="259" width="10" style="115" bestFit="1" customWidth="1"/>
    <col min="260" max="260" width="8.85546875" style="115" bestFit="1"/>
    <col min="261" max="261" width="22.85546875" style="115" customWidth="1"/>
    <col min="262" max="262" width="59.7109375" style="115" bestFit="1" customWidth="1"/>
    <col min="263" max="263" width="57.85546875" style="115" bestFit="1" customWidth="1"/>
    <col min="264" max="264" width="35.28515625" style="115" bestFit="1" customWidth="1"/>
    <col min="265" max="265" width="28.140625" style="115" bestFit="1" customWidth="1"/>
    <col min="266" max="266" width="33.140625" style="115" bestFit="1" customWidth="1"/>
    <col min="267" max="267" width="26" style="115" bestFit="1" customWidth="1"/>
    <col min="268" max="268" width="19.140625" style="115" bestFit="1" customWidth="1"/>
    <col min="269" max="269" width="10.42578125" style="115" customWidth="1"/>
    <col min="270" max="270" width="11.85546875" style="115" customWidth="1"/>
    <col min="271" max="271" width="14.7109375" style="115" customWidth="1"/>
    <col min="272" max="272" width="9" style="115" bestFit="1" customWidth="1"/>
    <col min="273" max="512" width="8.85546875" style="115"/>
    <col min="513" max="513" width="4.7109375" style="115" bestFit="1" customWidth="1"/>
    <col min="514" max="514" width="9.7109375" style="115" bestFit="1" customWidth="1"/>
    <col min="515" max="515" width="10" style="115" bestFit="1" customWidth="1"/>
    <col min="516" max="516" width="8.85546875" style="115" bestFit="1"/>
    <col min="517" max="517" width="22.85546875" style="115" customWidth="1"/>
    <col min="518" max="518" width="59.7109375" style="115" bestFit="1" customWidth="1"/>
    <col min="519" max="519" width="57.85546875" style="115" bestFit="1" customWidth="1"/>
    <col min="520" max="520" width="35.28515625" style="115" bestFit="1" customWidth="1"/>
    <col min="521" max="521" width="28.140625" style="115" bestFit="1" customWidth="1"/>
    <col min="522" max="522" width="33.140625" style="115" bestFit="1" customWidth="1"/>
    <col min="523" max="523" width="26" style="115" bestFit="1" customWidth="1"/>
    <col min="524" max="524" width="19.140625" style="115" bestFit="1" customWidth="1"/>
    <col min="525" max="525" width="10.42578125" style="115" customWidth="1"/>
    <col min="526" max="526" width="11.85546875" style="115" customWidth="1"/>
    <col min="527" max="527" width="14.7109375" style="115" customWidth="1"/>
    <col min="528" max="528" width="9" style="115" bestFit="1" customWidth="1"/>
    <col min="529" max="768" width="8.85546875" style="115"/>
    <col min="769" max="769" width="4.7109375" style="115" bestFit="1" customWidth="1"/>
    <col min="770" max="770" width="9.7109375" style="115" bestFit="1" customWidth="1"/>
    <col min="771" max="771" width="10" style="115" bestFit="1" customWidth="1"/>
    <col min="772" max="772" width="8.85546875" style="115" bestFit="1"/>
    <col min="773" max="773" width="22.85546875" style="115" customWidth="1"/>
    <col min="774" max="774" width="59.7109375" style="115" bestFit="1" customWidth="1"/>
    <col min="775" max="775" width="57.85546875" style="115" bestFit="1" customWidth="1"/>
    <col min="776" max="776" width="35.28515625" style="115" bestFit="1" customWidth="1"/>
    <col min="777" max="777" width="28.140625" style="115" bestFit="1" customWidth="1"/>
    <col min="778" max="778" width="33.140625" style="115" bestFit="1" customWidth="1"/>
    <col min="779" max="779" width="26" style="115" bestFit="1" customWidth="1"/>
    <col min="780" max="780" width="19.140625" style="115" bestFit="1" customWidth="1"/>
    <col min="781" max="781" width="10.42578125" style="115" customWidth="1"/>
    <col min="782" max="782" width="11.85546875" style="115" customWidth="1"/>
    <col min="783" max="783" width="14.7109375" style="115" customWidth="1"/>
    <col min="784" max="784" width="9" style="115" bestFit="1" customWidth="1"/>
    <col min="785" max="1024" width="8.85546875" style="115"/>
    <col min="1025" max="1025" width="4.7109375" style="115" bestFit="1" customWidth="1"/>
    <col min="1026" max="1026" width="9.7109375" style="115" bestFit="1" customWidth="1"/>
    <col min="1027" max="1027" width="10" style="115" bestFit="1" customWidth="1"/>
    <col min="1028" max="1028" width="8.85546875" style="115" bestFit="1"/>
    <col min="1029" max="1029" width="22.85546875" style="115" customWidth="1"/>
    <col min="1030" max="1030" width="59.7109375" style="115" bestFit="1" customWidth="1"/>
    <col min="1031" max="1031" width="57.85546875" style="115" bestFit="1" customWidth="1"/>
    <col min="1032" max="1032" width="35.28515625" style="115" bestFit="1" customWidth="1"/>
    <col min="1033" max="1033" width="28.140625" style="115" bestFit="1" customWidth="1"/>
    <col min="1034" max="1034" width="33.140625" style="115" bestFit="1" customWidth="1"/>
    <col min="1035" max="1035" width="26" style="115" bestFit="1" customWidth="1"/>
    <col min="1036" max="1036" width="19.140625" style="115" bestFit="1" customWidth="1"/>
    <col min="1037" max="1037" width="10.42578125" style="115" customWidth="1"/>
    <col min="1038" max="1038" width="11.85546875" style="115" customWidth="1"/>
    <col min="1039" max="1039" width="14.7109375" style="115" customWidth="1"/>
    <col min="1040" max="1040" width="9" style="115" bestFit="1" customWidth="1"/>
    <col min="1041" max="1280" width="8.85546875" style="115"/>
    <col min="1281" max="1281" width="4.7109375" style="115" bestFit="1" customWidth="1"/>
    <col min="1282" max="1282" width="9.7109375" style="115" bestFit="1" customWidth="1"/>
    <col min="1283" max="1283" width="10" style="115" bestFit="1" customWidth="1"/>
    <col min="1284" max="1284" width="8.85546875" style="115" bestFit="1"/>
    <col min="1285" max="1285" width="22.85546875" style="115" customWidth="1"/>
    <col min="1286" max="1286" width="59.7109375" style="115" bestFit="1" customWidth="1"/>
    <col min="1287" max="1287" width="57.85546875" style="115" bestFit="1" customWidth="1"/>
    <col min="1288" max="1288" width="35.28515625" style="115" bestFit="1" customWidth="1"/>
    <col min="1289" max="1289" width="28.140625" style="115" bestFit="1" customWidth="1"/>
    <col min="1290" max="1290" width="33.140625" style="115" bestFit="1" customWidth="1"/>
    <col min="1291" max="1291" width="26" style="115" bestFit="1" customWidth="1"/>
    <col min="1292" max="1292" width="19.140625" style="115" bestFit="1" customWidth="1"/>
    <col min="1293" max="1293" width="10.42578125" style="115" customWidth="1"/>
    <col min="1294" max="1294" width="11.85546875" style="115" customWidth="1"/>
    <col min="1295" max="1295" width="14.7109375" style="115" customWidth="1"/>
    <col min="1296" max="1296" width="9" style="115" bestFit="1" customWidth="1"/>
    <col min="1297" max="1536" width="8.85546875" style="115"/>
    <col min="1537" max="1537" width="4.7109375" style="115" bestFit="1" customWidth="1"/>
    <col min="1538" max="1538" width="9.7109375" style="115" bestFit="1" customWidth="1"/>
    <col min="1539" max="1539" width="10" style="115" bestFit="1" customWidth="1"/>
    <col min="1540" max="1540" width="8.85546875" style="115" bestFit="1"/>
    <col min="1541" max="1541" width="22.85546875" style="115" customWidth="1"/>
    <col min="1542" max="1542" width="59.7109375" style="115" bestFit="1" customWidth="1"/>
    <col min="1543" max="1543" width="57.85546875" style="115" bestFit="1" customWidth="1"/>
    <col min="1544" max="1544" width="35.28515625" style="115" bestFit="1" customWidth="1"/>
    <col min="1545" max="1545" width="28.140625" style="115" bestFit="1" customWidth="1"/>
    <col min="1546" max="1546" width="33.140625" style="115" bestFit="1" customWidth="1"/>
    <col min="1547" max="1547" width="26" style="115" bestFit="1" customWidth="1"/>
    <col min="1548" max="1548" width="19.140625" style="115" bestFit="1" customWidth="1"/>
    <col min="1549" max="1549" width="10.42578125" style="115" customWidth="1"/>
    <col min="1550" max="1550" width="11.85546875" style="115" customWidth="1"/>
    <col min="1551" max="1551" width="14.7109375" style="115" customWidth="1"/>
    <col min="1552" max="1552" width="9" style="115" bestFit="1" customWidth="1"/>
    <col min="1553" max="1792" width="8.85546875" style="115"/>
    <col min="1793" max="1793" width="4.7109375" style="115" bestFit="1" customWidth="1"/>
    <col min="1794" max="1794" width="9.7109375" style="115" bestFit="1" customWidth="1"/>
    <col min="1795" max="1795" width="10" style="115" bestFit="1" customWidth="1"/>
    <col min="1796" max="1796" width="8.85546875" style="115" bestFit="1"/>
    <col min="1797" max="1797" width="22.85546875" style="115" customWidth="1"/>
    <col min="1798" max="1798" width="59.7109375" style="115" bestFit="1" customWidth="1"/>
    <col min="1799" max="1799" width="57.85546875" style="115" bestFit="1" customWidth="1"/>
    <col min="1800" max="1800" width="35.28515625" style="115" bestFit="1" customWidth="1"/>
    <col min="1801" max="1801" width="28.140625" style="115" bestFit="1" customWidth="1"/>
    <col min="1802" max="1802" width="33.140625" style="115" bestFit="1" customWidth="1"/>
    <col min="1803" max="1803" width="26" style="115" bestFit="1" customWidth="1"/>
    <col min="1804" max="1804" width="19.140625" style="115" bestFit="1" customWidth="1"/>
    <col min="1805" max="1805" width="10.42578125" style="115" customWidth="1"/>
    <col min="1806" max="1806" width="11.85546875" style="115" customWidth="1"/>
    <col min="1807" max="1807" width="14.7109375" style="115" customWidth="1"/>
    <col min="1808" max="1808" width="9" style="115" bestFit="1" customWidth="1"/>
    <col min="1809" max="2048" width="8.85546875" style="115"/>
    <col min="2049" max="2049" width="4.7109375" style="115" bestFit="1" customWidth="1"/>
    <col min="2050" max="2050" width="9.7109375" style="115" bestFit="1" customWidth="1"/>
    <col min="2051" max="2051" width="10" style="115" bestFit="1" customWidth="1"/>
    <col min="2052" max="2052" width="8.85546875" style="115" bestFit="1"/>
    <col min="2053" max="2053" width="22.85546875" style="115" customWidth="1"/>
    <col min="2054" max="2054" width="59.7109375" style="115" bestFit="1" customWidth="1"/>
    <col min="2055" max="2055" width="57.85546875" style="115" bestFit="1" customWidth="1"/>
    <col min="2056" max="2056" width="35.28515625" style="115" bestFit="1" customWidth="1"/>
    <col min="2057" max="2057" width="28.140625" style="115" bestFit="1" customWidth="1"/>
    <col min="2058" max="2058" width="33.140625" style="115" bestFit="1" customWidth="1"/>
    <col min="2059" max="2059" width="26" style="115" bestFit="1" customWidth="1"/>
    <col min="2060" max="2060" width="19.140625" style="115" bestFit="1" customWidth="1"/>
    <col min="2061" max="2061" width="10.42578125" style="115" customWidth="1"/>
    <col min="2062" max="2062" width="11.85546875" style="115" customWidth="1"/>
    <col min="2063" max="2063" width="14.7109375" style="115" customWidth="1"/>
    <col min="2064" max="2064" width="9" style="115" bestFit="1" customWidth="1"/>
    <col min="2065" max="2304" width="8.85546875" style="115"/>
    <col min="2305" max="2305" width="4.7109375" style="115" bestFit="1" customWidth="1"/>
    <col min="2306" max="2306" width="9.7109375" style="115" bestFit="1" customWidth="1"/>
    <col min="2307" max="2307" width="10" style="115" bestFit="1" customWidth="1"/>
    <col min="2308" max="2308" width="8.85546875" style="115" bestFit="1"/>
    <col min="2309" max="2309" width="22.85546875" style="115" customWidth="1"/>
    <col min="2310" max="2310" width="59.7109375" style="115" bestFit="1" customWidth="1"/>
    <col min="2311" max="2311" width="57.85546875" style="115" bestFit="1" customWidth="1"/>
    <col min="2312" max="2312" width="35.28515625" style="115" bestFit="1" customWidth="1"/>
    <col min="2313" max="2313" width="28.140625" style="115" bestFit="1" customWidth="1"/>
    <col min="2314" max="2314" width="33.140625" style="115" bestFit="1" customWidth="1"/>
    <col min="2315" max="2315" width="26" style="115" bestFit="1" customWidth="1"/>
    <col min="2316" max="2316" width="19.140625" style="115" bestFit="1" customWidth="1"/>
    <col min="2317" max="2317" width="10.42578125" style="115" customWidth="1"/>
    <col min="2318" max="2318" width="11.85546875" style="115" customWidth="1"/>
    <col min="2319" max="2319" width="14.7109375" style="115" customWidth="1"/>
    <col min="2320" max="2320" width="9" style="115" bestFit="1" customWidth="1"/>
    <col min="2321" max="2560" width="8.85546875" style="115"/>
    <col min="2561" max="2561" width="4.7109375" style="115" bestFit="1" customWidth="1"/>
    <col min="2562" max="2562" width="9.7109375" style="115" bestFit="1" customWidth="1"/>
    <col min="2563" max="2563" width="10" style="115" bestFit="1" customWidth="1"/>
    <col min="2564" max="2564" width="8.85546875" style="115" bestFit="1"/>
    <col min="2565" max="2565" width="22.85546875" style="115" customWidth="1"/>
    <col min="2566" max="2566" width="59.7109375" style="115" bestFit="1" customWidth="1"/>
    <col min="2567" max="2567" width="57.85546875" style="115" bestFit="1" customWidth="1"/>
    <col min="2568" max="2568" width="35.28515625" style="115" bestFit="1" customWidth="1"/>
    <col min="2569" max="2569" width="28.140625" style="115" bestFit="1" customWidth="1"/>
    <col min="2570" max="2570" width="33.140625" style="115" bestFit="1" customWidth="1"/>
    <col min="2571" max="2571" width="26" style="115" bestFit="1" customWidth="1"/>
    <col min="2572" max="2572" width="19.140625" style="115" bestFit="1" customWidth="1"/>
    <col min="2573" max="2573" width="10.42578125" style="115" customWidth="1"/>
    <col min="2574" max="2574" width="11.85546875" style="115" customWidth="1"/>
    <col min="2575" max="2575" width="14.7109375" style="115" customWidth="1"/>
    <col min="2576" max="2576" width="9" style="115" bestFit="1" customWidth="1"/>
    <col min="2577" max="2816" width="8.85546875" style="115"/>
    <col min="2817" max="2817" width="4.7109375" style="115" bestFit="1" customWidth="1"/>
    <col min="2818" max="2818" width="9.7109375" style="115" bestFit="1" customWidth="1"/>
    <col min="2819" max="2819" width="10" style="115" bestFit="1" customWidth="1"/>
    <col min="2820" max="2820" width="8.85546875" style="115" bestFit="1"/>
    <col min="2821" max="2821" width="22.85546875" style="115" customWidth="1"/>
    <col min="2822" max="2822" width="59.7109375" style="115" bestFit="1" customWidth="1"/>
    <col min="2823" max="2823" width="57.85546875" style="115" bestFit="1" customWidth="1"/>
    <col min="2824" max="2824" width="35.28515625" style="115" bestFit="1" customWidth="1"/>
    <col min="2825" max="2825" width="28.140625" style="115" bestFit="1" customWidth="1"/>
    <col min="2826" max="2826" width="33.140625" style="115" bestFit="1" customWidth="1"/>
    <col min="2827" max="2827" width="26" style="115" bestFit="1" customWidth="1"/>
    <col min="2828" max="2828" width="19.140625" style="115" bestFit="1" customWidth="1"/>
    <col min="2829" max="2829" width="10.42578125" style="115" customWidth="1"/>
    <col min="2830" max="2830" width="11.85546875" style="115" customWidth="1"/>
    <col min="2831" max="2831" width="14.7109375" style="115" customWidth="1"/>
    <col min="2832" max="2832" width="9" style="115" bestFit="1" customWidth="1"/>
    <col min="2833" max="3072" width="8.85546875" style="115"/>
    <col min="3073" max="3073" width="4.7109375" style="115" bestFit="1" customWidth="1"/>
    <col min="3074" max="3074" width="9.7109375" style="115" bestFit="1" customWidth="1"/>
    <col min="3075" max="3075" width="10" style="115" bestFit="1" customWidth="1"/>
    <col min="3076" max="3076" width="8.85546875" style="115" bestFit="1"/>
    <col min="3077" max="3077" width="22.85546875" style="115" customWidth="1"/>
    <col min="3078" max="3078" width="59.7109375" style="115" bestFit="1" customWidth="1"/>
    <col min="3079" max="3079" width="57.85546875" style="115" bestFit="1" customWidth="1"/>
    <col min="3080" max="3080" width="35.28515625" style="115" bestFit="1" customWidth="1"/>
    <col min="3081" max="3081" width="28.140625" style="115" bestFit="1" customWidth="1"/>
    <col min="3082" max="3082" width="33.140625" style="115" bestFit="1" customWidth="1"/>
    <col min="3083" max="3083" width="26" style="115" bestFit="1" customWidth="1"/>
    <col min="3084" max="3084" width="19.140625" style="115" bestFit="1" customWidth="1"/>
    <col min="3085" max="3085" width="10.42578125" style="115" customWidth="1"/>
    <col min="3086" max="3086" width="11.85546875" style="115" customWidth="1"/>
    <col min="3087" max="3087" width="14.7109375" style="115" customWidth="1"/>
    <col min="3088" max="3088" width="9" style="115" bestFit="1" customWidth="1"/>
    <col min="3089" max="3328" width="8.85546875" style="115"/>
    <col min="3329" max="3329" width="4.7109375" style="115" bestFit="1" customWidth="1"/>
    <col min="3330" max="3330" width="9.7109375" style="115" bestFit="1" customWidth="1"/>
    <col min="3331" max="3331" width="10" style="115" bestFit="1" customWidth="1"/>
    <col min="3332" max="3332" width="8.85546875" style="115" bestFit="1"/>
    <col min="3333" max="3333" width="22.85546875" style="115" customWidth="1"/>
    <col min="3334" max="3334" width="59.7109375" style="115" bestFit="1" customWidth="1"/>
    <col min="3335" max="3335" width="57.85546875" style="115" bestFit="1" customWidth="1"/>
    <col min="3336" max="3336" width="35.28515625" style="115" bestFit="1" customWidth="1"/>
    <col min="3337" max="3337" width="28.140625" style="115" bestFit="1" customWidth="1"/>
    <col min="3338" max="3338" width="33.140625" style="115" bestFit="1" customWidth="1"/>
    <col min="3339" max="3339" width="26" style="115" bestFit="1" customWidth="1"/>
    <col min="3340" max="3340" width="19.140625" style="115" bestFit="1" customWidth="1"/>
    <col min="3341" max="3341" width="10.42578125" style="115" customWidth="1"/>
    <col min="3342" max="3342" width="11.85546875" style="115" customWidth="1"/>
    <col min="3343" max="3343" width="14.7109375" style="115" customWidth="1"/>
    <col min="3344" max="3344" width="9" style="115" bestFit="1" customWidth="1"/>
    <col min="3345" max="3584" width="8.85546875" style="115"/>
    <col min="3585" max="3585" width="4.7109375" style="115" bestFit="1" customWidth="1"/>
    <col min="3586" max="3586" width="9.7109375" style="115" bestFit="1" customWidth="1"/>
    <col min="3587" max="3587" width="10" style="115" bestFit="1" customWidth="1"/>
    <col min="3588" max="3588" width="8.85546875" style="115" bestFit="1"/>
    <col min="3589" max="3589" width="22.85546875" style="115" customWidth="1"/>
    <col min="3590" max="3590" width="59.7109375" style="115" bestFit="1" customWidth="1"/>
    <col min="3591" max="3591" width="57.85546875" style="115" bestFit="1" customWidth="1"/>
    <col min="3592" max="3592" width="35.28515625" style="115" bestFit="1" customWidth="1"/>
    <col min="3593" max="3593" width="28.140625" style="115" bestFit="1" customWidth="1"/>
    <col min="3594" max="3594" width="33.140625" style="115" bestFit="1" customWidth="1"/>
    <col min="3595" max="3595" width="26" style="115" bestFit="1" customWidth="1"/>
    <col min="3596" max="3596" width="19.140625" style="115" bestFit="1" customWidth="1"/>
    <col min="3597" max="3597" width="10.42578125" style="115" customWidth="1"/>
    <col min="3598" max="3598" width="11.85546875" style="115" customWidth="1"/>
    <col min="3599" max="3599" width="14.7109375" style="115" customWidth="1"/>
    <col min="3600" max="3600" width="9" style="115" bestFit="1" customWidth="1"/>
    <col min="3601" max="3840" width="8.85546875" style="115"/>
    <col min="3841" max="3841" width="4.7109375" style="115" bestFit="1" customWidth="1"/>
    <col min="3842" max="3842" width="9.7109375" style="115" bestFit="1" customWidth="1"/>
    <col min="3843" max="3843" width="10" style="115" bestFit="1" customWidth="1"/>
    <col min="3844" max="3844" width="8.85546875" style="115" bestFit="1"/>
    <col min="3845" max="3845" width="22.85546875" style="115" customWidth="1"/>
    <col min="3846" max="3846" width="59.7109375" style="115" bestFit="1" customWidth="1"/>
    <col min="3847" max="3847" width="57.85546875" style="115" bestFit="1" customWidth="1"/>
    <col min="3848" max="3848" width="35.28515625" style="115" bestFit="1" customWidth="1"/>
    <col min="3849" max="3849" width="28.140625" style="115" bestFit="1" customWidth="1"/>
    <col min="3850" max="3850" width="33.140625" style="115" bestFit="1" customWidth="1"/>
    <col min="3851" max="3851" width="26" style="115" bestFit="1" customWidth="1"/>
    <col min="3852" max="3852" width="19.140625" style="115" bestFit="1" customWidth="1"/>
    <col min="3853" max="3853" width="10.42578125" style="115" customWidth="1"/>
    <col min="3854" max="3854" width="11.85546875" style="115" customWidth="1"/>
    <col min="3855" max="3855" width="14.7109375" style="115" customWidth="1"/>
    <col min="3856" max="3856" width="9" style="115" bestFit="1" customWidth="1"/>
    <col min="3857" max="4096" width="8.85546875" style="115"/>
    <col min="4097" max="4097" width="4.7109375" style="115" bestFit="1" customWidth="1"/>
    <col min="4098" max="4098" width="9.7109375" style="115" bestFit="1" customWidth="1"/>
    <col min="4099" max="4099" width="10" style="115" bestFit="1" customWidth="1"/>
    <col min="4100" max="4100" width="8.85546875" style="115" bestFit="1"/>
    <col min="4101" max="4101" width="22.85546875" style="115" customWidth="1"/>
    <col min="4102" max="4102" width="59.7109375" style="115" bestFit="1" customWidth="1"/>
    <col min="4103" max="4103" width="57.85546875" style="115" bestFit="1" customWidth="1"/>
    <col min="4104" max="4104" width="35.28515625" style="115" bestFit="1" customWidth="1"/>
    <col min="4105" max="4105" width="28.140625" style="115" bestFit="1" customWidth="1"/>
    <col min="4106" max="4106" width="33.140625" style="115" bestFit="1" customWidth="1"/>
    <col min="4107" max="4107" width="26" style="115" bestFit="1" customWidth="1"/>
    <col min="4108" max="4108" width="19.140625" style="115" bestFit="1" customWidth="1"/>
    <col min="4109" max="4109" width="10.42578125" style="115" customWidth="1"/>
    <col min="4110" max="4110" width="11.85546875" style="115" customWidth="1"/>
    <col min="4111" max="4111" width="14.7109375" style="115" customWidth="1"/>
    <col min="4112" max="4112" width="9" style="115" bestFit="1" customWidth="1"/>
    <col min="4113" max="4352" width="8.85546875" style="115"/>
    <col min="4353" max="4353" width="4.7109375" style="115" bestFit="1" customWidth="1"/>
    <col min="4354" max="4354" width="9.7109375" style="115" bestFit="1" customWidth="1"/>
    <col min="4355" max="4355" width="10" style="115" bestFit="1" customWidth="1"/>
    <col min="4356" max="4356" width="8.85546875" style="115" bestFit="1"/>
    <col min="4357" max="4357" width="22.85546875" style="115" customWidth="1"/>
    <col min="4358" max="4358" width="59.7109375" style="115" bestFit="1" customWidth="1"/>
    <col min="4359" max="4359" width="57.85546875" style="115" bestFit="1" customWidth="1"/>
    <col min="4360" max="4360" width="35.28515625" style="115" bestFit="1" customWidth="1"/>
    <col min="4361" max="4361" width="28.140625" style="115" bestFit="1" customWidth="1"/>
    <col min="4362" max="4362" width="33.140625" style="115" bestFit="1" customWidth="1"/>
    <col min="4363" max="4363" width="26" style="115" bestFit="1" customWidth="1"/>
    <col min="4364" max="4364" width="19.140625" style="115" bestFit="1" customWidth="1"/>
    <col min="4365" max="4365" width="10.42578125" style="115" customWidth="1"/>
    <col min="4366" max="4366" width="11.85546875" style="115" customWidth="1"/>
    <col min="4367" max="4367" width="14.7109375" style="115" customWidth="1"/>
    <col min="4368" max="4368" width="9" style="115" bestFit="1" customWidth="1"/>
    <col min="4369" max="4608" width="8.85546875" style="115"/>
    <col min="4609" max="4609" width="4.7109375" style="115" bestFit="1" customWidth="1"/>
    <col min="4610" max="4610" width="9.7109375" style="115" bestFit="1" customWidth="1"/>
    <col min="4611" max="4611" width="10" style="115" bestFit="1" customWidth="1"/>
    <col min="4612" max="4612" width="8.85546875" style="115" bestFit="1"/>
    <col min="4613" max="4613" width="22.85546875" style="115" customWidth="1"/>
    <col min="4614" max="4614" width="59.7109375" style="115" bestFit="1" customWidth="1"/>
    <col min="4615" max="4615" width="57.85546875" style="115" bestFit="1" customWidth="1"/>
    <col min="4616" max="4616" width="35.28515625" style="115" bestFit="1" customWidth="1"/>
    <col min="4617" max="4617" width="28.140625" style="115" bestFit="1" customWidth="1"/>
    <col min="4618" max="4618" width="33.140625" style="115" bestFit="1" customWidth="1"/>
    <col min="4619" max="4619" width="26" style="115" bestFit="1" customWidth="1"/>
    <col min="4620" max="4620" width="19.140625" style="115" bestFit="1" customWidth="1"/>
    <col min="4621" max="4621" width="10.42578125" style="115" customWidth="1"/>
    <col min="4622" max="4622" width="11.85546875" style="115" customWidth="1"/>
    <col min="4623" max="4623" width="14.7109375" style="115" customWidth="1"/>
    <col min="4624" max="4624" width="9" style="115" bestFit="1" customWidth="1"/>
    <col min="4625" max="4864" width="8.85546875" style="115"/>
    <col min="4865" max="4865" width="4.7109375" style="115" bestFit="1" customWidth="1"/>
    <col min="4866" max="4866" width="9.7109375" style="115" bestFit="1" customWidth="1"/>
    <col min="4867" max="4867" width="10" style="115" bestFit="1" customWidth="1"/>
    <col min="4868" max="4868" width="8.85546875" style="115" bestFit="1"/>
    <col min="4869" max="4869" width="22.85546875" style="115" customWidth="1"/>
    <col min="4870" max="4870" width="59.7109375" style="115" bestFit="1" customWidth="1"/>
    <col min="4871" max="4871" width="57.85546875" style="115" bestFit="1" customWidth="1"/>
    <col min="4872" max="4872" width="35.28515625" style="115" bestFit="1" customWidth="1"/>
    <col min="4873" max="4873" width="28.140625" style="115" bestFit="1" customWidth="1"/>
    <col min="4874" max="4874" width="33.140625" style="115" bestFit="1" customWidth="1"/>
    <col min="4875" max="4875" width="26" style="115" bestFit="1" customWidth="1"/>
    <col min="4876" max="4876" width="19.140625" style="115" bestFit="1" customWidth="1"/>
    <col min="4877" max="4877" width="10.42578125" style="115" customWidth="1"/>
    <col min="4878" max="4878" width="11.85546875" style="115" customWidth="1"/>
    <col min="4879" max="4879" width="14.7109375" style="115" customWidth="1"/>
    <col min="4880" max="4880" width="9" style="115" bestFit="1" customWidth="1"/>
    <col min="4881" max="5120" width="8.85546875" style="115"/>
    <col min="5121" max="5121" width="4.7109375" style="115" bestFit="1" customWidth="1"/>
    <col min="5122" max="5122" width="9.7109375" style="115" bestFit="1" customWidth="1"/>
    <col min="5123" max="5123" width="10" style="115" bestFit="1" customWidth="1"/>
    <col min="5124" max="5124" width="8.85546875" style="115" bestFit="1"/>
    <col min="5125" max="5125" width="22.85546875" style="115" customWidth="1"/>
    <col min="5126" max="5126" width="59.7109375" style="115" bestFit="1" customWidth="1"/>
    <col min="5127" max="5127" width="57.85546875" style="115" bestFit="1" customWidth="1"/>
    <col min="5128" max="5128" width="35.28515625" style="115" bestFit="1" customWidth="1"/>
    <col min="5129" max="5129" width="28.140625" style="115" bestFit="1" customWidth="1"/>
    <col min="5130" max="5130" width="33.140625" style="115" bestFit="1" customWidth="1"/>
    <col min="5131" max="5131" width="26" style="115" bestFit="1" customWidth="1"/>
    <col min="5132" max="5132" width="19.140625" style="115" bestFit="1" customWidth="1"/>
    <col min="5133" max="5133" width="10.42578125" style="115" customWidth="1"/>
    <col min="5134" max="5134" width="11.85546875" style="115" customWidth="1"/>
    <col min="5135" max="5135" width="14.7109375" style="115" customWidth="1"/>
    <col min="5136" max="5136" width="9" style="115" bestFit="1" customWidth="1"/>
    <col min="5137" max="5376" width="8.85546875" style="115"/>
    <col min="5377" max="5377" width="4.7109375" style="115" bestFit="1" customWidth="1"/>
    <col min="5378" max="5378" width="9.7109375" style="115" bestFit="1" customWidth="1"/>
    <col min="5379" max="5379" width="10" style="115" bestFit="1" customWidth="1"/>
    <col min="5380" max="5380" width="8.85546875" style="115" bestFit="1"/>
    <col min="5381" max="5381" width="22.85546875" style="115" customWidth="1"/>
    <col min="5382" max="5382" width="59.7109375" style="115" bestFit="1" customWidth="1"/>
    <col min="5383" max="5383" width="57.85546875" style="115" bestFit="1" customWidth="1"/>
    <col min="5384" max="5384" width="35.28515625" style="115" bestFit="1" customWidth="1"/>
    <col min="5385" max="5385" width="28.140625" style="115" bestFit="1" customWidth="1"/>
    <col min="5386" max="5386" width="33.140625" style="115" bestFit="1" customWidth="1"/>
    <col min="5387" max="5387" width="26" style="115" bestFit="1" customWidth="1"/>
    <col min="5388" max="5388" width="19.140625" style="115" bestFit="1" customWidth="1"/>
    <col min="5389" max="5389" width="10.42578125" style="115" customWidth="1"/>
    <col min="5390" max="5390" width="11.85546875" style="115" customWidth="1"/>
    <col min="5391" max="5391" width="14.7109375" style="115" customWidth="1"/>
    <col min="5392" max="5392" width="9" style="115" bestFit="1" customWidth="1"/>
    <col min="5393" max="5632" width="8.85546875" style="115"/>
    <col min="5633" max="5633" width="4.7109375" style="115" bestFit="1" customWidth="1"/>
    <col min="5634" max="5634" width="9.7109375" style="115" bestFit="1" customWidth="1"/>
    <col min="5635" max="5635" width="10" style="115" bestFit="1" customWidth="1"/>
    <col min="5636" max="5636" width="8.85546875" style="115" bestFit="1"/>
    <col min="5637" max="5637" width="22.85546875" style="115" customWidth="1"/>
    <col min="5638" max="5638" width="59.7109375" style="115" bestFit="1" customWidth="1"/>
    <col min="5639" max="5639" width="57.85546875" style="115" bestFit="1" customWidth="1"/>
    <col min="5640" max="5640" width="35.28515625" style="115" bestFit="1" customWidth="1"/>
    <col min="5641" max="5641" width="28.140625" style="115" bestFit="1" customWidth="1"/>
    <col min="5642" max="5642" width="33.140625" style="115" bestFit="1" customWidth="1"/>
    <col min="5643" max="5643" width="26" style="115" bestFit="1" customWidth="1"/>
    <col min="5644" max="5644" width="19.140625" style="115" bestFit="1" customWidth="1"/>
    <col min="5645" max="5645" width="10.42578125" style="115" customWidth="1"/>
    <col min="5646" max="5646" width="11.85546875" style="115" customWidth="1"/>
    <col min="5647" max="5647" width="14.7109375" style="115" customWidth="1"/>
    <col min="5648" max="5648" width="9" style="115" bestFit="1" customWidth="1"/>
    <col min="5649" max="5888" width="8.85546875" style="115"/>
    <col min="5889" max="5889" width="4.7109375" style="115" bestFit="1" customWidth="1"/>
    <col min="5890" max="5890" width="9.7109375" style="115" bestFit="1" customWidth="1"/>
    <col min="5891" max="5891" width="10" style="115" bestFit="1" customWidth="1"/>
    <col min="5892" max="5892" width="8.85546875" style="115" bestFit="1"/>
    <col min="5893" max="5893" width="22.85546875" style="115" customWidth="1"/>
    <col min="5894" max="5894" width="59.7109375" style="115" bestFit="1" customWidth="1"/>
    <col min="5895" max="5895" width="57.85546875" style="115" bestFit="1" customWidth="1"/>
    <col min="5896" max="5896" width="35.28515625" style="115" bestFit="1" customWidth="1"/>
    <col min="5897" max="5897" width="28.140625" style="115" bestFit="1" customWidth="1"/>
    <col min="5898" max="5898" width="33.140625" style="115" bestFit="1" customWidth="1"/>
    <col min="5899" max="5899" width="26" style="115" bestFit="1" customWidth="1"/>
    <col min="5900" max="5900" width="19.140625" style="115" bestFit="1" customWidth="1"/>
    <col min="5901" max="5901" width="10.42578125" style="115" customWidth="1"/>
    <col min="5902" max="5902" width="11.85546875" style="115" customWidth="1"/>
    <col min="5903" max="5903" width="14.7109375" style="115" customWidth="1"/>
    <col min="5904" max="5904" width="9" style="115" bestFit="1" customWidth="1"/>
    <col min="5905" max="6144" width="8.85546875" style="115"/>
    <col min="6145" max="6145" width="4.7109375" style="115" bestFit="1" customWidth="1"/>
    <col min="6146" max="6146" width="9.7109375" style="115" bestFit="1" customWidth="1"/>
    <col min="6147" max="6147" width="10" style="115" bestFit="1" customWidth="1"/>
    <col min="6148" max="6148" width="8.85546875" style="115" bestFit="1"/>
    <col min="6149" max="6149" width="22.85546875" style="115" customWidth="1"/>
    <col min="6150" max="6150" width="59.7109375" style="115" bestFit="1" customWidth="1"/>
    <col min="6151" max="6151" width="57.85546875" style="115" bestFit="1" customWidth="1"/>
    <col min="6152" max="6152" width="35.28515625" style="115" bestFit="1" customWidth="1"/>
    <col min="6153" max="6153" width="28.140625" style="115" bestFit="1" customWidth="1"/>
    <col min="6154" max="6154" width="33.140625" style="115" bestFit="1" customWidth="1"/>
    <col min="6155" max="6155" width="26" style="115" bestFit="1" customWidth="1"/>
    <col min="6156" max="6156" width="19.140625" style="115" bestFit="1" customWidth="1"/>
    <col min="6157" max="6157" width="10.42578125" style="115" customWidth="1"/>
    <col min="6158" max="6158" width="11.85546875" style="115" customWidth="1"/>
    <col min="6159" max="6159" width="14.7109375" style="115" customWidth="1"/>
    <col min="6160" max="6160" width="9" style="115" bestFit="1" customWidth="1"/>
    <col min="6161" max="6400" width="8.85546875" style="115"/>
    <col min="6401" max="6401" width="4.7109375" style="115" bestFit="1" customWidth="1"/>
    <col min="6402" max="6402" width="9.7109375" style="115" bestFit="1" customWidth="1"/>
    <col min="6403" max="6403" width="10" style="115" bestFit="1" customWidth="1"/>
    <col min="6404" max="6404" width="8.85546875" style="115" bestFit="1"/>
    <col min="6405" max="6405" width="22.85546875" style="115" customWidth="1"/>
    <col min="6406" max="6406" width="59.7109375" style="115" bestFit="1" customWidth="1"/>
    <col min="6407" max="6407" width="57.85546875" style="115" bestFit="1" customWidth="1"/>
    <col min="6408" max="6408" width="35.28515625" style="115" bestFit="1" customWidth="1"/>
    <col min="6409" max="6409" width="28.140625" style="115" bestFit="1" customWidth="1"/>
    <col min="6410" max="6410" width="33.140625" style="115" bestFit="1" customWidth="1"/>
    <col min="6411" max="6411" width="26" style="115" bestFit="1" customWidth="1"/>
    <col min="6412" max="6412" width="19.140625" style="115" bestFit="1" customWidth="1"/>
    <col min="6413" max="6413" width="10.42578125" style="115" customWidth="1"/>
    <col min="6414" max="6414" width="11.85546875" style="115" customWidth="1"/>
    <col min="6415" max="6415" width="14.7109375" style="115" customWidth="1"/>
    <col min="6416" max="6416" width="9" style="115" bestFit="1" customWidth="1"/>
    <col min="6417" max="6656" width="8.85546875" style="115"/>
    <col min="6657" max="6657" width="4.7109375" style="115" bestFit="1" customWidth="1"/>
    <col min="6658" max="6658" width="9.7109375" style="115" bestFit="1" customWidth="1"/>
    <col min="6659" max="6659" width="10" style="115" bestFit="1" customWidth="1"/>
    <col min="6660" max="6660" width="8.85546875" style="115" bestFit="1"/>
    <col min="6661" max="6661" width="22.85546875" style="115" customWidth="1"/>
    <col min="6662" max="6662" width="59.7109375" style="115" bestFit="1" customWidth="1"/>
    <col min="6663" max="6663" width="57.85546875" style="115" bestFit="1" customWidth="1"/>
    <col min="6664" max="6664" width="35.28515625" style="115" bestFit="1" customWidth="1"/>
    <col min="6665" max="6665" width="28.140625" style="115" bestFit="1" customWidth="1"/>
    <col min="6666" max="6666" width="33.140625" style="115" bestFit="1" customWidth="1"/>
    <col min="6667" max="6667" width="26" style="115" bestFit="1" customWidth="1"/>
    <col min="6668" max="6668" width="19.140625" style="115" bestFit="1" customWidth="1"/>
    <col min="6669" max="6669" width="10.42578125" style="115" customWidth="1"/>
    <col min="6670" max="6670" width="11.85546875" style="115" customWidth="1"/>
    <col min="6671" max="6671" width="14.7109375" style="115" customWidth="1"/>
    <col min="6672" max="6672" width="9" style="115" bestFit="1" customWidth="1"/>
    <col min="6673" max="6912" width="8.85546875" style="115"/>
    <col min="6913" max="6913" width="4.7109375" style="115" bestFit="1" customWidth="1"/>
    <col min="6914" max="6914" width="9.7109375" style="115" bestFit="1" customWidth="1"/>
    <col min="6915" max="6915" width="10" style="115" bestFit="1" customWidth="1"/>
    <col min="6916" max="6916" width="8.85546875" style="115" bestFit="1"/>
    <col min="6917" max="6917" width="22.85546875" style="115" customWidth="1"/>
    <col min="6918" max="6918" width="59.7109375" style="115" bestFit="1" customWidth="1"/>
    <col min="6919" max="6919" width="57.85546875" style="115" bestFit="1" customWidth="1"/>
    <col min="6920" max="6920" width="35.28515625" style="115" bestFit="1" customWidth="1"/>
    <col min="6921" max="6921" width="28.140625" style="115" bestFit="1" customWidth="1"/>
    <col min="6922" max="6922" width="33.140625" style="115" bestFit="1" customWidth="1"/>
    <col min="6923" max="6923" width="26" style="115" bestFit="1" customWidth="1"/>
    <col min="6924" max="6924" width="19.140625" style="115" bestFit="1" customWidth="1"/>
    <col min="6925" max="6925" width="10.42578125" style="115" customWidth="1"/>
    <col min="6926" max="6926" width="11.85546875" style="115" customWidth="1"/>
    <col min="6927" max="6927" width="14.7109375" style="115" customWidth="1"/>
    <col min="6928" max="6928" width="9" style="115" bestFit="1" customWidth="1"/>
    <col min="6929" max="7168" width="8.85546875" style="115"/>
    <col min="7169" max="7169" width="4.7109375" style="115" bestFit="1" customWidth="1"/>
    <col min="7170" max="7170" width="9.7109375" style="115" bestFit="1" customWidth="1"/>
    <col min="7171" max="7171" width="10" style="115" bestFit="1" customWidth="1"/>
    <col min="7172" max="7172" width="8.85546875" style="115" bestFit="1"/>
    <col min="7173" max="7173" width="22.85546875" style="115" customWidth="1"/>
    <col min="7174" max="7174" width="59.7109375" style="115" bestFit="1" customWidth="1"/>
    <col min="7175" max="7175" width="57.85546875" style="115" bestFit="1" customWidth="1"/>
    <col min="7176" max="7176" width="35.28515625" style="115" bestFit="1" customWidth="1"/>
    <col min="7177" max="7177" width="28.140625" style="115" bestFit="1" customWidth="1"/>
    <col min="7178" max="7178" width="33.140625" style="115" bestFit="1" customWidth="1"/>
    <col min="7179" max="7179" width="26" style="115" bestFit="1" customWidth="1"/>
    <col min="7180" max="7180" width="19.140625" style="115" bestFit="1" customWidth="1"/>
    <col min="7181" max="7181" width="10.42578125" style="115" customWidth="1"/>
    <col min="7182" max="7182" width="11.85546875" style="115" customWidth="1"/>
    <col min="7183" max="7183" width="14.7109375" style="115" customWidth="1"/>
    <col min="7184" max="7184" width="9" style="115" bestFit="1" customWidth="1"/>
    <col min="7185" max="7424" width="8.85546875" style="115"/>
    <col min="7425" max="7425" width="4.7109375" style="115" bestFit="1" customWidth="1"/>
    <col min="7426" max="7426" width="9.7109375" style="115" bestFit="1" customWidth="1"/>
    <col min="7427" max="7427" width="10" style="115" bestFit="1" customWidth="1"/>
    <col min="7428" max="7428" width="8.85546875" style="115" bestFit="1"/>
    <col min="7429" max="7429" width="22.85546875" style="115" customWidth="1"/>
    <col min="7430" max="7430" width="59.7109375" style="115" bestFit="1" customWidth="1"/>
    <col min="7431" max="7431" width="57.85546875" style="115" bestFit="1" customWidth="1"/>
    <col min="7432" max="7432" width="35.28515625" style="115" bestFit="1" customWidth="1"/>
    <col min="7433" max="7433" width="28.140625" style="115" bestFit="1" customWidth="1"/>
    <col min="7434" max="7434" width="33.140625" style="115" bestFit="1" customWidth="1"/>
    <col min="7435" max="7435" width="26" style="115" bestFit="1" customWidth="1"/>
    <col min="7436" max="7436" width="19.140625" style="115" bestFit="1" customWidth="1"/>
    <col min="7437" max="7437" width="10.42578125" style="115" customWidth="1"/>
    <col min="7438" max="7438" width="11.85546875" style="115" customWidth="1"/>
    <col min="7439" max="7439" width="14.7109375" style="115" customWidth="1"/>
    <col min="7440" max="7440" width="9" style="115" bestFit="1" customWidth="1"/>
    <col min="7441" max="7680" width="8.85546875" style="115"/>
    <col min="7681" max="7681" width="4.7109375" style="115" bestFit="1" customWidth="1"/>
    <col min="7682" max="7682" width="9.7109375" style="115" bestFit="1" customWidth="1"/>
    <col min="7683" max="7683" width="10" style="115" bestFit="1" customWidth="1"/>
    <col min="7684" max="7684" width="8.85546875" style="115" bestFit="1"/>
    <col min="7685" max="7685" width="22.85546875" style="115" customWidth="1"/>
    <col min="7686" max="7686" width="59.7109375" style="115" bestFit="1" customWidth="1"/>
    <col min="7687" max="7687" width="57.85546875" style="115" bestFit="1" customWidth="1"/>
    <col min="7688" max="7688" width="35.28515625" style="115" bestFit="1" customWidth="1"/>
    <col min="7689" max="7689" width="28.140625" style="115" bestFit="1" customWidth="1"/>
    <col min="7690" max="7690" width="33.140625" style="115" bestFit="1" customWidth="1"/>
    <col min="7691" max="7691" width="26" style="115" bestFit="1" customWidth="1"/>
    <col min="7692" max="7692" width="19.140625" style="115" bestFit="1" customWidth="1"/>
    <col min="7693" max="7693" width="10.42578125" style="115" customWidth="1"/>
    <col min="7694" max="7694" width="11.85546875" style="115" customWidth="1"/>
    <col min="7695" max="7695" width="14.7109375" style="115" customWidth="1"/>
    <col min="7696" max="7696" width="9" style="115" bestFit="1" customWidth="1"/>
    <col min="7697" max="7936" width="8.85546875" style="115"/>
    <col min="7937" max="7937" width="4.7109375" style="115" bestFit="1" customWidth="1"/>
    <col min="7938" max="7938" width="9.7109375" style="115" bestFit="1" customWidth="1"/>
    <col min="7939" max="7939" width="10" style="115" bestFit="1" customWidth="1"/>
    <col min="7940" max="7940" width="8.85546875" style="115" bestFit="1"/>
    <col min="7941" max="7941" width="22.85546875" style="115" customWidth="1"/>
    <col min="7942" max="7942" width="59.7109375" style="115" bestFit="1" customWidth="1"/>
    <col min="7943" max="7943" width="57.85546875" style="115" bestFit="1" customWidth="1"/>
    <col min="7944" max="7944" width="35.28515625" style="115" bestFit="1" customWidth="1"/>
    <col min="7945" max="7945" width="28.140625" style="115" bestFit="1" customWidth="1"/>
    <col min="7946" max="7946" width="33.140625" style="115" bestFit="1" customWidth="1"/>
    <col min="7947" max="7947" width="26" style="115" bestFit="1" customWidth="1"/>
    <col min="7948" max="7948" width="19.140625" style="115" bestFit="1" customWidth="1"/>
    <col min="7949" max="7949" width="10.42578125" style="115" customWidth="1"/>
    <col min="7950" max="7950" width="11.85546875" style="115" customWidth="1"/>
    <col min="7951" max="7951" width="14.7109375" style="115" customWidth="1"/>
    <col min="7952" max="7952" width="9" style="115" bestFit="1" customWidth="1"/>
    <col min="7953" max="8192" width="8.85546875" style="115"/>
    <col min="8193" max="8193" width="4.7109375" style="115" bestFit="1" customWidth="1"/>
    <col min="8194" max="8194" width="9.7109375" style="115" bestFit="1" customWidth="1"/>
    <col min="8195" max="8195" width="10" style="115" bestFit="1" customWidth="1"/>
    <col min="8196" max="8196" width="8.85546875" style="115" bestFit="1"/>
    <col min="8197" max="8197" width="22.85546875" style="115" customWidth="1"/>
    <col min="8198" max="8198" width="59.7109375" style="115" bestFit="1" customWidth="1"/>
    <col min="8199" max="8199" width="57.85546875" style="115" bestFit="1" customWidth="1"/>
    <col min="8200" max="8200" width="35.28515625" style="115" bestFit="1" customWidth="1"/>
    <col min="8201" max="8201" width="28.140625" style="115" bestFit="1" customWidth="1"/>
    <col min="8202" max="8202" width="33.140625" style="115" bestFit="1" customWidth="1"/>
    <col min="8203" max="8203" width="26" style="115" bestFit="1" customWidth="1"/>
    <col min="8204" max="8204" width="19.140625" style="115" bestFit="1" customWidth="1"/>
    <col min="8205" max="8205" width="10.42578125" style="115" customWidth="1"/>
    <col min="8206" max="8206" width="11.85546875" style="115" customWidth="1"/>
    <col min="8207" max="8207" width="14.7109375" style="115" customWidth="1"/>
    <col min="8208" max="8208" width="9" style="115" bestFit="1" customWidth="1"/>
    <col min="8209" max="8448" width="8.85546875" style="115"/>
    <col min="8449" max="8449" width="4.7109375" style="115" bestFit="1" customWidth="1"/>
    <col min="8450" max="8450" width="9.7109375" style="115" bestFit="1" customWidth="1"/>
    <col min="8451" max="8451" width="10" style="115" bestFit="1" customWidth="1"/>
    <col min="8452" max="8452" width="8.85546875" style="115" bestFit="1"/>
    <col min="8453" max="8453" width="22.85546875" style="115" customWidth="1"/>
    <col min="8454" max="8454" width="59.7109375" style="115" bestFit="1" customWidth="1"/>
    <col min="8455" max="8455" width="57.85546875" style="115" bestFit="1" customWidth="1"/>
    <col min="8456" max="8456" width="35.28515625" style="115" bestFit="1" customWidth="1"/>
    <col min="8457" max="8457" width="28.140625" style="115" bestFit="1" customWidth="1"/>
    <col min="8458" max="8458" width="33.140625" style="115" bestFit="1" customWidth="1"/>
    <col min="8459" max="8459" width="26" style="115" bestFit="1" customWidth="1"/>
    <col min="8460" max="8460" width="19.140625" style="115" bestFit="1" customWidth="1"/>
    <col min="8461" max="8461" width="10.42578125" style="115" customWidth="1"/>
    <col min="8462" max="8462" width="11.85546875" style="115" customWidth="1"/>
    <col min="8463" max="8463" width="14.7109375" style="115" customWidth="1"/>
    <col min="8464" max="8464" width="9" style="115" bestFit="1" customWidth="1"/>
    <col min="8465" max="8704" width="8.85546875" style="115"/>
    <col min="8705" max="8705" width="4.7109375" style="115" bestFit="1" customWidth="1"/>
    <col min="8706" max="8706" width="9.7109375" style="115" bestFit="1" customWidth="1"/>
    <col min="8707" max="8707" width="10" style="115" bestFit="1" customWidth="1"/>
    <col min="8708" max="8708" width="8.85546875" style="115" bestFit="1"/>
    <col min="8709" max="8709" width="22.85546875" style="115" customWidth="1"/>
    <col min="8710" max="8710" width="59.7109375" style="115" bestFit="1" customWidth="1"/>
    <col min="8711" max="8711" width="57.85546875" style="115" bestFit="1" customWidth="1"/>
    <col min="8712" max="8712" width="35.28515625" style="115" bestFit="1" customWidth="1"/>
    <col min="8713" max="8713" width="28.140625" style="115" bestFit="1" customWidth="1"/>
    <col min="8714" max="8714" width="33.140625" style="115" bestFit="1" customWidth="1"/>
    <col min="8715" max="8715" width="26" style="115" bestFit="1" customWidth="1"/>
    <col min="8716" max="8716" width="19.140625" style="115" bestFit="1" customWidth="1"/>
    <col min="8717" max="8717" width="10.42578125" style="115" customWidth="1"/>
    <col min="8718" max="8718" width="11.85546875" style="115" customWidth="1"/>
    <col min="8719" max="8719" width="14.7109375" style="115" customWidth="1"/>
    <col min="8720" max="8720" width="9" style="115" bestFit="1" customWidth="1"/>
    <col min="8721" max="8960" width="8.85546875" style="115"/>
    <col min="8961" max="8961" width="4.7109375" style="115" bestFit="1" customWidth="1"/>
    <col min="8962" max="8962" width="9.7109375" style="115" bestFit="1" customWidth="1"/>
    <col min="8963" max="8963" width="10" style="115" bestFit="1" customWidth="1"/>
    <col min="8964" max="8964" width="8.85546875" style="115" bestFit="1"/>
    <col min="8965" max="8965" width="22.85546875" style="115" customWidth="1"/>
    <col min="8966" max="8966" width="59.7109375" style="115" bestFit="1" customWidth="1"/>
    <col min="8967" max="8967" width="57.85546875" style="115" bestFit="1" customWidth="1"/>
    <col min="8968" max="8968" width="35.28515625" style="115" bestFit="1" customWidth="1"/>
    <col min="8969" max="8969" width="28.140625" style="115" bestFit="1" customWidth="1"/>
    <col min="8970" max="8970" width="33.140625" style="115" bestFit="1" customWidth="1"/>
    <col min="8971" max="8971" width="26" style="115" bestFit="1" customWidth="1"/>
    <col min="8972" max="8972" width="19.140625" style="115" bestFit="1" customWidth="1"/>
    <col min="8973" max="8973" width="10.42578125" style="115" customWidth="1"/>
    <col min="8974" max="8974" width="11.85546875" style="115" customWidth="1"/>
    <col min="8975" max="8975" width="14.7109375" style="115" customWidth="1"/>
    <col min="8976" max="8976" width="9" style="115" bestFit="1" customWidth="1"/>
    <col min="8977" max="9216" width="8.85546875" style="115"/>
    <col min="9217" max="9217" width="4.7109375" style="115" bestFit="1" customWidth="1"/>
    <col min="9218" max="9218" width="9.7109375" style="115" bestFit="1" customWidth="1"/>
    <col min="9219" max="9219" width="10" style="115" bestFit="1" customWidth="1"/>
    <col min="9220" max="9220" width="8.85546875" style="115" bestFit="1"/>
    <col min="9221" max="9221" width="22.85546875" style="115" customWidth="1"/>
    <col min="9222" max="9222" width="59.7109375" style="115" bestFit="1" customWidth="1"/>
    <col min="9223" max="9223" width="57.85546875" style="115" bestFit="1" customWidth="1"/>
    <col min="9224" max="9224" width="35.28515625" style="115" bestFit="1" customWidth="1"/>
    <col min="9225" max="9225" width="28.140625" style="115" bestFit="1" customWidth="1"/>
    <col min="9226" max="9226" width="33.140625" style="115" bestFit="1" customWidth="1"/>
    <col min="9227" max="9227" width="26" style="115" bestFit="1" customWidth="1"/>
    <col min="9228" max="9228" width="19.140625" style="115" bestFit="1" customWidth="1"/>
    <col min="9229" max="9229" width="10.42578125" style="115" customWidth="1"/>
    <col min="9230" max="9230" width="11.85546875" style="115" customWidth="1"/>
    <col min="9231" max="9231" width="14.7109375" style="115" customWidth="1"/>
    <col min="9232" max="9232" width="9" style="115" bestFit="1" customWidth="1"/>
    <col min="9233" max="9472" width="8.85546875" style="115"/>
    <col min="9473" max="9473" width="4.7109375" style="115" bestFit="1" customWidth="1"/>
    <col min="9474" max="9474" width="9.7109375" style="115" bestFit="1" customWidth="1"/>
    <col min="9475" max="9475" width="10" style="115" bestFit="1" customWidth="1"/>
    <col min="9476" max="9476" width="8.85546875" style="115" bestFit="1"/>
    <col min="9477" max="9477" width="22.85546875" style="115" customWidth="1"/>
    <col min="9478" max="9478" width="59.7109375" style="115" bestFit="1" customWidth="1"/>
    <col min="9479" max="9479" width="57.85546875" style="115" bestFit="1" customWidth="1"/>
    <col min="9480" max="9480" width="35.28515625" style="115" bestFit="1" customWidth="1"/>
    <col min="9481" max="9481" width="28.140625" style="115" bestFit="1" customWidth="1"/>
    <col min="9482" max="9482" width="33.140625" style="115" bestFit="1" customWidth="1"/>
    <col min="9483" max="9483" width="26" style="115" bestFit="1" customWidth="1"/>
    <col min="9484" max="9484" width="19.140625" style="115" bestFit="1" customWidth="1"/>
    <col min="9485" max="9485" width="10.42578125" style="115" customWidth="1"/>
    <col min="9486" max="9486" width="11.85546875" style="115" customWidth="1"/>
    <col min="9487" max="9487" width="14.7109375" style="115" customWidth="1"/>
    <col min="9488" max="9488" width="9" style="115" bestFit="1" customWidth="1"/>
    <col min="9489" max="9728" width="8.85546875" style="115"/>
    <col min="9729" max="9729" width="4.7109375" style="115" bestFit="1" customWidth="1"/>
    <col min="9730" max="9730" width="9.7109375" style="115" bestFit="1" customWidth="1"/>
    <col min="9731" max="9731" width="10" style="115" bestFit="1" customWidth="1"/>
    <col min="9732" max="9732" width="8.85546875" style="115" bestFit="1"/>
    <col min="9733" max="9733" width="22.85546875" style="115" customWidth="1"/>
    <col min="9734" max="9734" width="59.7109375" style="115" bestFit="1" customWidth="1"/>
    <col min="9735" max="9735" width="57.85546875" style="115" bestFit="1" customWidth="1"/>
    <col min="9736" max="9736" width="35.28515625" style="115" bestFit="1" customWidth="1"/>
    <col min="9737" max="9737" width="28.140625" style="115" bestFit="1" customWidth="1"/>
    <col min="9738" max="9738" width="33.140625" style="115" bestFit="1" customWidth="1"/>
    <col min="9739" max="9739" width="26" style="115" bestFit="1" customWidth="1"/>
    <col min="9740" max="9740" width="19.140625" style="115" bestFit="1" customWidth="1"/>
    <col min="9741" max="9741" width="10.42578125" style="115" customWidth="1"/>
    <col min="9742" max="9742" width="11.85546875" style="115" customWidth="1"/>
    <col min="9743" max="9743" width="14.7109375" style="115" customWidth="1"/>
    <col min="9744" max="9744" width="9" style="115" bestFit="1" customWidth="1"/>
    <col min="9745" max="9984" width="8.85546875" style="115"/>
    <col min="9985" max="9985" width="4.7109375" style="115" bestFit="1" customWidth="1"/>
    <col min="9986" max="9986" width="9.7109375" style="115" bestFit="1" customWidth="1"/>
    <col min="9987" max="9987" width="10" style="115" bestFit="1" customWidth="1"/>
    <col min="9988" max="9988" width="8.85546875" style="115" bestFit="1"/>
    <col min="9989" max="9989" width="22.85546875" style="115" customWidth="1"/>
    <col min="9990" max="9990" width="59.7109375" style="115" bestFit="1" customWidth="1"/>
    <col min="9991" max="9991" width="57.85546875" style="115" bestFit="1" customWidth="1"/>
    <col min="9992" max="9992" width="35.28515625" style="115" bestFit="1" customWidth="1"/>
    <col min="9993" max="9993" width="28.140625" style="115" bestFit="1" customWidth="1"/>
    <col min="9994" max="9994" width="33.140625" style="115" bestFit="1" customWidth="1"/>
    <col min="9995" max="9995" width="26" style="115" bestFit="1" customWidth="1"/>
    <col min="9996" max="9996" width="19.140625" style="115" bestFit="1" customWidth="1"/>
    <col min="9997" max="9997" width="10.42578125" style="115" customWidth="1"/>
    <col min="9998" max="9998" width="11.85546875" style="115" customWidth="1"/>
    <col min="9999" max="9999" width="14.7109375" style="115" customWidth="1"/>
    <col min="10000" max="10000" width="9" style="115" bestFit="1" customWidth="1"/>
    <col min="10001" max="10240" width="8.85546875" style="115"/>
    <col min="10241" max="10241" width="4.7109375" style="115" bestFit="1" customWidth="1"/>
    <col min="10242" max="10242" width="9.7109375" style="115" bestFit="1" customWidth="1"/>
    <col min="10243" max="10243" width="10" style="115" bestFit="1" customWidth="1"/>
    <col min="10244" max="10244" width="8.85546875" style="115" bestFit="1"/>
    <col min="10245" max="10245" width="22.85546875" style="115" customWidth="1"/>
    <col min="10246" max="10246" width="59.7109375" style="115" bestFit="1" customWidth="1"/>
    <col min="10247" max="10247" width="57.85546875" style="115" bestFit="1" customWidth="1"/>
    <col min="10248" max="10248" width="35.28515625" style="115" bestFit="1" customWidth="1"/>
    <col min="10249" max="10249" width="28.140625" style="115" bestFit="1" customWidth="1"/>
    <col min="10250" max="10250" width="33.140625" style="115" bestFit="1" customWidth="1"/>
    <col min="10251" max="10251" width="26" style="115" bestFit="1" customWidth="1"/>
    <col min="10252" max="10252" width="19.140625" style="115" bestFit="1" customWidth="1"/>
    <col min="10253" max="10253" width="10.42578125" style="115" customWidth="1"/>
    <col min="10254" max="10254" width="11.85546875" style="115" customWidth="1"/>
    <col min="10255" max="10255" width="14.7109375" style="115" customWidth="1"/>
    <col min="10256" max="10256" width="9" style="115" bestFit="1" customWidth="1"/>
    <col min="10257" max="10496" width="8.85546875" style="115"/>
    <col min="10497" max="10497" width="4.7109375" style="115" bestFit="1" customWidth="1"/>
    <col min="10498" max="10498" width="9.7109375" style="115" bestFit="1" customWidth="1"/>
    <col min="10499" max="10499" width="10" style="115" bestFit="1" customWidth="1"/>
    <col min="10500" max="10500" width="8.85546875" style="115" bestFit="1"/>
    <col min="10501" max="10501" width="22.85546875" style="115" customWidth="1"/>
    <col min="10502" max="10502" width="59.7109375" style="115" bestFit="1" customWidth="1"/>
    <col min="10503" max="10503" width="57.85546875" style="115" bestFit="1" customWidth="1"/>
    <col min="10504" max="10504" width="35.28515625" style="115" bestFit="1" customWidth="1"/>
    <col min="10505" max="10505" width="28.140625" style="115" bestFit="1" customWidth="1"/>
    <col min="10506" max="10506" width="33.140625" style="115" bestFit="1" customWidth="1"/>
    <col min="10507" max="10507" width="26" style="115" bestFit="1" customWidth="1"/>
    <col min="10508" max="10508" width="19.140625" style="115" bestFit="1" customWidth="1"/>
    <col min="10509" max="10509" width="10.42578125" style="115" customWidth="1"/>
    <col min="10510" max="10510" width="11.85546875" style="115" customWidth="1"/>
    <col min="10511" max="10511" width="14.7109375" style="115" customWidth="1"/>
    <col min="10512" max="10512" width="9" style="115" bestFit="1" customWidth="1"/>
    <col min="10513" max="10752" width="8.85546875" style="115"/>
    <col min="10753" max="10753" width="4.7109375" style="115" bestFit="1" customWidth="1"/>
    <col min="10754" max="10754" width="9.7109375" style="115" bestFit="1" customWidth="1"/>
    <col min="10755" max="10755" width="10" style="115" bestFit="1" customWidth="1"/>
    <col min="10756" max="10756" width="8.85546875" style="115" bestFit="1"/>
    <col min="10757" max="10757" width="22.85546875" style="115" customWidth="1"/>
    <col min="10758" max="10758" width="59.7109375" style="115" bestFit="1" customWidth="1"/>
    <col min="10759" max="10759" width="57.85546875" style="115" bestFit="1" customWidth="1"/>
    <col min="10760" max="10760" width="35.28515625" style="115" bestFit="1" customWidth="1"/>
    <col min="10761" max="10761" width="28.140625" style="115" bestFit="1" customWidth="1"/>
    <col min="10762" max="10762" width="33.140625" style="115" bestFit="1" customWidth="1"/>
    <col min="10763" max="10763" width="26" style="115" bestFit="1" customWidth="1"/>
    <col min="10764" max="10764" width="19.140625" style="115" bestFit="1" customWidth="1"/>
    <col min="10765" max="10765" width="10.42578125" style="115" customWidth="1"/>
    <col min="10766" max="10766" width="11.85546875" style="115" customWidth="1"/>
    <col min="10767" max="10767" width="14.7109375" style="115" customWidth="1"/>
    <col min="10768" max="10768" width="9" style="115" bestFit="1" customWidth="1"/>
    <col min="10769" max="11008" width="8.85546875" style="115"/>
    <col min="11009" max="11009" width="4.7109375" style="115" bestFit="1" customWidth="1"/>
    <col min="11010" max="11010" width="9.7109375" style="115" bestFit="1" customWidth="1"/>
    <col min="11011" max="11011" width="10" style="115" bestFit="1" customWidth="1"/>
    <col min="11012" max="11012" width="8.85546875" style="115" bestFit="1"/>
    <col min="11013" max="11013" width="22.85546875" style="115" customWidth="1"/>
    <col min="11014" max="11014" width="59.7109375" style="115" bestFit="1" customWidth="1"/>
    <col min="11015" max="11015" width="57.85546875" style="115" bestFit="1" customWidth="1"/>
    <col min="11016" max="11016" width="35.28515625" style="115" bestFit="1" customWidth="1"/>
    <col min="11017" max="11017" width="28.140625" style="115" bestFit="1" customWidth="1"/>
    <col min="11018" max="11018" width="33.140625" style="115" bestFit="1" customWidth="1"/>
    <col min="11019" max="11019" width="26" style="115" bestFit="1" customWidth="1"/>
    <col min="11020" max="11020" width="19.140625" style="115" bestFit="1" customWidth="1"/>
    <col min="11021" max="11021" width="10.42578125" style="115" customWidth="1"/>
    <col min="11022" max="11022" width="11.85546875" style="115" customWidth="1"/>
    <col min="11023" max="11023" width="14.7109375" style="115" customWidth="1"/>
    <col min="11024" max="11024" width="9" style="115" bestFit="1" customWidth="1"/>
    <col min="11025" max="11264" width="8.85546875" style="115"/>
    <col min="11265" max="11265" width="4.7109375" style="115" bestFit="1" customWidth="1"/>
    <col min="11266" max="11266" width="9.7109375" style="115" bestFit="1" customWidth="1"/>
    <col min="11267" max="11267" width="10" style="115" bestFit="1" customWidth="1"/>
    <col min="11268" max="11268" width="8.85546875" style="115" bestFit="1"/>
    <col min="11269" max="11269" width="22.85546875" style="115" customWidth="1"/>
    <col min="11270" max="11270" width="59.7109375" style="115" bestFit="1" customWidth="1"/>
    <col min="11271" max="11271" width="57.85546875" style="115" bestFit="1" customWidth="1"/>
    <col min="11272" max="11272" width="35.28515625" style="115" bestFit="1" customWidth="1"/>
    <col min="11273" max="11273" width="28.140625" style="115" bestFit="1" customWidth="1"/>
    <col min="11274" max="11274" width="33.140625" style="115" bestFit="1" customWidth="1"/>
    <col min="11275" max="11275" width="26" style="115" bestFit="1" customWidth="1"/>
    <col min="11276" max="11276" width="19.140625" style="115" bestFit="1" customWidth="1"/>
    <col min="11277" max="11277" width="10.42578125" style="115" customWidth="1"/>
    <col min="11278" max="11278" width="11.85546875" style="115" customWidth="1"/>
    <col min="11279" max="11279" width="14.7109375" style="115" customWidth="1"/>
    <col min="11280" max="11280" width="9" style="115" bestFit="1" customWidth="1"/>
    <col min="11281" max="11520" width="8.85546875" style="115"/>
    <col min="11521" max="11521" width="4.7109375" style="115" bestFit="1" customWidth="1"/>
    <col min="11522" max="11522" width="9.7109375" style="115" bestFit="1" customWidth="1"/>
    <col min="11523" max="11523" width="10" style="115" bestFit="1" customWidth="1"/>
    <col min="11524" max="11524" width="8.85546875" style="115" bestFit="1"/>
    <col min="11525" max="11525" width="22.85546875" style="115" customWidth="1"/>
    <col min="11526" max="11526" width="59.7109375" style="115" bestFit="1" customWidth="1"/>
    <col min="11527" max="11527" width="57.85546875" style="115" bestFit="1" customWidth="1"/>
    <col min="11528" max="11528" width="35.28515625" style="115" bestFit="1" customWidth="1"/>
    <col min="11529" max="11529" width="28.140625" style="115" bestFit="1" customWidth="1"/>
    <col min="11530" max="11530" width="33.140625" style="115" bestFit="1" customWidth="1"/>
    <col min="11531" max="11531" width="26" style="115" bestFit="1" customWidth="1"/>
    <col min="11532" max="11532" width="19.140625" style="115" bestFit="1" customWidth="1"/>
    <col min="11533" max="11533" width="10.42578125" style="115" customWidth="1"/>
    <col min="11534" max="11534" width="11.85546875" style="115" customWidth="1"/>
    <col min="11535" max="11535" width="14.7109375" style="115" customWidth="1"/>
    <col min="11536" max="11536" width="9" style="115" bestFit="1" customWidth="1"/>
    <col min="11537" max="11776" width="8.85546875" style="115"/>
    <col min="11777" max="11777" width="4.7109375" style="115" bestFit="1" customWidth="1"/>
    <col min="11778" max="11778" width="9.7109375" style="115" bestFit="1" customWidth="1"/>
    <col min="11779" max="11779" width="10" style="115" bestFit="1" customWidth="1"/>
    <col min="11780" max="11780" width="8.85546875" style="115" bestFit="1"/>
    <col min="11781" max="11781" width="22.85546875" style="115" customWidth="1"/>
    <col min="11782" max="11782" width="59.7109375" style="115" bestFit="1" customWidth="1"/>
    <col min="11783" max="11783" width="57.85546875" style="115" bestFit="1" customWidth="1"/>
    <col min="11784" max="11784" width="35.28515625" style="115" bestFit="1" customWidth="1"/>
    <col min="11785" max="11785" width="28.140625" style="115" bestFit="1" customWidth="1"/>
    <col min="11786" max="11786" width="33.140625" style="115" bestFit="1" customWidth="1"/>
    <col min="11787" max="11787" width="26" style="115" bestFit="1" customWidth="1"/>
    <col min="11788" max="11788" width="19.140625" style="115" bestFit="1" customWidth="1"/>
    <col min="11789" max="11789" width="10.42578125" style="115" customWidth="1"/>
    <col min="11790" max="11790" width="11.85546875" style="115" customWidth="1"/>
    <col min="11791" max="11791" width="14.7109375" style="115" customWidth="1"/>
    <col min="11792" max="11792" width="9" style="115" bestFit="1" customWidth="1"/>
    <col min="11793" max="12032" width="8.85546875" style="115"/>
    <col min="12033" max="12033" width="4.7109375" style="115" bestFit="1" customWidth="1"/>
    <col min="12034" max="12034" width="9.7109375" style="115" bestFit="1" customWidth="1"/>
    <col min="12035" max="12035" width="10" style="115" bestFit="1" customWidth="1"/>
    <col min="12036" max="12036" width="8.85546875" style="115" bestFit="1"/>
    <col min="12037" max="12037" width="22.85546875" style="115" customWidth="1"/>
    <col min="12038" max="12038" width="59.7109375" style="115" bestFit="1" customWidth="1"/>
    <col min="12039" max="12039" width="57.85546875" style="115" bestFit="1" customWidth="1"/>
    <col min="12040" max="12040" width="35.28515625" style="115" bestFit="1" customWidth="1"/>
    <col min="12041" max="12041" width="28.140625" style="115" bestFit="1" customWidth="1"/>
    <col min="12042" max="12042" width="33.140625" style="115" bestFit="1" customWidth="1"/>
    <col min="12043" max="12043" width="26" style="115" bestFit="1" customWidth="1"/>
    <col min="12044" max="12044" width="19.140625" style="115" bestFit="1" customWidth="1"/>
    <col min="12045" max="12045" width="10.42578125" style="115" customWidth="1"/>
    <col min="12046" max="12046" width="11.85546875" style="115" customWidth="1"/>
    <col min="12047" max="12047" width="14.7109375" style="115" customWidth="1"/>
    <col min="12048" max="12048" width="9" style="115" bestFit="1" customWidth="1"/>
    <col min="12049" max="12288" width="8.85546875" style="115"/>
    <col min="12289" max="12289" width="4.7109375" style="115" bestFit="1" customWidth="1"/>
    <col min="12290" max="12290" width="9.7109375" style="115" bestFit="1" customWidth="1"/>
    <col min="12291" max="12291" width="10" style="115" bestFit="1" customWidth="1"/>
    <col min="12292" max="12292" width="8.85546875" style="115" bestFit="1"/>
    <col min="12293" max="12293" width="22.85546875" style="115" customWidth="1"/>
    <col min="12294" max="12294" width="59.7109375" style="115" bestFit="1" customWidth="1"/>
    <col min="12295" max="12295" width="57.85546875" style="115" bestFit="1" customWidth="1"/>
    <col min="12296" max="12296" width="35.28515625" style="115" bestFit="1" customWidth="1"/>
    <col min="12297" max="12297" width="28.140625" style="115" bestFit="1" customWidth="1"/>
    <col min="12298" max="12298" width="33.140625" style="115" bestFit="1" customWidth="1"/>
    <col min="12299" max="12299" width="26" style="115" bestFit="1" customWidth="1"/>
    <col min="12300" max="12300" width="19.140625" style="115" bestFit="1" customWidth="1"/>
    <col min="12301" max="12301" width="10.42578125" style="115" customWidth="1"/>
    <col min="12302" max="12302" width="11.85546875" style="115" customWidth="1"/>
    <col min="12303" max="12303" width="14.7109375" style="115" customWidth="1"/>
    <col min="12304" max="12304" width="9" style="115" bestFit="1" customWidth="1"/>
    <col min="12305" max="12544" width="8.85546875" style="115"/>
    <col min="12545" max="12545" width="4.7109375" style="115" bestFit="1" customWidth="1"/>
    <col min="12546" max="12546" width="9.7109375" style="115" bestFit="1" customWidth="1"/>
    <col min="12547" max="12547" width="10" style="115" bestFit="1" customWidth="1"/>
    <col min="12548" max="12548" width="8.85546875" style="115" bestFit="1"/>
    <col min="12549" max="12549" width="22.85546875" style="115" customWidth="1"/>
    <col min="12550" max="12550" width="59.7109375" style="115" bestFit="1" customWidth="1"/>
    <col min="12551" max="12551" width="57.85546875" style="115" bestFit="1" customWidth="1"/>
    <col min="12552" max="12552" width="35.28515625" style="115" bestFit="1" customWidth="1"/>
    <col min="12553" max="12553" width="28.140625" style="115" bestFit="1" customWidth="1"/>
    <col min="12554" max="12554" width="33.140625" style="115" bestFit="1" customWidth="1"/>
    <col min="12555" max="12555" width="26" style="115" bestFit="1" customWidth="1"/>
    <col min="12556" max="12556" width="19.140625" style="115" bestFit="1" customWidth="1"/>
    <col min="12557" max="12557" width="10.42578125" style="115" customWidth="1"/>
    <col min="12558" max="12558" width="11.85546875" style="115" customWidth="1"/>
    <col min="12559" max="12559" width="14.7109375" style="115" customWidth="1"/>
    <col min="12560" max="12560" width="9" style="115" bestFit="1" customWidth="1"/>
    <col min="12561" max="12800" width="8.85546875" style="115"/>
    <col min="12801" max="12801" width="4.7109375" style="115" bestFit="1" customWidth="1"/>
    <col min="12802" max="12802" width="9.7109375" style="115" bestFit="1" customWidth="1"/>
    <col min="12803" max="12803" width="10" style="115" bestFit="1" customWidth="1"/>
    <col min="12804" max="12804" width="8.85546875" style="115" bestFit="1"/>
    <col min="12805" max="12805" width="22.85546875" style="115" customWidth="1"/>
    <col min="12806" max="12806" width="59.7109375" style="115" bestFit="1" customWidth="1"/>
    <col min="12807" max="12807" width="57.85546875" style="115" bestFit="1" customWidth="1"/>
    <col min="12808" max="12808" width="35.28515625" style="115" bestFit="1" customWidth="1"/>
    <col min="12809" max="12809" width="28.140625" style="115" bestFit="1" customWidth="1"/>
    <col min="12810" max="12810" width="33.140625" style="115" bestFit="1" customWidth="1"/>
    <col min="12811" max="12811" width="26" style="115" bestFit="1" customWidth="1"/>
    <col min="12812" max="12812" width="19.140625" style="115" bestFit="1" customWidth="1"/>
    <col min="12813" max="12813" width="10.42578125" style="115" customWidth="1"/>
    <col min="12814" max="12814" width="11.85546875" style="115" customWidth="1"/>
    <col min="12815" max="12815" width="14.7109375" style="115" customWidth="1"/>
    <col min="12816" max="12816" width="9" style="115" bestFit="1" customWidth="1"/>
    <col min="12817" max="13056" width="8.85546875" style="115"/>
    <col min="13057" max="13057" width="4.7109375" style="115" bestFit="1" customWidth="1"/>
    <col min="13058" max="13058" width="9.7109375" style="115" bestFit="1" customWidth="1"/>
    <col min="13059" max="13059" width="10" style="115" bestFit="1" customWidth="1"/>
    <col min="13060" max="13060" width="8.85546875" style="115" bestFit="1"/>
    <col min="13061" max="13061" width="22.85546875" style="115" customWidth="1"/>
    <col min="13062" max="13062" width="59.7109375" style="115" bestFit="1" customWidth="1"/>
    <col min="13063" max="13063" width="57.85546875" style="115" bestFit="1" customWidth="1"/>
    <col min="13064" max="13064" width="35.28515625" style="115" bestFit="1" customWidth="1"/>
    <col min="13065" max="13065" width="28.140625" style="115" bestFit="1" customWidth="1"/>
    <col min="13066" max="13066" width="33.140625" style="115" bestFit="1" customWidth="1"/>
    <col min="13067" max="13067" width="26" style="115" bestFit="1" customWidth="1"/>
    <col min="13068" max="13068" width="19.140625" style="115" bestFit="1" customWidth="1"/>
    <col min="13069" max="13069" width="10.42578125" style="115" customWidth="1"/>
    <col min="13070" max="13070" width="11.85546875" style="115" customWidth="1"/>
    <col min="13071" max="13071" width="14.7109375" style="115" customWidth="1"/>
    <col min="13072" max="13072" width="9" style="115" bestFit="1" customWidth="1"/>
    <col min="13073" max="13312" width="8.85546875" style="115"/>
    <col min="13313" max="13313" width="4.7109375" style="115" bestFit="1" customWidth="1"/>
    <col min="13314" max="13314" width="9.7109375" style="115" bestFit="1" customWidth="1"/>
    <col min="13315" max="13315" width="10" style="115" bestFit="1" customWidth="1"/>
    <col min="13316" max="13316" width="8.85546875" style="115" bestFit="1"/>
    <col min="13317" max="13317" width="22.85546875" style="115" customWidth="1"/>
    <col min="13318" max="13318" width="59.7109375" style="115" bestFit="1" customWidth="1"/>
    <col min="13319" max="13319" width="57.85546875" style="115" bestFit="1" customWidth="1"/>
    <col min="13320" max="13320" width="35.28515625" style="115" bestFit="1" customWidth="1"/>
    <col min="13321" max="13321" width="28.140625" style="115" bestFit="1" customWidth="1"/>
    <col min="13322" max="13322" width="33.140625" style="115" bestFit="1" customWidth="1"/>
    <col min="13323" max="13323" width="26" style="115" bestFit="1" customWidth="1"/>
    <col min="13324" max="13324" width="19.140625" style="115" bestFit="1" customWidth="1"/>
    <col min="13325" max="13325" width="10.42578125" style="115" customWidth="1"/>
    <col min="13326" max="13326" width="11.85546875" style="115" customWidth="1"/>
    <col min="13327" max="13327" width="14.7109375" style="115" customWidth="1"/>
    <col min="13328" max="13328" width="9" style="115" bestFit="1" customWidth="1"/>
    <col min="13329" max="13568" width="8.85546875" style="115"/>
    <col min="13569" max="13569" width="4.7109375" style="115" bestFit="1" customWidth="1"/>
    <col min="13570" max="13570" width="9.7109375" style="115" bestFit="1" customWidth="1"/>
    <col min="13571" max="13571" width="10" style="115" bestFit="1" customWidth="1"/>
    <col min="13572" max="13572" width="8.85546875" style="115" bestFit="1"/>
    <col min="13573" max="13573" width="22.85546875" style="115" customWidth="1"/>
    <col min="13574" max="13574" width="59.7109375" style="115" bestFit="1" customWidth="1"/>
    <col min="13575" max="13575" width="57.85546875" style="115" bestFit="1" customWidth="1"/>
    <col min="13576" max="13576" width="35.28515625" style="115" bestFit="1" customWidth="1"/>
    <col min="13577" max="13577" width="28.140625" style="115" bestFit="1" customWidth="1"/>
    <col min="13578" max="13578" width="33.140625" style="115" bestFit="1" customWidth="1"/>
    <col min="13579" max="13579" width="26" style="115" bestFit="1" customWidth="1"/>
    <col min="13580" max="13580" width="19.140625" style="115" bestFit="1" customWidth="1"/>
    <col min="13581" max="13581" width="10.42578125" style="115" customWidth="1"/>
    <col min="13582" max="13582" width="11.85546875" style="115" customWidth="1"/>
    <col min="13583" max="13583" width="14.7109375" style="115" customWidth="1"/>
    <col min="13584" max="13584" width="9" style="115" bestFit="1" customWidth="1"/>
    <col min="13585" max="13824" width="8.85546875" style="115"/>
    <col min="13825" max="13825" width="4.7109375" style="115" bestFit="1" customWidth="1"/>
    <col min="13826" max="13826" width="9.7109375" style="115" bestFit="1" customWidth="1"/>
    <col min="13827" max="13827" width="10" style="115" bestFit="1" customWidth="1"/>
    <col min="13828" max="13828" width="8.85546875" style="115" bestFit="1"/>
    <col min="13829" max="13829" width="22.85546875" style="115" customWidth="1"/>
    <col min="13830" max="13830" width="59.7109375" style="115" bestFit="1" customWidth="1"/>
    <col min="13831" max="13831" width="57.85546875" style="115" bestFit="1" customWidth="1"/>
    <col min="13832" max="13832" width="35.28515625" style="115" bestFit="1" customWidth="1"/>
    <col min="13833" max="13833" width="28.140625" style="115" bestFit="1" customWidth="1"/>
    <col min="13834" max="13834" width="33.140625" style="115" bestFit="1" customWidth="1"/>
    <col min="13835" max="13835" width="26" style="115" bestFit="1" customWidth="1"/>
    <col min="13836" max="13836" width="19.140625" style="115" bestFit="1" customWidth="1"/>
    <col min="13837" max="13837" width="10.42578125" style="115" customWidth="1"/>
    <col min="13838" max="13838" width="11.85546875" style="115" customWidth="1"/>
    <col min="13839" max="13839" width="14.7109375" style="115" customWidth="1"/>
    <col min="13840" max="13840" width="9" style="115" bestFit="1" customWidth="1"/>
    <col min="13841" max="14080" width="8.85546875" style="115"/>
    <col min="14081" max="14081" width="4.7109375" style="115" bestFit="1" customWidth="1"/>
    <col min="14082" max="14082" width="9.7109375" style="115" bestFit="1" customWidth="1"/>
    <col min="14083" max="14083" width="10" style="115" bestFit="1" customWidth="1"/>
    <col min="14084" max="14084" width="8.85546875" style="115" bestFit="1"/>
    <col min="14085" max="14085" width="22.85546875" style="115" customWidth="1"/>
    <col min="14086" max="14086" width="59.7109375" style="115" bestFit="1" customWidth="1"/>
    <col min="14087" max="14087" width="57.85546875" style="115" bestFit="1" customWidth="1"/>
    <col min="14088" max="14088" width="35.28515625" style="115" bestFit="1" customWidth="1"/>
    <col min="14089" max="14089" width="28.140625" style="115" bestFit="1" customWidth="1"/>
    <col min="14090" max="14090" width="33.140625" style="115" bestFit="1" customWidth="1"/>
    <col min="14091" max="14091" width="26" style="115" bestFit="1" customWidth="1"/>
    <col min="14092" max="14092" width="19.140625" style="115" bestFit="1" customWidth="1"/>
    <col min="14093" max="14093" width="10.42578125" style="115" customWidth="1"/>
    <col min="14094" max="14094" width="11.85546875" style="115" customWidth="1"/>
    <col min="14095" max="14095" width="14.7109375" style="115" customWidth="1"/>
    <col min="14096" max="14096" width="9" style="115" bestFit="1" customWidth="1"/>
    <col min="14097" max="14336" width="8.85546875" style="115"/>
    <col min="14337" max="14337" width="4.7109375" style="115" bestFit="1" customWidth="1"/>
    <col min="14338" max="14338" width="9.7109375" style="115" bestFit="1" customWidth="1"/>
    <col min="14339" max="14339" width="10" style="115" bestFit="1" customWidth="1"/>
    <col min="14340" max="14340" width="8.85546875" style="115" bestFit="1"/>
    <col min="14341" max="14341" width="22.85546875" style="115" customWidth="1"/>
    <col min="14342" max="14342" width="59.7109375" style="115" bestFit="1" customWidth="1"/>
    <col min="14343" max="14343" width="57.85546875" style="115" bestFit="1" customWidth="1"/>
    <col min="14344" max="14344" width="35.28515625" style="115" bestFit="1" customWidth="1"/>
    <col min="14345" max="14345" width="28.140625" style="115" bestFit="1" customWidth="1"/>
    <col min="14346" max="14346" width="33.140625" style="115" bestFit="1" customWidth="1"/>
    <col min="14347" max="14347" width="26" style="115" bestFit="1" customWidth="1"/>
    <col min="14348" max="14348" width="19.140625" style="115" bestFit="1" customWidth="1"/>
    <col min="14349" max="14349" width="10.42578125" style="115" customWidth="1"/>
    <col min="14350" max="14350" width="11.85546875" style="115" customWidth="1"/>
    <col min="14351" max="14351" width="14.7109375" style="115" customWidth="1"/>
    <col min="14352" max="14352" width="9" style="115" bestFit="1" customWidth="1"/>
    <col min="14353" max="14592" width="8.85546875" style="115"/>
    <col min="14593" max="14593" width="4.7109375" style="115" bestFit="1" customWidth="1"/>
    <col min="14594" max="14594" width="9.7109375" style="115" bestFit="1" customWidth="1"/>
    <col min="14595" max="14595" width="10" style="115" bestFit="1" customWidth="1"/>
    <col min="14596" max="14596" width="8.85546875" style="115" bestFit="1"/>
    <col min="14597" max="14597" width="22.85546875" style="115" customWidth="1"/>
    <col min="14598" max="14598" width="59.7109375" style="115" bestFit="1" customWidth="1"/>
    <col min="14599" max="14599" width="57.85546875" style="115" bestFit="1" customWidth="1"/>
    <col min="14600" max="14600" width="35.28515625" style="115" bestFit="1" customWidth="1"/>
    <col min="14601" max="14601" width="28.140625" style="115" bestFit="1" customWidth="1"/>
    <col min="14602" max="14602" width="33.140625" style="115" bestFit="1" customWidth="1"/>
    <col min="14603" max="14603" width="26" style="115" bestFit="1" customWidth="1"/>
    <col min="14604" max="14604" width="19.140625" style="115" bestFit="1" customWidth="1"/>
    <col min="14605" max="14605" width="10.42578125" style="115" customWidth="1"/>
    <col min="14606" max="14606" width="11.85546875" style="115" customWidth="1"/>
    <col min="14607" max="14607" width="14.7109375" style="115" customWidth="1"/>
    <col min="14608" max="14608" width="9" style="115" bestFit="1" customWidth="1"/>
    <col min="14609" max="14848" width="8.85546875" style="115"/>
    <col min="14849" max="14849" width="4.7109375" style="115" bestFit="1" customWidth="1"/>
    <col min="14850" max="14850" width="9.7109375" style="115" bestFit="1" customWidth="1"/>
    <col min="14851" max="14851" width="10" style="115" bestFit="1" customWidth="1"/>
    <col min="14852" max="14852" width="8.85546875" style="115" bestFit="1"/>
    <col min="14853" max="14853" width="22.85546875" style="115" customWidth="1"/>
    <col min="14854" max="14854" width="59.7109375" style="115" bestFit="1" customWidth="1"/>
    <col min="14855" max="14855" width="57.85546875" style="115" bestFit="1" customWidth="1"/>
    <col min="14856" max="14856" width="35.28515625" style="115" bestFit="1" customWidth="1"/>
    <col min="14857" max="14857" width="28.140625" style="115" bestFit="1" customWidth="1"/>
    <col min="14858" max="14858" width="33.140625" style="115" bestFit="1" customWidth="1"/>
    <col min="14859" max="14859" width="26" style="115" bestFit="1" customWidth="1"/>
    <col min="14860" max="14860" width="19.140625" style="115" bestFit="1" customWidth="1"/>
    <col min="14861" max="14861" width="10.42578125" style="115" customWidth="1"/>
    <col min="14862" max="14862" width="11.85546875" style="115" customWidth="1"/>
    <col min="14863" max="14863" width="14.7109375" style="115" customWidth="1"/>
    <col min="14864" max="14864" width="9" style="115" bestFit="1" customWidth="1"/>
    <col min="14865" max="15104" width="8.85546875" style="115"/>
    <col min="15105" max="15105" width="4.7109375" style="115" bestFit="1" customWidth="1"/>
    <col min="15106" max="15106" width="9.7109375" style="115" bestFit="1" customWidth="1"/>
    <col min="15107" max="15107" width="10" style="115" bestFit="1" customWidth="1"/>
    <col min="15108" max="15108" width="8.85546875" style="115" bestFit="1"/>
    <col min="15109" max="15109" width="22.85546875" style="115" customWidth="1"/>
    <col min="15110" max="15110" width="59.7109375" style="115" bestFit="1" customWidth="1"/>
    <col min="15111" max="15111" width="57.85546875" style="115" bestFit="1" customWidth="1"/>
    <col min="15112" max="15112" width="35.28515625" style="115" bestFit="1" customWidth="1"/>
    <col min="15113" max="15113" width="28.140625" style="115" bestFit="1" customWidth="1"/>
    <col min="15114" max="15114" width="33.140625" style="115" bestFit="1" customWidth="1"/>
    <col min="15115" max="15115" width="26" style="115" bestFit="1" customWidth="1"/>
    <col min="15116" max="15116" width="19.140625" style="115" bestFit="1" customWidth="1"/>
    <col min="15117" max="15117" width="10.42578125" style="115" customWidth="1"/>
    <col min="15118" max="15118" width="11.85546875" style="115" customWidth="1"/>
    <col min="15119" max="15119" width="14.7109375" style="115" customWidth="1"/>
    <col min="15120" max="15120" width="9" style="115" bestFit="1" customWidth="1"/>
    <col min="15121" max="15360" width="8.85546875" style="115"/>
    <col min="15361" max="15361" width="4.7109375" style="115" bestFit="1" customWidth="1"/>
    <col min="15362" max="15362" width="9.7109375" style="115" bestFit="1" customWidth="1"/>
    <col min="15363" max="15363" width="10" style="115" bestFit="1" customWidth="1"/>
    <col min="15364" max="15364" width="8.85546875" style="115" bestFit="1"/>
    <col min="15365" max="15365" width="22.85546875" style="115" customWidth="1"/>
    <col min="15366" max="15366" width="59.7109375" style="115" bestFit="1" customWidth="1"/>
    <col min="15367" max="15367" width="57.85546875" style="115" bestFit="1" customWidth="1"/>
    <col min="15368" max="15368" width="35.28515625" style="115" bestFit="1" customWidth="1"/>
    <col min="15369" max="15369" width="28.140625" style="115" bestFit="1" customWidth="1"/>
    <col min="15370" max="15370" width="33.140625" style="115" bestFit="1" customWidth="1"/>
    <col min="15371" max="15371" width="26" style="115" bestFit="1" customWidth="1"/>
    <col min="15372" max="15372" width="19.140625" style="115" bestFit="1" customWidth="1"/>
    <col min="15373" max="15373" width="10.42578125" style="115" customWidth="1"/>
    <col min="15374" max="15374" width="11.85546875" style="115" customWidth="1"/>
    <col min="15375" max="15375" width="14.7109375" style="115" customWidth="1"/>
    <col min="15376" max="15376" width="9" style="115" bestFit="1" customWidth="1"/>
    <col min="15377" max="15616" width="8.85546875" style="115"/>
    <col min="15617" max="15617" width="4.7109375" style="115" bestFit="1" customWidth="1"/>
    <col min="15618" max="15618" width="9.7109375" style="115" bestFit="1" customWidth="1"/>
    <col min="15619" max="15619" width="10" style="115" bestFit="1" customWidth="1"/>
    <col min="15620" max="15620" width="8.85546875" style="115" bestFit="1"/>
    <col min="15621" max="15621" width="22.85546875" style="115" customWidth="1"/>
    <col min="15622" max="15622" width="59.7109375" style="115" bestFit="1" customWidth="1"/>
    <col min="15623" max="15623" width="57.85546875" style="115" bestFit="1" customWidth="1"/>
    <col min="15624" max="15624" width="35.28515625" style="115" bestFit="1" customWidth="1"/>
    <col min="15625" max="15625" width="28.140625" style="115" bestFit="1" customWidth="1"/>
    <col min="15626" max="15626" width="33.140625" style="115" bestFit="1" customWidth="1"/>
    <col min="15627" max="15627" width="26" style="115" bestFit="1" customWidth="1"/>
    <col min="15628" max="15628" width="19.140625" style="115" bestFit="1" customWidth="1"/>
    <col min="15629" max="15629" width="10.42578125" style="115" customWidth="1"/>
    <col min="15630" max="15630" width="11.85546875" style="115" customWidth="1"/>
    <col min="15631" max="15631" width="14.7109375" style="115" customWidth="1"/>
    <col min="15632" max="15632" width="9" style="115" bestFit="1" customWidth="1"/>
    <col min="15633" max="15872" width="8.85546875" style="115"/>
    <col min="15873" max="15873" width="4.7109375" style="115" bestFit="1" customWidth="1"/>
    <col min="15874" max="15874" width="9.7109375" style="115" bestFit="1" customWidth="1"/>
    <col min="15875" max="15875" width="10" style="115" bestFit="1" customWidth="1"/>
    <col min="15876" max="15876" width="8.85546875" style="115" bestFit="1"/>
    <col min="15877" max="15877" width="22.85546875" style="115" customWidth="1"/>
    <col min="15878" max="15878" width="59.7109375" style="115" bestFit="1" customWidth="1"/>
    <col min="15879" max="15879" width="57.85546875" style="115" bestFit="1" customWidth="1"/>
    <col min="15880" max="15880" width="35.28515625" style="115" bestFit="1" customWidth="1"/>
    <col min="15881" max="15881" width="28.140625" style="115" bestFit="1" customWidth="1"/>
    <col min="15882" max="15882" width="33.140625" style="115" bestFit="1" customWidth="1"/>
    <col min="15883" max="15883" width="26" style="115" bestFit="1" customWidth="1"/>
    <col min="15884" max="15884" width="19.140625" style="115" bestFit="1" customWidth="1"/>
    <col min="15885" max="15885" width="10.42578125" style="115" customWidth="1"/>
    <col min="15886" max="15886" width="11.85546875" style="115" customWidth="1"/>
    <col min="15887" max="15887" width="14.7109375" style="115" customWidth="1"/>
    <col min="15888" max="15888" width="9" style="115" bestFit="1" customWidth="1"/>
    <col min="15889" max="16128" width="8.85546875" style="115"/>
    <col min="16129" max="16129" width="4.7109375" style="115" bestFit="1" customWidth="1"/>
    <col min="16130" max="16130" width="9.7109375" style="115" bestFit="1" customWidth="1"/>
    <col min="16131" max="16131" width="10" style="115" bestFit="1" customWidth="1"/>
    <col min="16132" max="16132" width="8.85546875" style="115" bestFit="1"/>
    <col min="16133" max="16133" width="22.85546875" style="115" customWidth="1"/>
    <col min="16134" max="16134" width="59.7109375" style="115" bestFit="1" customWidth="1"/>
    <col min="16135" max="16135" width="57.85546875" style="115" bestFit="1" customWidth="1"/>
    <col min="16136" max="16136" width="35.28515625" style="115" bestFit="1" customWidth="1"/>
    <col min="16137" max="16137" width="28.140625" style="115" bestFit="1" customWidth="1"/>
    <col min="16138" max="16138" width="33.140625" style="115" bestFit="1" customWidth="1"/>
    <col min="16139" max="16139" width="26" style="115" bestFit="1" customWidth="1"/>
    <col min="16140" max="16140" width="19.140625" style="115" bestFit="1" customWidth="1"/>
    <col min="16141" max="16141" width="10.42578125" style="115" customWidth="1"/>
    <col min="16142" max="16142" width="11.85546875" style="115" customWidth="1"/>
    <col min="16143" max="16143" width="14.7109375" style="115" customWidth="1"/>
    <col min="16144" max="16144" width="9" style="115" bestFit="1" customWidth="1"/>
    <col min="16145" max="16384" width="8.85546875" style="115"/>
  </cols>
  <sheetData>
    <row r="1" spans="1:18" ht="15" customHeight="1" x14ac:dyDescent="0.25">
      <c r="A1" s="965" t="s">
        <v>1255</v>
      </c>
      <c r="B1" s="966"/>
      <c r="C1" s="966"/>
      <c r="D1" s="966"/>
      <c r="E1" s="966"/>
      <c r="F1" s="966"/>
    </row>
    <row r="2" spans="1:18" ht="15" customHeight="1" x14ac:dyDescent="0.25">
      <c r="A2" s="965" t="s">
        <v>1267</v>
      </c>
      <c r="B2" s="966"/>
      <c r="C2" s="966"/>
      <c r="D2" s="966"/>
      <c r="E2" s="966"/>
      <c r="F2" s="966"/>
    </row>
    <row r="3" spans="1:18" ht="15" customHeight="1" x14ac:dyDescent="0.2"/>
    <row r="4" spans="1:18" s="3" customFormat="1" ht="41.25" customHeight="1" x14ac:dyDescent="0.2">
      <c r="A4" s="785" t="s">
        <v>0</v>
      </c>
      <c r="B4" s="787" t="s">
        <v>1</v>
      </c>
      <c r="C4" s="787" t="s">
        <v>2</v>
      </c>
      <c r="D4" s="787" t="s">
        <v>3</v>
      </c>
      <c r="E4" s="785" t="s">
        <v>4</v>
      </c>
      <c r="F4" s="785" t="s">
        <v>5</v>
      </c>
      <c r="G4" s="785" t="s">
        <v>6</v>
      </c>
      <c r="H4" s="792" t="s">
        <v>7</v>
      </c>
      <c r="I4" s="792"/>
      <c r="J4" s="785" t="s">
        <v>8</v>
      </c>
      <c r="K4" s="793" t="s">
        <v>9</v>
      </c>
      <c r="L4" s="675"/>
      <c r="M4" s="794" t="s">
        <v>10</v>
      </c>
      <c r="N4" s="794"/>
      <c r="O4" s="794" t="s">
        <v>11</v>
      </c>
      <c r="P4" s="794"/>
      <c r="Q4" s="785" t="s">
        <v>12</v>
      </c>
      <c r="R4" s="787" t="s">
        <v>13</v>
      </c>
    </row>
    <row r="5" spans="1:18" s="3" customFormat="1" ht="21" customHeight="1" x14ac:dyDescent="0.2">
      <c r="A5" s="786"/>
      <c r="B5" s="788"/>
      <c r="C5" s="788"/>
      <c r="D5" s="788"/>
      <c r="E5" s="786"/>
      <c r="F5" s="786"/>
      <c r="G5" s="786"/>
      <c r="H5" s="117" t="s">
        <v>14</v>
      </c>
      <c r="I5" s="117" t="s">
        <v>15</v>
      </c>
      <c r="J5" s="786"/>
      <c r="K5" s="118">
        <v>2018</v>
      </c>
      <c r="L5" s="118">
        <v>2019</v>
      </c>
      <c r="M5" s="119">
        <v>2018</v>
      </c>
      <c r="N5" s="119">
        <v>2019</v>
      </c>
      <c r="O5" s="119">
        <v>2018</v>
      </c>
      <c r="P5" s="119">
        <v>2019</v>
      </c>
      <c r="Q5" s="786"/>
      <c r="R5" s="788"/>
    </row>
    <row r="6" spans="1:18" s="3" customFormat="1" ht="15" customHeight="1" x14ac:dyDescent="0.2">
      <c r="A6" s="120" t="s">
        <v>16</v>
      </c>
      <c r="B6" s="117" t="s">
        <v>17</v>
      </c>
      <c r="C6" s="117" t="s">
        <v>18</v>
      </c>
      <c r="D6" s="117" t="s">
        <v>19</v>
      </c>
      <c r="E6" s="120" t="s">
        <v>20</v>
      </c>
      <c r="F6" s="120" t="s">
        <v>21</v>
      </c>
      <c r="G6" s="120" t="s">
        <v>22</v>
      </c>
      <c r="H6" s="117" t="s">
        <v>23</v>
      </c>
      <c r="I6" s="117" t="s">
        <v>24</v>
      </c>
      <c r="J6" s="120" t="s">
        <v>25</v>
      </c>
      <c r="K6" s="118" t="s">
        <v>26</v>
      </c>
      <c r="L6" s="118" t="s">
        <v>27</v>
      </c>
      <c r="M6" s="121" t="s">
        <v>28</v>
      </c>
      <c r="N6" s="121" t="s">
        <v>29</v>
      </c>
      <c r="O6" s="121" t="s">
        <v>30</v>
      </c>
      <c r="P6" s="121" t="s">
        <v>31</v>
      </c>
      <c r="Q6" s="120" t="s">
        <v>32</v>
      </c>
      <c r="R6" s="117" t="s">
        <v>33</v>
      </c>
    </row>
    <row r="7" spans="1:18" s="6" customFormat="1" ht="37.5" customHeight="1" x14ac:dyDescent="0.2">
      <c r="A7" s="503">
        <v>1</v>
      </c>
      <c r="B7" s="506">
        <v>1</v>
      </c>
      <c r="C7" s="506">
        <v>4</v>
      </c>
      <c r="D7" s="506">
        <v>5</v>
      </c>
      <c r="E7" s="627" t="s">
        <v>338</v>
      </c>
      <c r="F7" s="506" t="s">
        <v>339</v>
      </c>
      <c r="G7" s="506" t="s">
        <v>340</v>
      </c>
      <c r="H7" s="56" t="s">
        <v>341</v>
      </c>
      <c r="I7" s="56">
        <v>80</v>
      </c>
      <c r="J7" s="789" t="s">
        <v>342</v>
      </c>
      <c r="K7" s="630" t="s">
        <v>110</v>
      </c>
      <c r="L7" s="795"/>
      <c r="M7" s="798">
        <v>9673.42</v>
      </c>
      <c r="N7" s="801"/>
      <c r="O7" s="798">
        <v>9673.42</v>
      </c>
      <c r="P7" s="801"/>
      <c r="Q7" s="506" t="s">
        <v>86</v>
      </c>
      <c r="R7" s="506" t="s">
        <v>343</v>
      </c>
    </row>
    <row r="8" spans="1:18" s="6" customFormat="1" ht="47.25" customHeight="1" x14ac:dyDescent="0.2">
      <c r="A8" s="504"/>
      <c r="B8" s="507"/>
      <c r="C8" s="507"/>
      <c r="D8" s="507"/>
      <c r="E8" s="628"/>
      <c r="F8" s="507"/>
      <c r="G8" s="507"/>
      <c r="H8" s="56" t="s">
        <v>344</v>
      </c>
      <c r="I8" s="56">
        <v>800</v>
      </c>
      <c r="J8" s="790"/>
      <c r="K8" s="631"/>
      <c r="L8" s="796"/>
      <c r="M8" s="799"/>
      <c r="N8" s="802"/>
      <c r="O8" s="799"/>
      <c r="P8" s="802"/>
      <c r="Q8" s="507"/>
      <c r="R8" s="507"/>
    </row>
    <row r="9" spans="1:18" s="6" customFormat="1" ht="43.5" customHeight="1" x14ac:dyDescent="0.2">
      <c r="A9" s="504"/>
      <c r="B9" s="507"/>
      <c r="C9" s="507"/>
      <c r="D9" s="507"/>
      <c r="E9" s="628"/>
      <c r="F9" s="507"/>
      <c r="G9" s="507"/>
      <c r="H9" s="56" t="s">
        <v>345</v>
      </c>
      <c r="I9" s="56">
        <v>800</v>
      </c>
      <c r="J9" s="790"/>
      <c r="K9" s="631"/>
      <c r="L9" s="796"/>
      <c r="M9" s="799"/>
      <c r="N9" s="802"/>
      <c r="O9" s="799"/>
      <c r="P9" s="802"/>
      <c r="Q9" s="507"/>
      <c r="R9" s="507"/>
    </row>
    <row r="10" spans="1:18" s="6" customFormat="1" ht="48" customHeight="1" x14ac:dyDescent="0.2">
      <c r="A10" s="505"/>
      <c r="B10" s="508"/>
      <c r="C10" s="508"/>
      <c r="D10" s="508"/>
      <c r="E10" s="629"/>
      <c r="F10" s="508"/>
      <c r="G10" s="508"/>
      <c r="H10" s="37" t="s">
        <v>346</v>
      </c>
      <c r="I10" s="56">
        <v>10</v>
      </c>
      <c r="J10" s="791"/>
      <c r="K10" s="632"/>
      <c r="L10" s="797"/>
      <c r="M10" s="800"/>
      <c r="N10" s="803"/>
      <c r="O10" s="800"/>
      <c r="P10" s="803"/>
      <c r="Q10" s="508"/>
      <c r="R10" s="508"/>
    </row>
    <row r="11" spans="1:18" s="6" customFormat="1" ht="58.5" customHeight="1" x14ac:dyDescent="0.2">
      <c r="A11" s="519">
        <v>1</v>
      </c>
      <c r="B11" s="522">
        <v>1</v>
      </c>
      <c r="C11" s="522">
        <v>4</v>
      </c>
      <c r="D11" s="522">
        <v>5</v>
      </c>
      <c r="E11" s="525" t="s">
        <v>338</v>
      </c>
      <c r="F11" s="522" t="s">
        <v>339</v>
      </c>
      <c r="G11" s="522" t="s">
        <v>340</v>
      </c>
      <c r="H11" s="39" t="s">
        <v>347</v>
      </c>
      <c r="I11" s="25" t="s">
        <v>348</v>
      </c>
      <c r="J11" s="522" t="s">
        <v>342</v>
      </c>
      <c r="K11" s="637" t="s">
        <v>110</v>
      </c>
      <c r="L11" s="637"/>
      <c r="M11" s="806">
        <v>7104.09</v>
      </c>
      <c r="N11" s="809"/>
      <c r="O11" s="806">
        <v>7104.09</v>
      </c>
      <c r="P11" s="809"/>
      <c r="Q11" s="522" t="s">
        <v>86</v>
      </c>
      <c r="R11" s="522" t="s">
        <v>343</v>
      </c>
    </row>
    <row r="12" spans="1:18" s="6" customFormat="1" ht="51" customHeight="1" x14ac:dyDescent="0.2">
      <c r="A12" s="520"/>
      <c r="B12" s="523"/>
      <c r="C12" s="523"/>
      <c r="D12" s="523"/>
      <c r="E12" s="526"/>
      <c r="F12" s="523"/>
      <c r="G12" s="523"/>
      <c r="H12" s="39" t="s">
        <v>344</v>
      </c>
      <c r="I12" s="39">
        <v>800</v>
      </c>
      <c r="J12" s="523"/>
      <c r="K12" s="638"/>
      <c r="L12" s="638"/>
      <c r="M12" s="807"/>
      <c r="N12" s="810"/>
      <c r="O12" s="807"/>
      <c r="P12" s="810"/>
      <c r="Q12" s="523"/>
      <c r="R12" s="523"/>
    </row>
    <row r="13" spans="1:18" s="6" customFormat="1" ht="44.25" customHeight="1" x14ac:dyDescent="0.2">
      <c r="A13" s="520"/>
      <c r="B13" s="523"/>
      <c r="C13" s="523"/>
      <c r="D13" s="523"/>
      <c r="E13" s="526"/>
      <c r="F13" s="523"/>
      <c r="G13" s="523"/>
      <c r="H13" s="39" t="s">
        <v>345</v>
      </c>
      <c r="I13" s="122">
        <v>800</v>
      </c>
      <c r="J13" s="523"/>
      <c r="K13" s="638"/>
      <c r="L13" s="638"/>
      <c r="M13" s="807"/>
      <c r="N13" s="810"/>
      <c r="O13" s="807"/>
      <c r="P13" s="810"/>
      <c r="Q13" s="523"/>
      <c r="R13" s="523"/>
    </row>
    <row r="14" spans="1:18" s="123" customFormat="1" ht="41.25" customHeight="1" x14ac:dyDescent="0.2">
      <c r="A14" s="521"/>
      <c r="B14" s="524"/>
      <c r="C14" s="524"/>
      <c r="D14" s="524"/>
      <c r="E14" s="527"/>
      <c r="F14" s="524"/>
      <c r="G14" s="524"/>
      <c r="H14" s="53" t="s">
        <v>346</v>
      </c>
      <c r="I14" s="22" t="s">
        <v>349</v>
      </c>
      <c r="J14" s="524"/>
      <c r="K14" s="709"/>
      <c r="L14" s="709"/>
      <c r="M14" s="808"/>
      <c r="N14" s="811"/>
      <c r="O14" s="808"/>
      <c r="P14" s="811"/>
      <c r="Q14" s="524"/>
      <c r="R14" s="524"/>
    </row>
    <row r="15" spans="1:18" s="123" customFormat="1" ht="41.25" customHeight="1" x14ac:dyDescent="0.2">
      <c r="A15" s="59"/>
      <c r="B15" s="596" t="s">
        <v>1148</v>
      </c>
      <c r="C15" s="804"/>
      <c r="D15" s="804"/>
      <c r="E15" s="804"/>
      <c r="F15" s="804"/>
      <c r="G15" s="804"/>
      <c r="H15" s="804"/>
      <c r="I15" s="804"/>
      <c r="J15" s="804"/>
      <c r="K15" s="804"/>
      <c r="L15" s="804"/>
      <c r="M15" s="804"/>
      <c r="N15" s="804"/>
      <c r="O15" s="804"/>
      <c r="P15" s="804"/>
      <c r="Q15" s="804"/>
      <c r="R15" s="805"/>
    </row>
    <row r="16" spans="1:18" s="124" customFormat="1" ht="73.5" customHeight="1" x14ac:dyDescent="0.2">
      <c r="A16" s="503">
        <v>2</v>
      </c>
      <c r="B16" s="506">
        <v>1</v>
      </c>
      <c r="C16" s="506">
        <v>4</v>
      </c>
      <c r="D16" s="506">
        <v>5</v>
      </c>
      <c r="E16" s="627" t="s">
        <v>350</v>
      </c>
      <c r="F16" s="506" t="s">
        <v>351</v>
      </c>
      <c r="G16" s="506" t="s">
        <v>352</v>
      </c>
      <c r="H16" s="36" t="s">
        <v>341</v>
      </c>
      <c r="I16" s="36">
        <v>80</v>
      </c>
      <c r="J16" s="506" t="s">
        <v>353</v>
      </c>
      <c r="K16" s="630" t="s">
        <v>140</v>
      </c>
      <c r="L16" s="630"/>
      <c r="M16" s="798">
        <v>19683.12</v>
      </c>
      <c r="N16" s="812"/>
      <c r="O16" s="798">
        <v>19683.12</v>
      </c>
      <c r="P16" s="812"/>
      <c r="Q16" s="506" t="s">
        <v>86</v>
      </c>
      <c r="R16" s="506" t="s">
        <v>343</v>
      </c>
    </row>
    <row r="17" spans="1:18" s="124" customFormat="1" ht="62.25" customHeight="1" x14ac:dyDescent="0.2">
      <c r="A17" s="504"/>
      <c r="B17" s="507"/>
      <c r="C17" s="507"/>
      <c r="D17" s="507"/>
      <c r="E17" s="628"/>
      <c r="F17" s="507"/>
      <c r="G17" s="507"/>
      <c r="H17" s="36" t="s">
        <v>354</v>
      </c>
      <c r="I17" s="36">
        <v>200</v>
      </c>
      <c r="J17" s="507"/>
      <c r="K17" s="631"/>
      <c r="L17" s="631"/>
      <c r="M17" s="799"/>
      <c r="N17" s="813"/>
      <c r="O17" s="799"/>
      <c r="P17" s="813"/>
      <c r="Q17" s="507"/>
      <c r="R17" s="507"/>
    </row>
    <row r="18" spans="1:18" s="124" customFormat="1" ht="67.5" customHeight="1" x14ac:dyDescent="0.2">
      <c r="A18" s="504"/>
      <c r="B18" s="507"/>
      <c r="C18" s="507"/>
      <c r="D18" s="507"/>
      <c r="E18" s="628"/>
      <c r="F18" s="507"/>
      <c r="G18" s="507"/>
      <c r="H18" s="36" t="s">
        <v>355</v>
      </c>
      <c r="I18" s="36">
        <v>300</v>
      </c>
      <c r="J18" s="507"/>
      <c r="K18" s="631"/>
      <c r="L18" s="631"/>
      <c r="M18" s="799"/>
      <c r="N18" s="813"/>
      <c r="O18" s="799"/>
      <c r="P18" s="813"/>
      <c r="Q18" s="507"/>
      <c r="R18" s="507"/>
    </row>
    <row r="19" spans="1:18" s="124" customFormat="1" ht="60" customHeight="1" x14ac:dyDescent="0.2">
      <c r="A19" s="505"/>
      <c r="B19" s="508"/>
      <c r="C19" s="508"/>
      <c r="D19" s="508"/>
      <c r="E19" s="629"/>
      <c r="F19" s="508"/>
      <c r="G19" s="508"/>
      <c r="H19" s="36" t="s">
        <v>356</v>
      </c>
      <c r="I19" s="7" t="s">
        <v>44</v>
      </c>
      <c r="J19" s="508"/>
      <c r="K19" s="632"/>
      <c r="L19" s="632"/>
      <c r="M19" s="800"/>
      <c r="N19" s="814"/>
      <c r="O19" s="800"/>
      <c r="P19" s="814"/>
      <c r="Q19" s="508"/>
      <c r="R19" s="508"/>
    </row>
    <row r="20" spans="1:18" ht="358.5" customHeight="1" x14ac:dyDescent="0.2">
      <c r="A20" s="38">
        <v>3</v>
      </c>
      <c r="B20" s="36">
        <v>1</v>
      </c>
      <c r="C20" s="36">
        <v>4</v>
      </c>
      <c r="D20" s="36">
        <v>5</v>
      </c>
      <c r="E20" s="90" t="s">
        <v>357</v>
      </c>
      <c r="F20" s="36" t="s">
        <v>358</v>
      </c>
      <c r="G20" s="36" t="s">
        <v>83</v>
      </c>
      <c r="H20" s="36" t="s">
        <v>341</v>
      </c>
      <c r="I20" s="7" t="s">
        <v>51</v>
      </c>
      <c r="J20" s="36" t="s">
        <v>359</v>
      </c>
      <c r="K20" s="37" t="s">
        <v>211</v>
      </c>
      <c r="L20" s="37"/>
      <c r="M20" s="125">
        <v>28091.67</v>
      </c>
      <c r="N20" s="126"/>
      <c r="O20" s="125">
        <v>28091.67</v>
      </c>
      <c r="P20" s="126"/>
      <c r="Q20" s="36" t="s">
        <v>86</v>
      </c>
      <c r="R20" s="36" t="s">
        <v>343</v>
      </c>
    </row>
    <row r="21" spans="1:18" ht="358.5" customHeight="1" x14ac:dyDescent="0.2">
      <c r="A21" s="50">
        <v>3</v>
      </c>
      <c r="B21" s="52">
        <v>1</v>
      </c>
      <c r="C21" s="52">
        <v>4</v>
      </c>
      <c r="D21" s="52">
        <v>5</v>
      </c>
      <c r="E21" s="54" t="s">
        <v>357</v>
      </c>
      <c r="F21" s="52" t="s">
        <v>358</v>
      </c>
      <c r="G21" s="52" t="s">
        <v>83</v>
      </c>
      <c r="H21" s="52" t="s">
        <v>341</v>
      </c>
      <c r="I21" s="21" t="s">
        <v>51</v>
      </c>
      <c r="J21" s="52" t="s">
        <v>360</v>
      </c>
      <c r="K21" s="53" t="s">
        <v>211</v>
      </c>
      <c r="L21" s="53"/>
      <c r="M21" s="127">
        <v>28091.67</v>
      </c>
      <c r="N21" s="128"/>
      <c r="O21" s="127">
        <v>28091.67</v>
      </c>
      <c r="P21" s="128"/>
      <c r="Q21" s="52" t="s">
        <v>86</v>
      </c>
      <c r="R21" s="52" t="s">
        <v>343</v>
      </c>
    </row>
    <row r="22" spans="1:18" ht="49.5" customHeight="1" x14ac:dyDescent="0.2">
      <c r="A22" s="50"/>
      <c r="B22" s="596" t="s">
        <v>361</v>
      </c>
      <c r="C22" s="804"/>
      <c r="D22" s="804"/>
      <c r="E22" s="804"/>
      <c r="F22" s="804"/>
      <c r="G22" s="804"/>
      <c r="H22" s="804"/>
      <c r="I22" s="804"/>
      <c r="J22" s="804"/>
      <c r="K22" s="804"/>
      <c r="L22" s="804"/>
      <c r="M22" s="804"/>
      <c r="N22" s="804"/>
      <c r="O22" s="804"/>
      <c r="P22" s="804"/>
      <c r="Q22" s="804"/>
      <c r="R22" s="805"/>
    </row>
    <row r="23" spans="1:18" ht="370.5" customHeight="1" x14ac:dyDescent="0.2">
      <c r="A23" s="38">
        <v>4</v>
      </c>
      <c r="B23" s="36">
        <v>1</v>
      </c>
      <c r="C23" s="36">
        <v>4</v>
      </c>
      <c r="D23" s="36">
        <v>5</v>
      </c>
      <c r="E23" s="90" t="s">
        <v>362</v>
      </c>
      <c r="F23" s="36" t="s">
        <v>363</v>
      </c>
      <c r="G23" s="36" t="s">
        <v>364</v>
      </c>
      <c r="H23" s="36" t="s">
        <v>341</v>
      </c>
      <c r="I23" s="7" t="s">
        <v>180</v>
      </c>
      <c r="J23" s="36" t="s">
        <v>365</v>
      </c>
      <c r="K23" s="37" t="s">
        <v>140</v>
      </c>
      <c r="L23" s="37"/>
      <c r="M23" s="125">
        <v>25000</v>
      </c>
      <c r="N23" s="126"/>
      <c r="O23" s="125">
        <v>25000</v>
      </c>
      <c r="P23" s="126"/>
      <c r="Q23" s="36" t="s">
        <v>86</v>
      </c>
      <c r="R23" s="36" t="s">
        <v>343</v>
      </c>
    </row>
    <row r="24" spans="1:18" ht="370.5" customHeight="1" x14ac:dyDescent="0.2">
      <c r="A24" s="58">
        <v>4</v>
      </c>
      <c r="B24" s="61">
        <v>1</v>
      </c>
      <c r="C24" s="61">
        <v>4</v>
      </c>
      <c r="D24" s="61">
        <v>5</v>
      </c>
      <c r="E24" s="54" t="s">
        <v>362</v>
      </c>
      <c r="F24" s="52" t="s">
        <v>363</v>
      </c>
      <c r="G24" s="52" t="s">
        <v>364</v>
      </c>
      <c r="H24" s="52" t="s">
        <v>341</v>
      </c>
      <c r="I24" s="21" t="s">
        <v>180</v>
      </c>
      <c r="J24" s="52" t="s">
        <v>366</v>
      </c>
      <c r="K24" s="53" t="s">
        <v>140</v>
      </c>
      <c r="L24" s="129"/>
      <c r="M24" s="127">
        <v>25000</v>
      </c>
      <c r="N24" s="130"/>
      <c r="O24" s="127">
        <v>25000</v>
      </c>
      <c r="P24" s="130"/>
      <c r="Q24" s="52" t="s">
        <v>86</v>
      </c>
      <c r="R24" s="52" t="s">
        <v>343</v>
      </c>
    </row>
    <row r="25" spans="1:18" ht="51.75" customHeight="1" x14ac:dyDescent="0.2">
      <c r="A25" s="58"/>
      <c r="B25" s="596" t="s">
        <v>361</v>
      </c>
      <c r="C25" s="804"/>
      <c r="D25" s="804"/>
      <c r="E25" s="804"/>
      <c r="F25" s="804"/>
      <c r="G25" s="804"/>
      <c r="H25" s="804"/>
      <c r="I25" s="804"/>
      <c r="J25" s="804"/>
      <c r="K25" s="804"/>
      <c r="L25" s="804"/>
      <c r="M25" s="804"/>
      <c r="N25" s="804"/>
      <c r="O25" s="804"/>
      <c r="P25" s="804"/>
      <c r="Q25" s="804"/>
      <c r="R25" s="805"/>
    </row>
    <row r="26" spans="1:18" s="114" customFormat="1" ht="87.75" customHeight="1" x14ac:dyDescent="0.2">
      <c r="A26" s="503">
        <v>5</v>
      </c>
      <c r="B26" s="503">
        <v>1</v>
      </c>
      <c r="C26" s="503">
        <v>4</v>
      </c>
      <c r="D26" s="506">
        <v>5</v>
      </c>
      <c r="E26" s="506" t="s">
        <v>367</v>
      </c>
      <c r="F26" s="506" t="s">
        <v>368</v>
      </c>
      <c r="G26" s="821" t="s">
        <v>369</v>
      </c>
      <c r="H26" s="131" t="s">
        <v>370</v>
      </c>
      <c r="I26" s="131">
        <v>50</v>
      </c>
      <c r="J26" s="824" t="s">
        <v>371</v>
      </c>
      <c r="K26" s="630" t="s">
        <v>94</v>
      </c>
      <c r="L26" s="818"/>
      <c r="M26" s="633">
        <v>24964</v>
      </c>
      <c r="N26" s="815"/>
      <c r="O26" s="633">
        <v>24964</v>
      </c>
      <c r="P26" s="815"/>
      <c r="Q26" s="506" t="s">
        <v>372</v>
      </c>
      <c r="R26" s="506" t="s">
        <v>373</v>
      </c>
    </row>
    <row r="27" spans="1:18" s="114" customFormat="1" ht="93.75" customHeight="1" x14ac:dyDescent="0.2">
      <c r="A27" s="504"/>
      <c r="B27" s="504"/>
      <c r="C27" s="504"/>
      <c r="D27" s="507"/>
      <c r="E27" s="507"/>
      <c r="F27" s="507"/>
      <c r="G27" s="822"/>
      <c r="H27" s="131" t="s">
        <v>274</v>
      </c>
      <c r="I27" s="131">
        <v>30</v>
      </c>
      <c r="J27" s="825"/>
      <c r="K27" s="631"/>
      <c r="L27" s="819"/>
      <c r="M27" s="634"/>
      <c r="N27" s="816"/>
      <c r="O27" s="634"/>
      <c r="P27" s="816"/>
      <c r="Q27" s="507"/>
      <c r="R27" s="507"/>
    </row>
    <row r="28" spans="1:18" s="9" customFormat="1" ht="73.5" customHeight="1" x14ac:dyDescent="0.25">
      <c r="A28" s="505"/>
      <c r="B28" s="505"/>
      <c r="C28" s="505"/>
      <c r="D28" s="508"/>
      <c r="E28" s="508"/>
      <c r="F28" s="508"/>
      <c r="G28" s="823"/>
      <c r="H28" s="37" t="s">
        <v>374</v>
      </c>
      <c r="I28" s="7" t="s">
        <v>375</v>
      </c>
      <c r="J28" s="826"/>
      <c r="K28" s="632"/>
      <c r="L28" s="820"/>
      <c r="M28" s="635"/>
      <c r="N28" s="817"/>
      <c r="O28" s="635"/>
      <c r="P28" s="817"/>
      <c r="Q28" s="508"/>
      <c r="R28" s="508"/>
    </row>
    <row r="29" spans="1:18" s="9" customFormat="1" ht="90" customHeight="1" x14ac:dyDescent="0.25">
      <c r="A29" s="522">
        <v>5</v>
      </c>
      <c r="B29" s="519">
        <v>1</v>
      </c>
      <c r="C29" s="519">
        <v>4</v>
      </c>
      <c r="D29" s="522">
        <v>5</v>
      </c>
      <c r="E29" s="522" t="s">
        <v>367</v>
      </c>
      <c r="F29" s="522" t="s">
        <v>376</v>
      </c>
      <c r="G29" s="830" t="s">
        <v>369</v>
      </c>
      <c r="H29" s="39" t="s">
        <v>370</v>
      </c>
      <c r="I29" s="21" t="s">
        <v>377</v>
      </c>
      <c r="J29" s="833" t="s">
        <v>378</v>
      </c>
      <c r="K29" s="637" t="s">
        <v>94</v>
      </c>
      <c r="L29" s="836"/>
      <c r="M29" s="639">
        <v>24965</v>
      </c>
      <c r="N29" s="827"/>
      <c r="O29" s="639">
        <v>24965</v>
      </c>
      <c r="P29" s="827"/>
      <c r="Q29" s="522" t="s">
        <v>372</v>
      </c>
      <c r="R29" s="522" t="s">
        <v>373</v>
      </c>
    </row>
    <row r="30" spans="1:18" s="9" customFormat="1" ht="90" customHeight="1" x14ac:dyDescent="0.25">
      <c r="A30" s="523"/>
      <c r="B30" s="520"/>
      <c r="C30" s="520"/>
      <c r="D30" s="523"/>
      <c r="E30" s="523"/>
      <c r="F30" s="523"/>
      <c r="G30" s="831"/>
      <c r="H30" s="39" t="s">
        <v>274</v>
      </c>
      <c r="I30" s="21" t="s">
        <v>180</v>
      </c>
      <c r="J30" s="834"/>
      <c r="K30" s="638"/>
      <c r="L30" s="837"/>
      <c r="M30" s="640"/>
      <c r="N30" s="828"/>
      <c r="O30" s="640"/>
      <c r="P30" s="828"/>
      <c r="Q30" s="523"/>
      <c r="R30" s="523"/>
    </row>
    <row r="31" spans="1:18" s="9" customFormat="1" ht="99.75" customHeight="1" x14ac:dyDescent="0.25">
      <c r="A31" s="524"/>
      <c r="B31" s="521"/>
      <c r="C31" s="521"/>
      <c r="D31" s="524"/>
      <c r="E31" s="524"/>
      <c r="F31" s="524"/>
      <c r="G31" s="832"/>
      <c r="H31" s="53" t="s">
        <v>374</v>
      </c>
      <c r="I31" s="21" t="s">
        <v>375</v>
      </c>
      <c r="J31" s="835"/>
      <c r="K31" s="709"/>
      <c r="L31" s="838"/>
      <c r="M31" s="710"/>
      <c r="N31" s="829"/>
      <c r="O31" s="710"/>
      <c r="P31" s="829"/>
      <c r="Q31" s="524"/>
      <c r="R31" s="524"/>
    </row>
    <row r="32" spans="1:18" s="9" customFormat="1" ht="50.25" customHeight="1" x14ac:dyDescent="0.25">
      <c r="A32" s="60"/>
      <c r="B32" s="596" t="s">
        <v>379</v>
      </c>
      <c r="C32" s="804"/>
      <c r="D32" s="804"/>
      <c r="E32" s="804"/>
      <c r="F32" s="804"/>
      <c r="G32" s="804"/>
      <c r="H32" s="804"/>
      <c r="I32" s="804"/>
      <c r="J32" s="804"/>
      <c r="K32" s="804"/>
      <c r="L32" s="804"/>
      <c r="M32" s="804"/>
      <c r="N32" s="804"/>
      <c r="O32" s="804"/>
      <c r="P32" s="804"/>
      <c r="Q32" s="804"/>
      <c r="R32" s="805"/>
    </row>
    <row r="33" spans="1:18" s="9" customFormat="1" ht="200.25" customHeight="1" x14ac:dyDescent="0.25">
      <c r="A33" s="45">
        <v>6</v>
      </c>
      <c r="B33" s="45">
        <v>1</v>
      </c>
      <c r="C33" s="45">
        <v>4</v>
      </c>
      <c r="D33" s="34">
        <v>5</v>
      </c>
      <c r="E33" s="34" t="s">
        <v>380</v>
      </c>
      <c r="F33" s="34" t="s">
        <v>381</v>
      </c>
      <c r="G33" s="34" t="s">
        <v>37</v>
      </c>
      <c r="H33" s="35" t="s">
        <v>91</v>
      </c>
      <c r="I33" s="10" t="s">
        <v>84</v>
      </c>
      <c r="J33" s="34" t="s">
        <v>382</v>
      </c>
      <c r="K33" s="35" t="s">
        <v>110</v>
      </c>
      <c r="L33" s="132"/>
      <c r="M33" s="32">
        <v>28275.5</v>
      </c>
      <c r="N33" s="133"/>
      <c r="O33" s="32">
        <v>21650.5</v>
      </c>
      <c r="P33" s="133"/>
      <c r="Q33" s="34" t="s">
        <v>105</v>
      </c>
      <c r="R33" s="34" t="s">
        <v>383</v>
      </c>
    </row>
    <row r="34" spans="1:18" s="9" customFormat="1" ht="200.25" customHeight="1" x14ac:dyDescent="0.25">
      <c r="A34" s="241">
        <v>7</v>
      </c>
      <c r="B34" s="241">
        <v>1</v>
      </c>
      <c r="C34" s="241">
        <v>4</v>
      </c>
      <c r="D34" s="242">
        <v>2</v>
      </c>
      <c r="E34" s="242" t="s">
        <v>384</v>
      </c>
      <c r="F34" s="242" t="s">
        <v>385</v>
      </c>
      <c r="G34" s="242" t="s">
        <v>83</v>
      </c>
      <c r="H34" s="247" t="s">
        <v>91</v>
      </c>
      <c r="I34" s="267" t="s">
        <v>157</v>
      </c>
      <c r="J34" s="242" t="s">
        <v>386</v>
      </c>
      <c r="K34" s="247"/>
      <c r="L34" s="247" t="s">
        <v>211</v>
      </c>
      <c r="M34" s="248"/>
      <c r="N34" s="248">
        <v>110000</v>
      </c>
      <c r="O34" s="248"/>
      <c r="P34" s="248">
        <v>110000</v>
      </c>
      <c r="Q34" s="242" t="s">
        <v>86</v>
      </c>
      <c r="R34" s="242" t="s">
        <v>343</v>
      </c>
    </row>
    <row r="35" spans="1:18" s="9" customFormat="1" ht="84.75" customHeight="1" x14ac:dyDescent="0.25">
      <c r="A35" s="241"/>
      <c r="B35" s="613" t="s">
        <v>1113</v>
      </c>
      <c r="C35" s="616"/>
      <c r="D35" s="616"/>
      <c r="E35" s="616"/>
      <c r="F35" s="616"/>
      <c r="G35" s="616"/>
      <c r="H35" s="616"/>
      <c r="I35" s="616"/>
      <c r="J35" s="616"/>
      <c r="K35" s="616"/>
      <c r="L35" s="616"/>
      <c r="M35" s="616"/>
      <c r="N35" s="616"/>
      <c r="O35" s="616"/>
      <c r="P35" s="616"/>
      <c r="Q35" s="616"/>
      <c r="R35" s="617"/>
    </row>
    <row r="36" spans="1:18" s="9" customFormat="1" ht="310.5" customHeight="1" x14ac:dyDescent="0.25">
      <c r="A36" s="241">
        <v>8</v>
      </c>
      <c r="B36" s="241">
        <v>1</v>
      </c>
      <c r="C36" s="241">
        <v>4</v>
      </c>
      <c r="D36" s="242">
        <v>5</v>
      </c>
      <c r="E36" s="242" t="s">
        <v>387</v>
      </c>
      <c r="F36" s="242" t="s">
        <v>388</v>
      </c>
      <c r="G36" s="242" t="s">
        <v>83</v>
      </c>
      <c r="H36" s="247" t="s">
        <v>91</v>
      </c>
      <c r="I36" s="267" t="s">
        <v>180</v>
      </c>
      <c r="J36" s="242" t="s">
        <v>389</v>
      </c>
      <c r="K36" s="247"/>
      <c r="L36" s="247" t="s">
        <v>50</v>
      </c>
      <c r="M36" s="248"/>
      <c r="N36" s="248">
        <v>30673</v>
      </c>
      <c r="O36" s="248"/>
      <c r="P36" s="248">
        <v>30673</v>
      </c>
      <c r="Q36" s="242" t="s">
        <v>86</v>
      </c>
      <c r="R36" s="242" t="s">
        <v>343</v>
      </c>
    </row>
    <row r="37" spans="1:18" s="9" customFormat="1" ht="117" customHeight="1" x14ac:dyDescent="0.25">
      <c r="A37" s="241"/>
      <c r="B37" s="613" t="s">
        <v>1112</v>
      </c>
      <c r="C37" s="616"/>
      <c r="D37" s="616"/>
      <c r="E37" s="616"/>
      <c r="F37" s="616"/>
      <c r="G37" s="616"/>
      <c r="H37" s="616"/>
      <c r="I37" s="616"/>
      <c r="J37" s="616"/>
      <c r="K37" s="616"/>
      <c r="L37" s="616"/>
      <c r="M37" s="616"/>
      <c r="N37" s="616"/>
      <c r="O37" s="616"/>
      <c r="P37" s="616"/>
      <c r="Q37" s="616"/>
      <c r="R37" s="617"/>
    </row>
    <row r="38" spans="1:18" s="9" customFormat="1" ht="200.25" customHeight="1" x14ac:dyDescent="0.25">
      <c r="A38" s="241">
        <v>9</v>
      </c>
      <c r="B38" s="241">
        <v>1</v>
      </c>
      <c r="C38" s="241">
        <v>4</v>
      </c>
      <c r="D38" s="242">
        <v>5</v>
      </c>
      <c r="E38" s="242" t="s">
        <v>390</v>
      </c>
      <c r="F38" s="242" t="s">
        <v>391</v>
      </c>
      <c r="G38" s="242" t="s">
        <v>83</v>
      </c>
      <c r="H38" s="247" t="s">
        <v>91</v>
      </c>
      <c r="I38" s="267" t="s">
        <v>51</v>
      </c>
      <c r="J38" s="242" t="s">
        <v>392</v>
      </c>
      <c r="K38" s="247"/>
      <c r="L38" s="247" t="s">
        <v>50</v>
      </c>
      <c r="M38" s="248"/>
      <c r="N38" s="276">
        <v>40000</v>
      </c>
      <c r="O38" s="248"/>
      <c r="P38" s="276">
        <v>40000</v>
      </c>
      <c r="Q38" s="242" t="s">
        <v>86</v>
      </c>
      <c r="R38" s="242" t="s">
        <v>343</v>
      </c>
    </row>
    <row r="39" spans="1:18" s="9" customFormat="1" ht="138.75" customHeight="1" x14ac:dyDescent="0.25">
      <c r="A39" s="241"/>
      <c r="B39" s="613" t="s">
        <v>1111</v>
      </c>
      <c r="C39" s="616"/>
      <c r="D39" s="616"/>
      <c r="E39" s="616"/>
      <c r="F39" s="616"/>
      <c r="G39" s="616"/>
      <c r="H39" s="616"/>
      <c r="I39" s="616"/>
      <c r="J39" s="616"/>
      <c r="K39" s="616"/>
      <c r="L39" s="616"/>
      <c r="M39" s="616"/>
      <c r="N39" s="616"/>
      <c r="O39" s="616"/>
      <c r="P39" s="616"/>
      <c r="Q39" s="616"/>
      <c r="R39" s="617"/>
    </row>
    <row r="40" spans="1:18" s="9" customFormat="1" ht="116.25" customHeight="1" x14ac:dyDescent="0.25">
      <c r="A40" s="839">
        <v>10</v>
      </c>
      <c r="B40" s="839">
        <v>1</v>
      </c>
      <c r="C40" s="839">
        <v>4</v>
      </c>
      <c r="D40" s="747">
        <v>5</v>
      </c>
      <c r="E40" s="747" t="s">
        <v>393</v>
      </c>
      <c r="F40" s="747" t="s">
        <v>394</v>
      </c>
      <c r="G40" s="747" t="s">
        <v>395</v>
      </c>
      <c r="H40" s="247" t="s">
        <v>257</v>
      </c>
      <c r="I40" s="267" t="s">
        <v>57</v>
      </c>
      <c r="J40" s="843" t="s">
        <v>396</v>
      </c>
      <c r="K40" s="844"/>
      <c r="L40" s="846" t="s">
        <v>140</v>
      </c>
      <c r="M40" s="848"/>
      <c r="N40" s="841">
        <v>40000</v>
      </c>
      <c r="O40" s="848"/>
      <c r="P40" s="841">
        <v>40000</v>
      </c>
      <c r="Q40" s="747" t="s">
        <v>86</v>
      </c>
      <c r="R40" s="747" t="s">
        <v>343</v>
      </c>
    </row>
    <row r="41" spans="1:18" s="9" customFormat="1" ht="105" customHeight="1" x14ac:dyDescent="0.25">
      <c r="A41" s="840"/>
      <c r="B41" s="840"/>
      <c r="C41" s="840"/>
      <c r="D41" s="748"/>
      <c r="E41" s="748"/>
      <c r="F41" s="748"/>
      <c r="G41" s="748"/>
      <c r="H41" s="247" t="s">
        <v>397</v>
      </c>
      <c r="I41" s="267" t="s">
        <v>57</v>
      </c>
      <c r="J41" s="748"/>
      <c r="K41" s="845"/>
      <c r="L41" s="847"/>
      <c r="M41" s="849"/>
      <c r="N41" s="842"/>
      <c r="O41" s="849"/>
      <c r="P41" s="842"/>
      <c r="Q41" s="748"/>
      <c r="R41" s="748"/>
    </row>
    <row r="42" spans="1:18" customFormat="1" ht="105" customHeight="1" x14ac:dyDescent="0.25">
      <c r="A42" s="241"/>
      <c r="B42" s="613" t="s">
        <v>1110</v>
      </c>
      <c r="C42" s="614"/>
      <c r="D42" s="614"/>
      <c r="E42" s="614"/>
      <c r="F42" s="614"/>
      <c r="G42" s="614"/>
      <c r="H42" s="614"/>
      <c r="I42" s="614"/>
      <c r="J42" s="614"/>
      <c r="K42" s="614"/>
      <c r="L42" s="614"/>
      <c r="M42" s="614"/>
      <c r="N42" s="614"/>
      <c r="O42" s="614"/>
      <c r="P42" s="614"/>
      <c r="Q42" s="614"/>
      <c r="R42" s="615"/>
    </row>
    <row r="45" spans="1:18" ht="15" x14ac:dyDescent="0.25">
      <c r="L45" s="479"/>
      <c r="M45" s="581" t="s">
        <v>112</v>
      </c>
      <c r="N45" s="581"/>
      <c r="O45" s="581" t="s">
        <v>113</v>
      </c>
      <c r="P45" s="517"/>
    </row>
    <row r="46" spans="1:18" ht="15" x14ac:dyDescent="0.25">
      <c r="L46" s="479"/>
      <c r="M46" s="13" t="s">
        <v>114</v>
      </c>
      <c r="N46" s="14" t="s">
        <v>115</v>
      </c>
      <c r="O46" s="15" t="s">
        <v>114</v>
      </c>
      <c r="P46" s="14" t="s">
        <v>115</v>
      </c>
    </row>
    <row r="47" spans="1:18" ht="15" x14ac:dyDescent="0.25">
      <c r="L47" s="16" t="s">
        <v>116</v>
      </c>
      <c r="M47" s="17">
        <v>4</v>
      </c>
      <c r="N47" s="18">
        <v>82449.210000000006</v>
      </c>
      <c r="O47" s="19">
        <v>2</v>
      </c>
      <c r="P47" s="20">
        <v>46614.5</v>
      </c>
    </row>
    <row r="48" spans="1:18" ht="15" x14ac:dyDescent="0.25">
      <c r="L48" s="16" t="s">
        <v>117</v>
      </c>
      <c r="M48" s="134">
        <v>8</v>
      </c>
      <c r="N48" s="295">
        <f>P40+P38+P36+P34+O24+O21+O16+O11</f>
        <v>300551.88</v>
      </c>
      <c r="O48" s="136">
        <v>2</v>
      </c>
      <c r="P48" s="135">
        <f>O29+O33</f>
        <v>46615.5</v>
      </c>
    </row>
  </sheetData>
  <mergeCells count="121">
    <mergeCell ref="B42:R42"/>
    <mergeCell ref="L45:L46"/>
    <mergeCell ref="M45:N45"/>
    <mergeCell ref="O45:P45"/>
    <mergeCell ref="J40:J41"/>
    <mergeCell ref="K40:K41"/>
    <mergeCell ref="L40:L41"/>
    <mergeCell ref="M40:M41"/>
    <mergeCell ref="N40:N41"/>
    <mergeCell ref="O40:O41"/>
    <mergeCell ref="B35:R35"/>
    <mergeCell ref="B37:R37"/>
    <mergeCell ref="B39:R39"/>
    <mergeCell ref="A40:A41"/>
    <mergeCell ref="B40:B41"/>
    <mergeCell ref="C40:C41"/>
    <mergeCell ref="D40:D41"/>
    <mergeCell ref="E40:E41"/>
    <mergeCell ref="F40:F41"/>
    <mergeCell ref="G40:G41"/>
    <mergeCell ref="P40:P41"/>
    <mergeCell ref="Q40:Q41"/>
    <mergeCell ref="R40:R41"/>
    <mergeCell ref="N29:N31"/>
    <mergeCell ref="O29:O31"/>
    <mergeCell ref="P29:P31"/>
    <mergeCell ref="Q29:Q31"/>
    <mergeCell ref="R29:R31"/>
    <mergeCell ref="B32:R32"/>
    <mergeCell ref="F29:F31"/>
    <mergeCell ref="G29:G31"/>
    <mergeCell ref="J29:J31"/>
    <mergeCell ref="K29:K31"/>
    <mergeCell ref="L29:L31"/>
    <mergeCell ref="M29:M31"/>
    <mergeCell ref="A29:A31"/>
    <mergeCell ref="B29:B31"/>
    <mergeCell ref="C29:C31"/>
    <mergeCell ref="D29:D31"/>
    <mergeCell ref="E29:E31"/>
    <mergeCell ref="F26:F28"/>
    <mergeCell ref="G26:G28"/>
    <mergeCell ref="J26:J28"/>
    <mergeCell ref="K26:K28"/>
    <mergeCell ref="B22:R22"/>
    <mergeCell ref="B25:R25"/>
    <mergeCell ref="A26:A28"/>
    <mergeCell ref="B26:B28"/>
    <mergeCell ref="C26:C28"/>
    <mergeCell ref="D26:D28"/>
    <mergeCell ref="E26:E28"/>
    <mergeCell ref="J16:J19"/>
    <mergeCell ref="K16:K19"/>
    <mergeCell ref="L16:L19"/>
    <mergeCell ref="M16:M19"/>
    <mergeCell ref="N16:N19"/>
    <mergeCell ref="O16:O19"/>
    <mergeCell ref="N26:N28"/>
    <mergeCell ref="O26:O28"/>
    <mergeCell ref="P26:P28"/>
    <mergeCell ref="Q26:Q28"/>
    <mergeCell ref="R26:R28"/>
    <mergeCell ref="L26:L28"/>
    <mergeCell ref="M26:M28"/>
    <mergeCell ref="L7:L10"/>
    <mergeCell ref="M7:M10"/>
    <mergeCell ref="N7:N10"/>
    <mergeCell ref="O7:O10"/>
    <mergeCell ref="P7:P10"/>
    <mergeCell ref="Q11:Q14"/>
    <mergeCell ref="R11:R14"/>
    <mergeCell ref="B15:R15"/>
    <mergeCell ref="A16:A19"/>
    <mergeCell ref="B16:B19"/>
    <mergeCell ref="C16:C19"/>
    <mergeCell ref="D16:D19"/>
    <mergeCell ref="E16:E19"/>
    <mergeCell ref="F16:F19"/>
    <mergeCell ref="G16:G19"/>
    <mergeCell ref="K11:K14"/>
    <mergeCell ref="L11:L14"/>
    <mergeCell ref="M11:M14"/>
    <mergeCell ref="N11:N14"/>
    <mergeCell ref="O11:O14"/>
    <mergeCell ref="P11:P14"/>
    <mergeCell ref="P16:P19"/>
    <mergeCell ref="Q16:Q19"/>
    <mergeCell ref="R16:R19"/>
    <mergeCell ref="A11:A14"/>
    <mergeCell ref="B11:B14"/>
    <mergeCell ref="C11:C14"/>
    <mergeCell ref="D11:D14"/>
    <mergeCell ref="E11:E14"/>
    <mergeCell ref="F11:F14"/>
    <mergeCell ref="G11:G14"/>
    <mergeCell ref="J11:J14"/>
    <mergeCell ref="K7:K10"/>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A4:A5"/>
    <mergeCell ref="B4:B5"/>
    <mergeCell ref="C4:C5"/>
    <mergeCell ref="D4:D5"/>
    <mergeCell ref="E4:E5"/>
    <mergeCell ref="F4:F5"/>
    <mergeCell ref="Q7:Q10"/>
    <mergeCell ref="R7:R10"/>
  </mergeCells>
  <pageMargins left="0.7" right="0.7" top="0.75" bottom="0.75" header="0.3" footer="0.3"/>
  <pageSetup paperSize="9"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2"/>
  <dimension ref="A1:S49"/>
  <sheetViews>
    <sheetView zoomScale="70" zoomScaleNormal="70" workbookViewId="0">
      <selection sqref="A1:R2"/>
    </sheetView>
  </sheetViews>
  <sheetFormatPr defaultRowHeight="15" x14ac:dyDescent="0.25"/>
  <cols>
    <col min="1" max="4" width="9.140625" bestFit="1" customWidth="1"/>
    <col min="5" max="5" width="26.140625" customWidth="1"/>
    <col min="6" max="6" width="36.28515625" customWidth="1"/>
    <col min="7" max="7" width="15.28515625" customWidth="1"/>
    <col min="8" max="8" width="18.7109375" customWidth="1"/>
    <col min="9" max="9" width="9.140625" bestFit="1" customWidth="1"/>
    <col min="10" max="10" width="23.7109375" customWidth="1"/>
    <col min="12" max="12" width="14.85546875" customWidth="1"/>
    <col min="13" max="13" width="9.85546875" bestFit="1" customWidth="1"/>
    <col min="14" max="14" width="17.28515625" customWidth="1"/>
    <col min="15" max="15" width="18.5703125" customWidth="1"/>
    <col min="16" max="16" width="14.140625" customWidth="1"/>
    <col min="17" max="17" width="19.7109375" customWidth="1"/>
    <col min="18" max="18" width="18.5703125" customWidth="1"/>
    <col min="20" max="20" width="14.140625" customWidth="1"/>
  </cols>
  <sheetData>
    <row r="1" spans="1:19" ht="15.75" x14ac:dyDescent="0.25">
      <c r="A1" s="965" t="s">
        <v>1255</v>
      </c>
      <c r="B1" s="182"/>
      <c r="C1" s="182"/>
      <c r="D1" s="182"/>
      <c r="E1" s="182"/>
      <c r="F1" s="182"/>
      <c r="G1" s="182"/>
      <c r="H1" s="182"/>
      <c r="I1" s="182"/>
      <c r="J1" s="182"/>
      <c r="K1" s="182"/>
      <c r="L1" s="182"/>
      <c r="M1" s="182"/>
      <c r="N1" s="182"/>
      <c r="O1" s="182"/>
      <c r="P1" s="182"/>
      <c r="Q1" s="182"/>
      <c r="R1" s="182"/>
    </row>
    <row r="2" spans="1:19" ht="15.75" x14ac:dyDescent="0.25">
      <c r="A2" s="967" t="s">
        <v>1268</v>
      </c>
      <c r="B2" s="967"/>
      <c r="C2" s="967"/>
      <c r="D2" s="967"/>
      <c r="E2" s="967"/>
      <c r="F2" s="967"/>
      <c r="G2" s="967"/>
      <c r="H2" s="967"/>
      <c r="I2" s="967"/>
      <c r="J2" s="967"/>
      <c r="K2" s="967"/>
      <c r="L2" s="967"/>
      <c r="M2" s="967"/>
      <c r="N2" s="967"/>
      <c r="O2" s="967"/>
      <c r="P2" s="967"/>
      <c r="Q2" s="967"/>
      <c r="R2" s="967"/>
    </row>
    <row r="3" spans="1:19" x14ac:dyDescent="0.25">
      <c r="A3" s="179"/>
      <c r="B3" s="179"/>
      <c r="C3" s="179"/>
      <c r="D3" s="179"/>
      <c r="E3" s="179"/>
      <c r="F3" s="179"/>
      <c r="G3" s="179"/>
      <c r="H3" s="179"/>
      <c r="I3" s="179"/>
      <c r="J3" s="179"/>
      <c r="K3" s="179"/>
      <c r="L3" s="179"/>
      <c r="M3" s="179"/>
      <c r="N3" s="179"/>
      <c r="O3" s="179"/>
      <c r="P3" s="179"/>
      <c r="Q3" s="179"/>
      <c r="R3" s="179"/>
    </row>
    <row r="4" spans="1:19" x14ac:dyDescent="0.25">
      <c r="A4" s="755" t="s">
        <v>0</v>
      </c>
      <c r="B4" s="755" t="s">
        <v>1</v>
      </c>
      <c r="C4" s="755" t="s">
        <v>2</v>
      </c>
      <c r="D4" s="755" t="s">
        <v>3</v>
      </c>
      <c r="E4" s="755" t="s">
        <v>4</v>
      </c>
      <c r="F4" s="755" t="s">
        <v>5</v>
      </c>
      <c r="G4" s="755" t="s">
        <v>6</v>
      </c>
      <c r="H4" s="757" t="s">
        <v>7</v>
      </c>
      <c r="I4" s="757"/>
      <c r="J4" s="755" t="s">
        <v>8</v>
      </c>
      <c r="K4" s="758" t="s">
        <v>9</v>
      </c>
      <c r="L4" s="850"/>
      <c r="M4" s="752" t="s">
        <v>10</v>
      </c>
      <c r="N4" s="752"/>
      <c r="O4" s="752" t="s">
        <v>11</v>
      </c>
      <c r="P4" s="752"/>
      <c r="Q4" s="755" t="s">
        <v>12</v>
      </c>
      <c r="R4" s="755" t="s">
        <v>13</v>
      </c>
    </row>
    <row r="5" spans="1:19" ht="30" x14ac:dyDescent="0.25">
      <c r="A5" s="756"/>
      <c r="B5" s="756"/>
      <c r="C5" s="756"/>
      <c r="D5" s="756"/>
      <c r="E5" s="756"/>
      <c r="F5" s="756"/>
      <c r="G5" s="756"/>
      <c r="H5" s="75" t="s">
        <v>14</v>
      </c>
      <c r="I5" s="75" t="s">
        <v>15</v>
      </c>
      <c r="J5" s="756"/>
      <c r="K5" s="76">
        <v>2018</v>
      </c>
      <c r="L5" s="76">
        <v>2019</v>
      </c>
      <c r="M5" s="77">
        <v>2018</v>
      </c>
      <c r="N5" s="77">
        <v>2019</v>
      </c>
      <c r="O5" s="77">
        <v>2018</v>
      </c>
      <c r="P5" s="77">
        <v>2019</v>
      </c>
      <c r="Q5" s="756"/>
      <c r="R5" s="756"/>
    </row>
    <row r="6" spans="1:19" x14ac:dyDescent="0.25">
      <c r="A6" s="75" t="s">
        <v>16</v>
      </c>
      <c r="B6" s="75" t="s">
        <v>17</v>
      </c>
      <c r="C6" s="75" t="s">
        <v>18</v>
      </c>
      <c r="D6" s="75" t="s">
        <v>19</v>
      </c>
      <c r="E6" s="75" t="s">
        <v>20</v>
      </c>
      <c r="F6" s="75" t="s">
        <v>21</v>
      </c>
      <c r="G6" s="75" t="s">
        <v>22</v>
      </c>
      <c r="H6" s="75" t="s">
        <v>23</v>
      </c>
      <c r="I6" s="75" t="s">
        <v>24</v>
      </c>
      <c r="J6" s="75" t="s">
        <v>25</v>
      </c>
      <c r="K6" s="76" t="s">
        <v>26</v>
      </c>
      <c r="L6" s="76" t="s">
        <v>27</v>
      </c>
      <c r="M6" s="79" t="s">
        <v>28</v>
      </c>
      <c r="N6" s="79" t="s">
        <v>29</v>
      </c>
      <c r="O6" s="79" t="s">
        <v>30</v>
      </c>
      <c r="P6" s="79" t="s">
        <v>31</v>
      </c>
      <c r="Q6" s="75" t="s">
        <v>32</v>
      </c>
      <c r="R6" s="75" t="s">
        <v>33</v>
      </c>
    </row>
    <row r="7" spans="1:19" s="179" customFormat="1" x14ac:dyDescent="0.25">
      <c r="A7" s="506">
        <v>1</v>
      </c>
      <c r="B7" s="506">
        <v>1</v>
      </c>
      <c r="C7" s="506">
        <v>4</v>
      </c>
      <c r="D7" s="506">
        <v>2</v>
      </c>
      <c r="E7" s="506" t="s">
        <v>686</v>
      </c>
      <c r="F7" s="506" t="s">
        <v>687</v>
      </c>
      <c r="G7" s="506" t="s">
        <v>688</v>
      </c>
      <c r="H7" s="36" t="s">
        <v>689</v>
      </c>
      <c r="I7" s="180">
        <v>3</v>
      </c>
      <c r="J7" s="506" t="s">
        <v>690</v>
      </c>
      <c r="K7" s="812" t="s">
        <v>39</v>
      </c>
      <c r="L7" s="812" t="s">
        <v>691</v>
      </c>
      <c r="M7" s="812">
        <v>43970.04</v>
      </c>
      <c r="N7" s="812"/>
      <c r="O7" s="812">
        <v>43970.04</v>
      </c>
      <c r="P7" s="812"/>
      <c r="Q7" s="506" t="s">
        <v>692</v>
      </c>
      <c r="R7" s="506" t="s">
        <v>693</v>
      </c>
      <c r="S7" s="181"/>
    </row>
    <row r="8" spans="1:19" s="179" customFormat="1" ht="45" x14ac:dyDescent="0.25">
      <c r="A8" s="507"/>
      <c r="B8" s="507"/>
      <c r="C8" s="507"/>
      <c r="D8" s="507"/>
      <c r="E8" s="507"/>
      <c r="F8" s="507"/>
      <c r="G8" s="507"/>
      <c r="H8" s="36" t="s">
        <v>694</v>
      </c>
      <c r="I8" s="36">
        <v>500</v>
      </c>
      <c r="J8" s="507"/>
      <c r="K8" s="813"/>
      <c r="L8" s="813"/>
      <c r="M8" s="813"/>
      <c r="N8" s="813"/>
      <c r="O8" s="813"/>
      <c r="P8" s="813"/>
      <c r="Q8" s="507"/>
      <c r="R8" s="507"/>
      <c r="S8" s="181"/>
    </row>
    <row r="9" spans="1:19" s="179" customFormat="1" ht="30" x14ac:dyDescent="0.25">
      <c r="A9" s="508"/>
      <c r="B9" s="508"/>
      <c r="C9" s="508"/>
      <c r="D9" s="508"/>
      <c r="E9" s="508"/>
      <c r="F9" s="508"/>
      <c r="G9" s="508"/>
      <c r="H9" s="36" t="s">
        <v>695</v>
      </c>
      <c r="I9" s="36">
        <v>60</v>
      </c>
      <c r="J9" s="508"/>
      <c r="K9" s="814"/>
      <c r="L9" s="814"/>
      <c r="M9" s="814"/>
      <c r="N9" s="814"/>
      <c r="O9" s="814"/>
      <c r="P9" s="814"/>
      <c r="Q9" s="508"/>
      <c r="R9" s="508"/>
      <c r="S9" s="181"/>
    </row>
    <row r="10" spans="1:19" s="179" customFormat="1" x14ac:dyDescent="0.25">
      <c r="A10" s="522">
        <v>1</v>
      </c>
      <c r="B10" s="522">
        <v>1</v>
      </c>
      <c r="C10" s="522">
        <v>4</v>
      </c>
      <c r="D10" s="522">
        <v>2</v>
      </c>
      <c r="E10" s="522" t="s">
        <v>686</v>
      </c>
      <c r="F10" s="522" t="s">
        <v>687</v>
      </c>
      <c r="G10" s="522" t="s">
        <v>688</v>
      </c>
      <c r="H10" s="52" t="s">
        <v>689</v>
      </c>
      <c r="I10" s="409">
        <v>3</v>
      </c>
      <c r="J10" s="522" t="s">
        <v>690</v>
      </c>
      <c r="K10" s="809" t="s">
        <v>39</v>
      </c>
      <c r="L10" s="809" t="s">
        <v>691</v>
      </c>
      <c r="M10" s="854">
        <v>43904.06</v>
      </c>
      <c r="N10" s="809"/>
      <c r="O10" s="854">
        <v>43904.06</v>
      </c>
      <c r="P10" s="809"/>
      <c r="Q10" s="522" t="s">
        <v>692</v>
      </c>
      <c r="R10" s="522" t="s">
        <v>693</v>
      </c>
      <c r="S10" s="181"/>
    </row>
    <row r="11" spans="1:19" s="179" customFormat="1" ht="45" x14ac:dyDescent="0.25">
      <c r="A11" s="523"/>
      <c r="B11" s="523"/>
      <c r="C11" s="523"/>
      <c r="D11" s="523"/>
      <c r="E11" s="523"/>
      <c r="F11" s="523"/>
      <c r="G11" s="523"/>
      <c r="H11" s="52" t="s">
        <v>694</v>
      </c>
      <c r="I11" s="52">
        <v>500</v>
      </c>
      <c r="J11" s="523"/>
      <c r="K11" s="810"/>
      <c r="L11" s="810"/>
      <c r="M11" s="855"/>
      <c r="N11" s="810"/>
      <c r="O11" s="855"/>
      <c r="P11" s="810"/>
      <c r="Q11" s="523"/>
      <c r="R11" s="523"/>
      <c r="S11" s="181"/>
    </row>
    <row r="12" spans="1:19" s="179" customFormat="1" ht="30" x14ac:dyDescent="0.25">
      <c r="A12" s="524"/>
      <c r="B12" s="524"/>
      <c r="C12" s="524"/>
      <c r="D12" s="524"/>
      <c r="E12" s="524"/>
      <c r="F12" s="524"/>
      <c r="G12" s="524"/>
      <c r="H12" s="52" t="s">
        <v>695</v>
      </c>
      <c r="I12" s="52">
        <v>60</v>
      </c>
      <c r="J12" s="524"/>
      <c r="K12" s="811"/>
      <c r="L12" s="811"/>
      <c r="M12" s="856"/>
      <c r="N12" s="811"/>
      <c r="O12" s="856"/>
      <c r="P12" s="811"/>
      <c r="Q12" s="524"/>
      <c r="R12" s="524"/>
      <c r="S12" s="181"/>
    </row>
    <row r="13" spans="1:19" s="179" customFormat="1" ht="34.5" customHeight="1" x14ac:dyDescent="0.25">
      <c r="A13" s="410"/>
      <c r="B13" s="851" t="s">
        <v>1147</v>
      </c>
      <c r="C13" s="852"/>
      <c r="D13" s="852"/>
      <c r="E13" s="852"/>
      <c r="F13" s="852"/>
      <c r="G13" s="852"/>
      <c r="H13" s="852"/>
      <c r="I13" s="852"/>
      <c r="J13" s="852"/>
      <c r="K13" s="852"/>
      <c r="L13" s="852"/>
      <c r="M13" s="852"/>
      <c r="N13" s="852"/>
      <c r="O13" s="852"/>
      <c r="P13" s="852"/>
      <c r="Q13" s="852"/>
      <c r="R13" s="853"/>
      <c r="S13" s="181"/>
    </row>
    <row r="14" spans="1:19" s="179" customFormat="1" ht="30" x14ac:dyDescent="0.25">
      <c r="A14" s="860">
        <v>2</v>
      </c>
      <c r="B14" s="506">
        <v>1</v>
      </c>
      <c r="C14" s="506">
        <v>4</v>
      </c>
      <c r="D14" s="506">
        <v>5</v>
      </c>
      <c r="E14" s="506" t="s">
        <v>696</v>
      </c>
      <c r="F14" s="506" t="s">
        <v>697</v>
      </c>
      <c r="G14" s="506" t="s">
        <v>698</v>
      </c>
      <c r="H14" s="36" t="s">
        <v>397</v>
      </c>
      <c r="I14" s="180">
        <v>50</v>
      </c>
      <c r="J14" s="506" t="s">
        <v>699</v>
      </c>
      <c r="K14" s="812" t="s">
        <v>39</v>
      </c>
      <c r="L14" s="812" t="s">
        <v>691</v>
      </c>
      <c r="M14" s="812">
        <v>64617.62</v>
      </c>
      <c r="N14" s="812"/>
      <c r="O14" s="812">
        <v>64617.62</v>
      </c>
      <c r="P14" s="812"/>
      <c r="Q14" s="506" t="s">
        <v>692</v>
      </c>
      <c r="R14" s="506" t="s">
        <v>693</v>
      </c>
      <c r="S14" s="181"/>
    </row>
    <row r="15" spans="1:19" s="179" customFormat="1" x14ac:dyDescent="0.25">
      <c r="A15" s="861"/>
      <c r="B15" s="507"/>
      <c r="C15" s="507"/>
      <c r="D15" s="507"/>
      <c r="E15" s="507"/>
      <c r="F15" s="507"/>
      <c r="G15" s="507"/>
      <c r="H15" s="506" t="s">
        <v>700</v>
      </c>
      <c r="I15" s="506">
        <v>136</v>
      </c>
      <c r="J15" s="507"/>
      <c r="K15" s="813"/>
      <c r="L15" s="813"/>
      <c r="M15" s="813"/>
      <c r="N15" s="813"/>
      <c r="O15" s="813"/>
      <c r="P15" s="813"/>
      <c r="Q15" s="507"/>
      <c r="R15" s="507"/>
      <c r="S15" s="181"/>
    </row>
    <row r="16" spans="1:19" s="179" customFormat="1" x14ac:dyDescent="0.25">
      <c r="A16" s="862"/>
      <c r="B16" s="508"/>
      <c r="C16" s="508"/>
      <c r="D16" s="508"/>
      <c r="E16" s="508"/>
      <c r="F16" s="508"/>
      <c r="G16" s="508"/>
      <c r="H16" s="508"/>
      <c r="I16" s="508"/>
      <c r="J16" s="508"/>
      <c r="K16" s="814"/>
      <c r="L16" s="814"/>
      <c r="M16" s="814"/>
      <c r="N16" s="814"/>
      <c r="O16" s="814"/>
      <c r="P16" s="814"/>
      <c r="Q16" s="508"/>
      <c r="R16" s="508"/>
    </row>
    <row r="17" spans="1:19" s="179" customFormat="1" ht="75.75" customHeight="1" x14ac:dyDescent="0.25">
      <c r="A17" s="857">
        <v>2</v>
      </c>
      <c r="B17" s="522">
        <v>1</v>
      </c>
      <c r="C17" s="522">
        <v>4</v>
      </c>
      <c r="D17" s="522">
        <v>5</v>
      </c>
      <c r="E17" s="522" t="s">
        <v>696</v>
      </c>
      <c r="F17" s="522" t="s">
        <v>701</v>
      </c>
      <c r="G17" s="522" t="s">
        <v>698</v>
      </c>
      <c r="H17" s="52" t="s">
        <v>397</v>
      </c>
      <c r="I17" s="409">
        <v>50</v>
      </c>
      <c r="J17" s="522" t="s">
        <v>699</v>
      </c>
      <c r="K17" s="854" t="s">
        <v>702</v>
      </c>
      <c r="L17" s="809" t="s">
        <v>691</v>
      </c>
      <c r="M17" s="863">
        <v>64617.62</v>
      </c>
      <c r="N17" s="809"/>
      <c r="O17" s="863">
        <v>64617.62</v>
      </c>
      <c r="P17" s="809"/>
      <c r="Q17" s="522" t="s">
        <v>692</v>
      </c>
      <c r="R17" s="522" t="s">
        <v>693</v>
      </c>
    </row>
    <row r="18" spans="1:19" s="179" customFormat="1" ht="51" customHeight="1" x14ac:dyDescent="0.25">
      <c r="A18" s="858"/>
      <c r="B18" s="523"/>
      <c r="C18" s="523"/>
      <c r="D18" s="523"/>
      <c r="E18" s="523"/>
      <c r="F18" s="523"/>
      <c r="G18" s="523"/>
      <c r="H18" s="522" t="s">
        <v>700</v>
      </c>
      <c r="I18" s="528">
        <v>270</v>
      </c>
      <c r="J18" s="523"/>
      <c r="K18" s="855"/>
      <c r="L18" s="810"/>
      <c r="M18" s="864"/>
      <c r="N18" s="810"/>
      <c r="O18" s="864"/>
      <c r="P18" s="810"/>
      <c r="Q18" s="523"/>
      <c r="R18" s="523"/>
    </row>
    <row r="19" spans="1:19" s="179" customFormat="1" ht="55.5" customHeight="1" x14ac:dyDescent="0.25">
      <c r="A19" s="859"/>
      <c r="B19" s="524"/>
      <c r="C19" s="524"/>
      <c r="D19" s="524"/>
      <c r="E19" s="524"/>
      <c r="F19" s="524"/>
      <c r="G19" s="524"/>
      <c r="H19" s="524"/>
      <c r="I19" s="530"/>
      <c r="J19" s="524"/>
      <c r="K19" s="856"/>
      <c r="L19" s="811"/>
      <c r="M19" s="865"/>
      <c r="N19" s="811"/>
      <c r="O19" s="865"/>
      <c r="P19" s="811"/>
      <c r="Q19" s="524"/>
      <c r="R19" s="524"/>
      <c r="S19" s="181"/>
    </row>
    <row r="20" spans="1:19" s="179" customFormat="1" ht="39.75" customHeight="1" x14ac:dyDescent="0.25">
      <c r="A20" s="852" t="s">
        <v>1146</v>
      </c>
      <c r="B20" s="852"/>
      <c r="C20" s="852"/>
      <c r="D20" s="852"/>
      <c r="E20" s="852"/>
      <c r="F20" s="852"/>
      <c r="G20" s="852"/>
      <c r="H20" s="852"/>
      <c r="I20" s="852"/>
      <c r="J20" s="852"/>
      <c r="K20" s="852"/>
      <c r="L20" s="852"/>
      <c r="M20" s="852"/>
      <c r="N20" s="852"/>
      <c r="O20" s="852"/>
      <c r="P20" s="852"/>
      <c r="Q20" s="852"/>
      <c r="R20" s="853"/>
      <c r="S20" s="181"/>
    </row>
    <row r="21" spans="1:19" s="179" customFormat="1" ht="195" x14ac:dyDescent="0.25">
      <c r="A21" s="34">
        <v>3</v>
      </c>
      <c r="B21" s="34">
        <v>1</v>
      </c>
      <c r="C21" s="34">
        <v>4</v>
      </c>
      <c r="D21" s="34">
        <v>2</v>
      </c>
      <c r="E21" s="34" t="s">
        <v>703</v>
      </c>
      <c r="F21" s="34" t="s">
        <v>704</v>
      </c>
      <c r="G21" s="34" t="s">
        <v>155</v>
      </c>
      <c r="H21" s="34" t="s">
        <v>705</v>
      </c>
      <c r="I21" s="34">
        <v>30</v>
      </c>
      <c r="J21" s="34" t="s">
        <v>706</v>
      </c>
      <c r="K21" s="34" t="s">
        <v>39</v>
      </c>
      <c r="L21" s="34" t="s">
        <v>691</v>
      </c>
      <c r="M21" s="163">
        <v>32500</v>
      </c>
      <c r="N21" s="163"/>
      <c r="O21" s="163">
        <v>32500</v>
      </c>
      <c r="P21" s="163"/>
      <c r="Q21" s="34" t="s">
        <v>692</v>
      </c>
      <c r="R21" s="34" t="s">
        <v>693</v>
      </c>
    </row>
    <row r="22" spans="1:19" s="179" customFormat="1" ht="120" x14ac:dyDescent="0.25">
      <c r="A22" s="34">
        <v>4</v>
      </c>
      <c r="B22" s="34">
        <v>1</v>
      </c>
      <c r="C22" s="34">
        <v>4</v>
      </c>
      <c r="D22" s="34">
        <v>2</v>
      </c>
      <c r="E22" s="34" t="s">
        <v>707</v>
      </c>
      <c r="F22" s="34" t="s">
        <v>708</v>
      </c>
      <c r="G22" s="34" t="s">
        <v>155</v>
      </c>
      <c r="H22" s="34" t="s">
        <v>709</v>
      </c>
      <c r="I22" s="34">
        <v>25</v>
      </c>
      <c r="J22" s="34" t="s">
        <v>710</v>
      </c>
      <c r="K22" s="34" t="s">
        <v>39</v>
      </c>
      <c r="L22" s="34" t="s">
        <v>691</v>
      </c>
      <c r="M22" s="163">
        <v>16839.66</v>
      </c>
      <c r="N22" s="163"/>
      <c r="O22" s="163">
        <v>16839.66</v>
      </c>
      <c r="P22" s="163"/>
      <c r="Q22" s="34" t="s">
        <v>692</v>
      </c>
      <c r="R22" s="34" t="s">
        <v>693</v>
      </c>
    </row>
    <row r="23" spans="1:19" s="179" customFormat="1" ht="270" x14ac:dyDescent="0.25">
      <c r="A23" s="36">
        <v>5</v>
      </c>
      <c r="B23" s="36">
        <v>1</v>
      </c>
      <c r="C23" s="36">
        <v>4</v>
      </c>
      <c r="D23" s="36">
        <v>5</v>
      </c>
      <c r="E23" s="36" t="s">
        <v>711</v>
      </c>
      <c r="F23" s="36" t="s">
        <v>282</v>
      </c>
      <c r="G23" s="36" t="s">
        <v>37</v>
      </c>
      <c r="H23" s="36" t="s">
        <v>102</v>
      </c>
      <c r="I23" s="7" t="s">
        <v>84</v>
      </c>
      <c r="J23" s="36" t="s">
        <v>104</v>
      </c>
      <c r="K23" s="37" t="s">
        <v>299</v>
      </c>
      <c r="L23" s="37"/>
      <c r="M23" s="126">
        <v>27411.5</v>
      </c>
      <c r="N23" s="126"/>
      <c r="O23" s="126">
        <v>20786.5</v>
      </c>
      <c r="P23" s="126"/>
      <c r="Q23" s="36" t="s">
        <v>105</v>
      </c>
      <c r="R23" s="36" t="s">
        <v>284</v>
      </c>
    </row>
    <row r="24" spans="1:19" s="179" customFormat="1" ht="270" x14ac:dyDescent="0.25">
      <c r="A24" s="52">
        <v>5</v>
      </c>
      <c r="B24" s="52">
        <v>1</v>
      </c>
      <c r="C24" s="52">
        <v>4</v>
      </c>
      <c r="D24" s="52">
        <v>5</v>
      </c>
      <c r="E24" s="52" t="s">
        <v>711</v>
      </c>
      <c r="F24" s="52" t="s">
        <v>282</v>
      </c>
      <c r="G24" s="52" t="s">
        <v>37</v>
      </c>
      <c r="H24" s="52" t="s">
        <v>102</v>
      </c>
      <c r="I24" s="21" t="s">
        <v>84</v>
      </c>
      <c r="J24" s="52" t="s">
        <v>104</v>
      </c>
      <c r="K24" s="389" t="s">
        <v>94</v>
      </c>
      <c r="L24" s="53"/>
      <c r="M24" s="166">
        <v>20500</v>
      </c>
      <c r="N24" s="128"/>
      <c r="O24" s="166">
        <v>20500</v>
      </c>
      <c r="P24" s="128"/>
      <c r="Q24" s="52" t="s">
        <v>105</v>
      </c>
      <c r="R24" s="52" t="s">
        <v>284</v>
      </c>
    </row>
    <row r="25" spans="1:19" s="182" customFormat="1" ht="24" customHeight="1" x14ac:dyDescent="0.25">
      <c r="A25" s="296"/>
      <c r="B25" s="866" t="s">
        <v>712</v>
      </c>
      <c r="C25" s="867"/>
      <c r="D25" s="867"/>
      <c r="E25" s="867"/>
      <c r="F25" s="867"/>
      <c r="G25" s="867"/>
      <c r="H25" s="867"/>
      <c r="I25" s="867"/>
      <c r="J25" s="867"/>
      <c r="K25" s="867"/>
      <c r="L25" s="867"/>
      <c r="M25" s="867"/>
      <c r="N25" s="867"/>
      <c r="O25" s="867"/>
      <c r="P25" s="867"/>
      <c r="Q25" s="867"/>
      <c r="R25" s="868"/>
    </row>
    <row r="26" spans="1:19" s="179" customFormat="1" ht="105" x14ac:dyDescent="0.25">
      <c r="A26" s="183">
        <v>6</v>
      </c>
      <c r="B26" s="396">
        <v>1</v>
      </c>
      <c r="C26" s="142">
        <v>4</v>
      </c>
      <c r="D26" s="142">
        <v>2</v>
      </c>
      <c r="E26" s="149" t="s">
        <v>713</v>
      </c>
      <c r="F26" s="149" t="s">
        <v>714</v>
      </c>
      <c r="G26" s="142" t="s">
        <v>150</v>
      </c>
      <c r="H26" s="184" t="s">
        <v>150</v>
      </c>
      <c r="I26" s="142">
        <v>1</v>
      </c>
      <c r="J26" s="149" t="s">
        <v>715</v>
      </c>
      <c r="K26" s="142" t="s">
        <v>50</v>
      </c>
      <c r="L26" s="185" t="s">
        <v>691</v>
      </c>
      <c r="M26" s="147">
        <v>46286.18</v>
      </c>
      <c r="N26" s="147"/>
      <c r="O26" s="147">
        <v>46286.18</v>
      </c>
      <c r="P26" s="147"/>
      <c r="Q26" s="396" t="s">
        <v>692</v>
      </c>
      <c r="R26" s="396" t="s">
        <v>693</v>
      </c>
      <c r="S26" s="8"/>
    </row>
    <row r="27" spans="1:19" s="179" customFormat="1" ht="105" x14ac:dyDescent="0.25">
      <c r="A27" s="186">
        <v>6</v>
      </c>
      <c r="B27" s="52">
        <v>1</v>
      </c>
      <c r="C27" s="50">
        <v>4</v>
      </c>
      <c r="D27" s="50">
        <v>2</v>
      </c>
      <c r="E27" s="165" t="s">
        <v>713</v>
      </c>
      <c r="F27" s="165" t="s">
        <v>714</v>
      </c>
      <c r="G27" s="50" t="s">
        <v>150</v>
      </c>
      <c r="H27" s="187" t="s">
        <v>581</v>
      </c>
      <c r="I27" s="188">
        <v>135</v>
      </c>
      <c r="J27" s="165" t="s">
        <v>715</v>
      </c>
      <c r="K27" s="50" t="s">
        <v>110</v>
      </c>
      <c r="L27" s="189" t="s">
        <v>691</v>
      </c>
      <c r="M27" s="41">
        <v>38316</v>
      </c>
      <c r="N27" s="397"/>
      <c r="O27" s="41">
        <v>38316</v>
      </c>
      <c r="P27" s="397"/>
      <c r="Q27" s="52" t="s">
        <v>692</v>
      </c>
      <c r="R27" s="52" t="s">
        <v>693</v>
      </c>
      <c r="S27" s="8"/>
    </row>
    <row r="28" spans="1:19" s="179" customFormat="1" x14ac:dyDescent="0.25">
      <c r="A28" s="186"/>
      <c r="B28" s="851" t="s">
        <v>716</v>
      </c>
      <c r="C28" s="852"/>
      <c r="D28" s="852"/>
      <c r="E28" s="852"/>
      <c r="F28" s="852"/>
      <c r="G28" s="852"/>
      <c r="H28" s="852"/>
      <c r="I28" s="852"/>
      <c r="J28" s="852"/>
      <c r="K28" s="852"/>
      <c r="L28" s="852"/>
      <c r="M28" s="852"/>
      <c r="N28" s="852"/>
      <c r="O28" s="852"/>
      <c r="P28" s="852"/>
      <c r="Q28" s="852"/>
      <c r="R28" s="409"/>
      <c r="S28" s="8"/>
    </row>
    <row r="29" spans="1:19" ht="60" customHeight="1" x14ac:dyDescent="0.25">
      <c r="A29" s="490">
        <v>7</v>
      </c>
      <c r="B29" s="490">
        <v>1</v>
      </c>
      <c r="C29" s="490">
        <v>4</v>
      </c>
      <c r="D29" s="490">
        <v>5</v>
      </c>
      <c r="E29" s="490" t="s">
        <v>1160</v>
      </c>
      <c r="F29" s="490" t="s">
        <v>717</v>
      </c>
      <c r="G29" s="490" t="s">
        <v>718</v>
      </c>
      <c r="H29" s="490" t="s">
        <v>719</v>
      </c>
      <c r="I29" s="490">
        <v>160</v>
      </c>
      <c r="J29" s="490" t="s">
        <v>690</v>
      </c>
      <c r="K29" s="872"/>
      <c r="L29" s="869" t="s">
        <v>317</v>
      </c>
      <c r="M29" s="872"/>
      <c r="N29" s="869">
        <v>51000</v>
      </c>
      <c r="O29" s="869"/>
      <c r="P29" s="869">
        <v>51000</v>
      </c>
      <c r="Q29" s="490" t="s">
        <v>692</v>
      </c>
      <c r="R29" s="490" t="s">
        <v>693</v>
      </c>
    </row>
    <row r="30" spans="1:19" ht="62.45" customHeight="1" x14ac:dyDescent="0.25">
      <c r="A30" s="492"/>
      <c r="B30" s="492"/>
      <c r="C30" s="492"/>
      <c r="D30" s="492"/>
      <c r="E30" s="492"/>
      <c r="F30" s="492"/>
      <c r="G30" s="492"/>
      <c r="H30" s="492"/>
      <c r="I30" s="492"/>
      <c r="J30" s="492"/>
      <c r="K30" s="873"/>
      <c r="L30" s="870"/>
      <c r="M30" s="873"/>
      <c r="N30" s="870"/>
      <c r="O30" s="870"/>
      <c r="P30" s="870"/>
      <c r="Q30" s="492"/>
      <c r="R30" s="492"/>
    </row>
    <row r="31" spans="1:19" ht="120.75" customHeight="1" x14ac:dyDescent="0.25">
      <c r="A31" s="491"/>
      <c r="B31" s="491"/>
      <c r="C31" s="491"/>
      <c r="D31" s="491"/>
      <c r="E31" s="491"/>
      <c r="F31" s="491"/>
      <c r="G31" s="491"/>
      <c r="H31" s="491"/>
      <c r="I31" s="491"/>
      <c r="J31" s="491"/>
      <c r="K31" s="874"/>
      <c r="L31" s="871"/>
      <c r="M31" s="874"/>
      <c r="N31" s="871"/>
      <c r="O31" s="871"/>
      <c r="P31" s="871"/>
      <c r="Q31" s="491"/>
      <c r="R31" s="491"/>
    </row>
    <row r="32" spans="1:19" ht="28.15" customHeight="1" x14ac:dyDescent="0.25">
      <c r="A32" s="875" t="s">
        <v>1117</v>
      </c>
      <c r="B32" s="876"/>
      <c r="C32" s="876"/>
      <c r="D32" s="876"/>
      <c r="E32" s="876"/>
      <c r="F32" s="876"/>
      <c r="G32" s="876"/>
      <c r="H32" s="876"/>
      <c r="I32" s="876"/>
      <c r="J32" s="876"/>
      <c r="K32" s="876"/>
      <c r="L32" s="876"/>
      <c r="M32" s="876"/>
      <c r="N32" s="876"/>
      <c r="O32" s="876"/>
      <c r="P32" s="876"/>
      <c r="Q32" s="876"/>
      <c r="R32" s="877"/>
    </row>
    <row r="33" spans="1:18" x14ac:dyDescent="0.25">
      <c r="A33" s="878"/>
      <c r="B33" s="879"/>
      <c r="C33" s="879"/>
      <c r="D33" s="879"/>
      <c r="E33" s="879"/>
      <c r="F33" s="879"/>
      <c r="G33" s="879"/>
      <c r="H33" s="879"/>
      <c r="I33" s="879"/>
      <c r="J33" s="879"/>
      <c r="K33" s="879"/>
      <c r="L33" s="879"/>
      <c r="M33" s="879"/>
      <c r="N33" s="879"/>
      <c r="O33" s="879"/>
      <c r="P33" s="879"/>
      <c r="Q33" s="879"/>
      <c r="R33" s="880"/>
    </row>
    <row r="34" spans="1:18" ht="91.9" customHeight="1" x14ac:dyDescent="0.25">
      <c r="A34" s="490">
        <v>8</v>
      </c>
      <c r="B34" s="490">
        <v>1</v>
      </c>
      <c r="C34" s="490">
        <v>4</v>
      </c>
      <c r="D34" s="490">
        <v>5</v>
      </c>
      <c r="E34" s="490" t="s">
        <v>720</v>
      </c>
      <c r="F34" s="490" t="s">
        <v>721</v>
      </c>
      <c r="G34" s="236" t="s">
        <v>37</v>
      </c>
      <c r="H34" s="242" t="s">
        <v>42</v>
      </c>
      <c r="I34" s="242">
        <v>50</v>
      </c>
      <c r="J34" s="490" t="s">
        <v>722</v>
      </c>
      <c r="K34" s="872"/>
      <c r="L34" s="869" t="s">
        <v>94</v>
      </c>
      <c r="M34" s="872"/>
      <c r="N34" s="869">
        <v>38000</v>
      </c>
      <c r="O34" s="869"/>
      <c r="P34" s="869">
        <v>38000</v>
      </c>
      <c r="Q34" s="490" t="s">
        <v>692</v>
      </c>
      <c r="R34" s="490" t="s">
        <v>693</v>
      </c>
    </row>
    <row r="35" spans="1:18" ht="118.5" customHeight="1" x14ac:dyDescent="0.25">
      <c r="A35" s="491"/>
      <c r="B35" s="491"/>
      <c r="C35" s="491"/>
      <c r="D35" s="491"/>
      <c r="E35" s="491"/>
      <c r="F35" s="491"/>
      <c r="G35" s="394" t="s">
        <v>64</v>
      </c>
      <c r="H35" s="411" t="s">
        <v>723</v>
      </c>
      <c r="I35" s="411">
        <v>350</v>
      </c>
      <c r="J35" s="491"/>
      <c r="K35" s="874"/>
      <c r="L35" s="871"/>
      <c r="M35" s="874"/>
      <c r="N35" s="871"/>
      <c r="O35" s="871"/>
      <c r="P35" s="871"/>
      <c r="Q35" s="491"/>
      <c r="R35" s="491"/>
    </row>
    <row r="36" spans="1:18" ht="45.6" customHeight="1" x14ac:dyDescent="0.25">
      <c r="A36" s="613" t="s">
        <v>1116</v>
      </c>
      <c r="B36" s="616"/>
      <c r="C36" s="616"/>
      <c r="D36" s="616"/>
      <c r="E36" s="616"/>
      <c r="F36" s="616"/>
      <c r="G36" s="616"/>
      <c r="H36" s="616"/>
      <c r="I36" s="616"/>
      <c r="J36" s="616"/>
      <c r="K36" s="616"/>
      <c r="L36" s="616"/>
      <c r="M36" s="616"/>
      <c r="N36" s="616"/>
      <c r="O36" s="616"/>
      <c r="P36" s="616"/>
      <c r="Q36" s="616"/>
      <c r="R36" s="617"/>
    </row>
    <row r="37" spans="1:18" ht="174.75" customHeight="1" x14ac:dyDescent="0.25">
      <c r="A37" s="236">
        <v>9</v>
      </c>
      <c r="B37" s="236">
        <v>1</v>
      </c>
      <c r="C37" s="236">
        <v>4</v>
      </c>
      <c r="D37" s="236">
        <v>5</v>
      </c>
      <c r="E37" s="242" t="s">
        <v>724</v>
      </c>
      <c r="F37" s="236" t="s">
        <v>1253</v>
      </c>
      <c r="G37" s="236" t="s">
        <v>37</v>
      </c>
      <c r="H37" s="236" t="s">
        <v>42</v>
      </c>
      <c r="I37" s="236">
        <v>45</v>
      </c>
      <c r="J37" s="236" t="s">
        <v>725</v>
      </c>
      <c r="K37" s="241"/>
      <c r="L37" s="287" t="s">
        <v>94</v>
      </c>
      <c r="M37" s="277"/>
      <c r="N37" s="287">
        <v>10500</v>
      </c>
      <c r="O37" s="287"/>
      <c r="P37" s="287">
        <v>10500</v>
      </c>
      <c r="Q37" s="236" t="s">
        <v>692</v>
      </c>
      <c r="R37" s="236" t="s">
        <v>693</v>
      </c>
    </row>
    <row r="38" spans="1:18" ht="67.900000000000006" customHeight="1" x14ac:dyDescent="0.25">
      <c r="A38" s="663" t="s">
        <v>1254</v>
      </c>
      <c r="B38" s="742"/>
      <c r="C38" s="742"/>
      <c r="D38" s="742"/>
      <c r="E38" s="742"/>
      <c r="F38" s="742"/>
      <c r="G38" s="742"/>
      <c r="H38" s="742"/>
      <c r="I38" s="742"/>
      <c r="J38" s="742"/>
      <c r="K38" s="742"/>
      <c r="L38" s="742"/>
      <c r="M38" s="742"/>
      <c r="N38" s="742"/>
      <c r="O38" s="742"/>
      <c r="P38" s="742"/>
      <c r="Q38" s="742"/>
      <c r="R38" s="743"/>
    </row>
    <row r="39" spans="1:18" ht="178.15" customHeight="1" x14ac:dyDescent="0.25">
      <c r="A39" s="241">
        <v>10</v>
      </c>
      <c r="B39" s="241">
        <v>1</v>
      </c>
      <c r="C39" s="241">
        <v>4</v>
      </c>
      <c r="D39" s="241">
        <v>2</v>
      </c>
      <c r="E39" s="242" t="s">
        <v>726</v>
      </c>
      <c r="F39" s="242" t="s">
        <v>727</v>
      </c>
      <c r="G39" s="241" t="s">
        <v>155</v>
      </c>
      <c r="H39" s="241" t="s">
        <v>42</v>
      </c>
      <c r="I39" s="241">
        <v>30</v>
      </c>
      <c r="J39" s="242" t="s">
        <v>728</v>
      </c>
      <c r="K39" s="241"/>
      <c r="L39" s="241" t="s">
        <v>50</v>
      </c>
      <c r="M39" s="278"/>
      <c r="N39" s="279">
        <v>106000</v>
      </c>
      <c r="O39" s="278"/>
      <c r="P39" s="280">
        <v>106000</v>
      </c>
      <c r="Q39" s="281" t="s">
        <v>692</v>
      </c>
      <c r="R39" s="281" t="s">
        <v>693</v>
      </c>
    </row>
    <row r="40" spans="1:18" ht="80.45" customHeight="1" x14ac:dyDescent="0.25">
      <c r="A40" s="613" t="s">
        <v>1115</v>
      </c>
      <c r="B40" s="616"/>
      <c r="C40" s="616"/>
      <c r="D40" s="616"/>
      <c r="E40" s="616"/>
      <c r="F40" s="616"/>
      <c r="G40" s="616"/>
      <c r="H40" s="616"/>
      <c r="I40" s="616"/>
      <c r="J40" s="616"/>
      <c r="K40" s="616"/>
      <c r="L40" s="616"/>
      <c r="M40" s="616"/>
      <c r="N40" s="616"/>
      <c r="O40" s="616"/>
      <c r="P40" s="616"/>
      <c r="Q40" s="616"/>
      <c r="R40" s="617"/>
    </row>
    <row r="41" spans="1:18" ht="303" customHeight="1" x14ac:dyDescent="0.25">
      <c r="A41" s="241">
        <v>11</v>
      </c>
      <c r="B41" s="241">
        <v>1</v>
      </c>
      <c r="C41" s="241">
        <v>4</v>
      </c>
      <c r="D41" s="241">
        <v>5</v>
      </c>
      <c r="E41" s="242" t="s">
        <v>729</v>
      </c>
      <c r="F41" s="242" t="s">
        <v>730</v>
      </c>
      <c r="G41" s="241" t="s">
        <v>155</v>
      </c>
      <c r="H41" s="241" t="s">
        <v>42</v>
      </c>
      <c r="I41" s="241">
        <v>30</v>
      </c>
      <c r="J41" s="242" t="s">
        <v>731</v>
      </c>
      <c r="K41" s="241"/>
      <c r="L41" s="241" t="s">
        <v>94</v>
      </c>
      <c r="M41" s="278"/>
      <c r="N41" s="280">
        <v>37500</v>
      </c>
      <c r="O41" s="278"/>
      <c r="P41" s="280">
        <v>37500</v>
      </c>
      <c r="Q41" s="281" t="s">
        <v>692</v>
      </c>
      <c r="R41" s="281" t="s">
        <v>693</v>
      </c>
    </row>
    <row r="42" spans="1:18" ht="54.6" customHeight="1" x14ac:dyDescent="0.25">
      <c r="A42" s="613" t="s">
        <v>1114</v>
      </c>
      <c r="B42" s="616"/>
      <c r="C42" s="616"/>
      <c r="D42" s="616"/>
      <c r="E42" s="616"/>
      <c r="F42" s="616"/>
      <c r="G42" s="616"/>
      <c r="H42" s="616"/>
      <c r="I42" s="616"/>
      <c r="J42" s="616"/>
      <c r="K42" s="616"/>
      <c r="L42" s="616"/>
      <c r="M42" s="616"/>
      <c r="N42" s="616"/>
      <c r="O42" s="616"/>
      <c r="P42" s="616"/>
      <c r="Q42" s="616"/>
      <c r="R42" s="617"/>
    </row>
    <row r="43" spans="1:18" x14ac:dyDescent="0.25">
      <c r="P43" s="1"/>
    </row>
    <row r="45" spans="1:18" ht="26.25" customHeight="1" x14ac:dyDescent="0.25"/>
    <row r="46" spans="1:18" x14ac:dyDescent="0.25">
      <c r="L46" s="224"/>
      <c r="M46" s="581" t="s">
        <v>112</v>
      </c>
      <c r="N46" s="581"/>
      <c r="O46" s="581" t="s">
        <v>113</v>
      </c>
      <c r="P46" s="517"/>
    </row>
    <row r="47" spans="1:18" x14ac:dyDescent="0.25">
      <c r="L47" s="224"/>
      <c r="M47" s="13" t="s">
        <v>114</v>
      </c>
      <c r="N47" s="14" t="s">
        <v>115</v>
      </c>
      <c r="O47" s="15" t="s">
        <v>114</v>
      </c>
      <c r="P47" s="14" t="s">
        <v>115</v>
      </c>
    </row>
    <row r="48" spans="1:18" ht="19.5" customHeight="1" x14ac:dyDescent="0.25">
      <c r="L48" s="16" t="s">
        <v>116</v>
      </c>
      <c r="M48" s="17">
        <v>5</v>
      </c>
      <c r="N48" s="18">
        <v>204213.5</v>
      </c>
      <c r="O48" s="19">
        <v>1</v>
      </c>
      <c r="P48" s="20">
        <f>O23</f>
        <v>20786.5</v>
      </c>
    </row>
    <row r="49" spans="12:16" x14ac:dyDescent="0.25">
      <c r="L49" s="16" t="s">
        <v>117</v>
      </c>
      <c r="M49" s="134">
        <v>10</v>
      </c>
      <c r="N49" s="18">
        <f>P41+P39+P37+P34+P29+O27+O22+O21+O17+O10</f>
        <v>439177.33999999997</v>
      </c>
      <c r="O49" s="136">
        <v>1</v>
      </c>
      <c r="P49" s="135">
        <f>O24</f>
        <v>20500</v>
      </c>
    </row>
  </sheetData>
  <mergeCells count="127">
    <mergeCell ref="M46:N46"/>
    <mergeCell ref="O46:P46"/>
    <mergeCell ref="A36:R36"/>
    <mergeCell ref="A38:R38"/>
    <mergeCell ref="A40:R40"/>
    <mergeCell ref="A42:R42"/>
    <mergeCell ref="L34:L35"/>
    <mergeCell ref="M34:M35"/>
    <mergeCell ref="N34:N35"/>
    <mergeCell ref="O34:O35"/>
    <mergeCell ref="P34:P35"/>
    <mergeCell ref="Q34:Q35"/>
    <mergeCell ref="A32:R33"/>
    <mergeCell ref="A34:A35"/>
    <mergeCell ref="B34:B35"/>
    <mergeCell ref="C34:C35"/>
    <mergeCell ref="D34:D35"/>
    <mergeCell ref="E34:E35"/>
    <mergeCell ref="F34:F35"/>
    <mergeCell ref="J34:J35"/>
    <mergeCell ref="K34:K35"/>
    <mergeCell ref="R34:R35"/>
    <mergeCell ref="A20:R20"/>
    <mergeCell ref="B25:R25"/>
    <mergeCell ref="B28:Q28"/>
    <mergeCell ref="A29:A31"/>
    <mergeCell ref="B29:B31"/>
    <mergeCell ref="C29:C31"/>
    <mergeCell ref="D29:D31"/>
    <mergeCell ref="E29:E31"/>
    <mergeCell ref="R29:R31"/>
    <mergeCell ref="L29:L31"/>
    <mergeCell ref="M29:M31"/>
    <mergeCell ref="N29:N31"/>
    <mergeCell ref="O29:O31"/>
    <mergeCell ref="P29:P31"/>
    <mergeCell ref="Q29:Q31"/>
    <mergeCell ref="F29:F31"/>
    <mergeCell ref="G29:G31"/>
    <mergeCell ref="H29:H31"/>
    <mergeCell ref="I29:I31"/>
    <mergeCell ref="J29:J31"/>
    <mergeCell ref="K29:K31"/>
    <mergeCell ref="R17:R19"/>
    <mergeCell ref="H18:H19"/>
    <mergeCell ref="I18:I19"/>
    <mergeCell ref="G17:G19"/>
    <mergeCell ref="J17:J19"/>
    <mergeCell ref="K17:K19"/>
    <mergeCell ref="L17:L19"/>
    <mergeCell ref="M17:M19"/>
    <mergeCell ref="N17:N19"/>
    <mergeCell ref="A17:A19"/>
    <mergeCell ref="B17:B19"/>
    <mergeCell ref="C17:C19"/>
    <mergeCell ref="D17:D19"/>
    <mergeCell ref="E17:E19"/>
    <mergeCell ref="F17:F19"/>
    <mergeCell ref="O14:O16"/>
    <mergeCell ref="P14:P16"/>
    <mergeCell ref="Q14:Q16"/>
    <mergeCell ref="A14:A16"/>
    <mergeCell ref="B14:B16"/>
    <mergeCell ref="C14:C16"/>
    <mergeCell ref="D14:D16"/>
    <mergeCell ref="E14:E16"/>
    <mergeCell ref="F14:F16"/>
    <mergeCell ref="O17:O19"/>
    <mergeCell ref="P17:P19"/>
    <mergeCell ref="Q17:Q19"/>
    <mergeCell ref="B13:R13"/>
    <mergeCell ref="F10:F12"/>
    <mergeCell ref="G10:G12"/>
    <mergeCell ref="J10:J12"/>
    <mergeCell ref="K10:K12"/>
    <mergeCell ref="L10:L12"/>
    <mergeCell ref="M10:M12"/>
    <mergeCell ref="R14:R16"/>
    <mergeCell ref="H15:H16"/>
    <mergeCell ref="I15:I16"/>
    <mergeCell ref="G14:G16"/>
    <mergeCell ref="J14:J16"/>
    <mergeCell ref="K14:K16"/>
    <mergeCell ref="L14:L16"/>
    <mergeCell ref="M14:M16"/>
    <mergeCell ref="N14:N16"/>
    <mergeCell ref="N10:N12"/>
    <mergeCell ref="O10:O12"/>
    <mergeCell ref="P10:P12"/>
    <mergeCell ref="Q10:Q12"/>
    <mergeCell ref="R10:R12"/>
    <mergeCell ref="E7:E9"/>
    <mergeCell ref="N7:N9"/>
    <mergeCell ref="O7:O9"/>
    <mergeCell ref="A10:A12"/>
    <mergeCell ref="B10:B12"/>
    <mergeCell ref="C10:C12"/>
    <mergeCell ref="D10:D12"/>
    <mergeCell ref="E10:E12"/>
    <mergeCell ref="F7:F9"/>
    <mergeCell ref="G7:G9"/>
    <mergeCell ref="J7:J9"/>
    <mergeCell ref="K7:K9"/>
    <mergeCell ref="P7:P9"/>
    <mergeCell ref="Q7:Q9"/>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R7:R9"/>
    <mergeCell ref="L7:L9"/>
    <mergeCell ref="M7:M9"/>
    <mergeCell ref="A7:A9"/>
    <mergeCell ref="B7:B9"/>
    <mergeCell ref="C7:C9"/>
    <mergeCell ref="D7:D9"/>
  </mergeCells>
  <pageMargins left="0.7" right="0.7" top="0.75" bottom="0.75" header="0.3" footer="0.3"/>
  <pageSetup paperSize="9"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3"/>
  <dimension ref="A1:T35"/>
  <sheetViews>
    <sheetView zoomScale="70" zoomScaleNormal="70" workbookViewId="0">
      <selection activeCell="A2" sqref="A2:R2"/>
    </sheetView>
  </sheetViews>
  <sheetFormatPr defaultRowHeight="15" x14ac:dyDescent="0.25"/>
  <cols>
    <col min="1" max="1" width="4.7109375" customWidth="1"/>
    <col min="3" max="3" width="11.42578125" customWidth="1"/>
    <col min="4" max="4" width="9.7109375" customWidth="1"/>
    <col min="5" max="5" width="45.7109375" customWidth="1"/>
    <col min="6" max="6" width="82.7109375" style="161" customWidth="1"/>
    <col min="7" max="7" width="16" customWidth="1"/>
    <col min="8" max="8" width="13.85546875" customWidth="1"/>
    <col min="9" max="9" width="10.42578125" customWidth="1"/>
    <col min="10" max="10" width="29.7109375" customWidth="1"/>
    <col min="11" max="11" width="10.7109375" customWidth="1"/>
    <col min="12" max="12" width="12.7109375" customWidth="1"/>
    <col min="13" max="16" width="14.7109375" style="1" customWidth="1"/>
    <col min="17" max="17" width="16.7109375" customWidth="1"/>
    <col min="18" max="18" width="18.42578125" customWidth="1"/>
    <col min="19" max="19" width="19.5703125" customWidth="1"/>
    <col min="20" max="20" width="11.140625" bestFit="1"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20" ht="15.75" x14ac:dyDescent="0.25">
      <c r="A1" s="965" t="s">
        <v>1255</v>
      </c>
      <c r="B1" s="966"/>
      <c r="C1" s="966"/>
      <c r="D1" s="966"/>
      <c r="E1" s="966"/>
      <c r="F1" s="968"/>
      <c r="G1" s="966"/>
      <c r="H1" s="966"/>
      <c r="I1" s="966"/>
      <c r="J1" s="966"/>
      <c r="K1" s="966"/>
      <c r="L1" s="966"/>
      <c r="M1" s="969"/>
      <c r="N1" s="969"/>
      <c r="O1" s="969"/>
      <c r="P1" s="969"/>
      <c r="Q1" s="966"/>
      <c r="R1" s="966"/>
    </row>
    <row r="2" spans="1:20" ht="15.75" customHeight="1" x14ac:dyDescent="0.25">
      <c r="A2" s="967" t="s">
        <v>1269</v>
      </c>
      <c r="B2" s="967"/>
      <c r="C2" s="967"/>
      <c r="D2" s="967"/>
      <c r="E2" s="967"/>
      <c r="F2" s="967"/>
      <c r="G2" s="967"/>
      <c r="H2" s="967"/>
      <c r="I2" s="967"/>
      <c r="J2" s="967"/>
      <c r="K2" s="967"/>
      <c r="L2" s="967"/>
      <c r="M2" s="967"/>
      <c r="N2" s="967"/>
      <c r="O2" s="967"/>
      <c r="P2" s="967"/>
      <c r="Q2" s="967"/>
      <c r="R2" s="967"/>
    </row>
    <row r="4" spans="1:20" s="3" customFormat="1" ht="47.25" customHeight="1" x14ac:dyDescent="0.25">
      <c r="A4" s="515" t="s">
        <v>0</v>
      </c>
      <c r="B4" s="515" t="s">
        <v>1</v>
      </c>
      <c r="C4" s="515" t="s">
        <v>2</v>
      </c>
      <c r="D4" s="515" t="s">
        <v>3</v>
      </c>
      <c r="E4" s="515" t="s">
        <v>4</v>
      </c>
      <c r="F4" s="515" t="s">
        <v>5</v>
      </c>
      <c r="G4" s="515" t="s">
        <v>6</v>
      </c>
      <c r="H4" s="515" t="s">
        <v>7</v>
      </c>
      <c r="I4" s="515"/>
      <c r="J4" s="515" t="s">
        <v>8</v>
      </c>
      <c r="K4" s="515" t="s">
        <v>9</v>
      </c>
      <c r="L4" s="881"/>
      <c r="M4" s="518" t="s">
        <v>505</v>
      </c>
      <c r="N4" s="518"/>
      <c r="O4" s="518" t="s">
        <v>11</v>
      </c>
      <c r="P4" s="518"/>
      <c r="Q4" s="515" t="s">
        <v>12</v>
      </c>
      <c r="R4" s="515" t="s">
        <v>13</v>
      </c>
      <c r="S4" s="2"/>
    </row>
    <row r="5" spans="1:20" s="3" customFormat="1" ht="35.25" customHeight="1" x14ac:dyDescent="0.2">
      <c r="A5" s="515"/>
      <c r="B5" s="515"/>
      <c r="C5" s="515"/>
      <c r="D5" s="515"/>
      <c r="E5" s="515"/>
      <c r="F5" s="515"/>
      <c r="G5" s="515"/>
      <c r="H5" s="64" t="s">
        <v>14</v>
      </c>
      <c r="I5" s="64" t="s">
        <v>15</v>
      </c>
      <c r="J5" s="515"/>
      <c r="K5" s="64">
        <v>2018</v>
      </c>
      <c r="L5" s="64">
        <v>2019</v>
      </c>
      <c r="M5" s="4">
        <v>2018</v>
      </c>
      <c r="N5" s="4">
        <v>2019</v>
      </c>
      <c r="O5" s="4">
        <v>2018</v>
      </c>
      <c r="P5" s="4">
        <v>2019</v>
      </c>
      <c r="Q5" s="515"/>
      <c r="R5" s="515"/>
      <c r="S5" s="2"/>
    </row>
    <row r="6" spans="1:20" s="3" customFormat="1" ht="15.75" customHeight="1" x14ac:dyDescent="0.2">
      <c r="A6" s="64" t="s">
        <v>16</v>
      </c>
      <c r="B6" s="64" t="s">
        <v>17</v>
      </c>
      <c r="C6" s="64" t="s">
        <v>18</v>
      </c>
      <c r="D6" s="64" t="s">
        <v>19</v>
      </c>
      <c r="E6" s="64" t="s">
        <v>20</v>
      </c>
      <c r="F6" s="64" t="s">
        <v>21</v>
      </c>
      <c r="G6" s="64" t="s">
        <v>22</v>
      </c>
      <c r="H6" s="64" t="s">
        <v>23</v>
      </c>
      <c r="I6" s="64" t="s">
        <v>24</v>
      </c>
      <c r="J6" s="64" t="s">
        <v>25</v>
      </c>
      <c r="K6" s="64" t="s">
        <v>26</v>
      </c>
      <c r="L6" s="64" t="s">
        <v>27</v>
      </c>
      <c r="M6" s="65" t="s">
        <v>28</v>
      </c>
      <c r="N6" s="65" t="s">
        <v>29</v>
      </c>
      <c r="O6" s="65" t="s">
        <v>30</v>
      </c>
      <c r="P6" s="65" t="s">
        <v>31</v>
      </c>
      <c r="Q6" s="64" t="s">
        <v>32</v>
      </c>
      <c r="R6" s="64" t="s">
        <v>33</v>
      </c>
      <c r="S6" s="2"/>
    </row>
    <row r="7" spans="1:20" s="9" customFormat="1" ht="150" customHeight="1" x14ac:dyDescent="0.25">
      <c r="A7" s="36">
        <v>1</v>
      </c>
      <c r="B7" s="36">
        <v>1</v>
      </c>
      <c r="C7" s="36">
        <v>4</v>
      </c>
      <c r="D7" s="36">
        <v>5</v>
      </c>
      <c r="E7" s="90" t="s">
        <v>506</v>
      </c>
      <c r="F7" s="89" t="s">
        <v>507</v>
      </c>
      <c r="G7" s="36" t="s">
        <v>155</v>
      </c>
      <c r="H7" s="37" t="s">
        <v>42</v>
      </c>
      <c r="I7" s="7" t="s">
        <v>189</v>
      </c>
      <c r="J7" s="36" t="s">
        <v>508</v>
      </c>
      <c r="K7" s="37" t="s">
        <v>509</v>
      </c>
      <c r="L7" s="37"/>
      <c r="M7" s="126">
        <v>91440</v>
      </c>
      <c r="N7" s="126"/>
      <c r="O7" s="126">
        <v>91440</v>
      </c>
      <c r="P7" s="126"/>
      <c r="Q7" s="36" t="s">
        <v>510</v>
      </c>
      <c r="R7" s="36" t="s">
        <v>511</v>
      </c>
      <c r="S7" s="8"/>
    </row>
    <row r="8" spans="1:20" s="9" customFormat="1" ht="144" customHeight="1" x14ac:dyDescent="0.25">
      <c r="A8" s="36">
        <v>2</v>
      </c>
      <c r="B8" s="36">
        <v>1</v>
      </c>
      <c r="C8" s="36">
        <v>4</v>
      </c>
      <c r="D8" s="36">
        <v>2</v>
      </c>
      <c r="E8" s="90" t="s">
        <v>512</v>
      </c>
      <c r="F8" s="89" t="s">
        <v>513</v>
      </c>
      <c r="G8" s="36" t="s">
        <v>37</v>
      </c>
      <c r="H8" s="37" t="s">
        <v>42</v>
      </c>
      <c r="I8" s="7" t="s">
        <v>84</v>
      </c>
      <c r="J8" s="36" t="s">
        <v>514</v>
      </c>
      <c r="K8" s="37" t="s">
        <v>515</v>
      </c>
      <c r="L8" s="37"/>
      <c r="M8" s="126">
        <v>11080</v>
      </c>
      <c r="N8" s="126"/>
      <c r="O8" s="126">
        <v>11080</v>
      </c>
      <c r="P8" s="126"/>
      <c r="Q8" s="36" t="s">
        <v>510</v>
      </c>
      <c r="R8" s="36" t="s">
        <v>511</v>
      </c>
      <c r="S8" s="8"/>
    </row>
    <row r="9" spans="1:20" ht="174" customHeight="1" x14ac:dyDescent="0.25">
      <c r="A9" s="34">
        <v>3</v>
      </c>
      <c r="B9" s="34" t="s">
        <v>516</v>
      </c>
      <c r="C9" s="34" t="s">
        <v>517</v>
      </c>
      <c r="D9" s="34">
        <v>5</v>
      </c>
      <c r="E9" s="137" t="s">
        <v>518</v>
      </c>
      <c r="F9" s="162" t="s">
        <v>519</v>
      </c>
      <c r="G9" s="34" t="s">
        <v>520</v>
      </c>
      <c r="H9" s="35" t="s">
        <v>42</v>
      </c>
      <c r="I9" s="10" t="s">
        <v>157</v>
      </c>
      <c r="J9" s="34" t="s">
        <v>521</v>
      </c>
      <c r="K9" s="35" t="s">
        <v>522</v>
      </c>
      <c r="L9" s="35"/>
      <c r="M9" s="163">
        <v>27000</v>
      </c>
      <c r="N9" s="163"/>
      <c r="O9" s="163">
        <v>27000</v>
      </c>
      <c r="P9" s="163"/>
      <c r="Q9" s="34" t="s">
        <v>510</v>
      </c>
      <c r="R9" s="34" t="s">
        <v>511</v>
      </c>
      <c r="S9" s="11"/>
    </row>
    <row r="10" spans="1:20" ht="147" customHeight="1" x14ac:dyDescent="0.25">
      <c r="A10" s="36">
        <v>4</v>
      </c>
      <c r="B10" s="36">
        <v>1</v>
      </c>
      <c r="C10" s="36">
        <v>4</v>
      </c>
      <c r="D10" s="36">
        <v>2</v>
      </c>
      <c r="E10" s="90" t="s">
        <v>523</v>
      </c>
      <c r="F10" s="89" t="s">
        <v>524</v>
      </c>
      <c r="G10" s="36" t="s">
        <v>155</v>
      </c>
      <c r="H10" s="37" t="s">
        <v>42</v>
      </c>
      <c r="I10" s="7" t="s">
        <v>525</v>
      </c>
      <c r="J10" s="36" t="s">
        <v>526</v>
      </c>
      <c r="K10" s="37" t="s">
        <v>527</v>
      </c>
      <c r="L10" s="37"/>
      <c r="M10" s="126">
        <v>88700</v>
      </c>
      <c r="N10" s="126"/>
      <c r="O10" s="126">
        <v>88700</v>
      </c>
      <c r="P10" s="126"/>
      <c r="Q10" s="36" t="s">
        <v>510</v>
      </c>
      <c r="R10" s="36" t="s">
        <v>511</v>
      </c>
      <c r="S10" s="8"/>
    </row>
    <row r="11" spans="1:20" s="9" customFormat="1" ht="126.75" customHeight="1" x14ac:dyDescent="0.25">
      <c r="A11" s="36">
        <v>5</v>
      </c>
      <c r="B11" s="36">
        <v>1</v>
      </c>
      <c r="C11" s="36">
        <v>4</v>
      </c>
      <c r="D11" s="36">
        <v>5</v>
      </c>
      <c r="E11" s="137" t="s">
        <v>528</v>
      </c>
      <c r="F11" s="89" t="s">
        <v>529</v>
      </c>
      <c r="G11" s="36" t="s">
        <v>530</v>
      </c>
      <c r="H11" s="37" t="s">
        <v>42</v>
      </c>
      <c r="I11" s="7" t="s">
        <v>84</v>
      </c>
      <c r="J11" s="36" t="s">
        <v>531</v>
      </c>
      <c r="K11" s="37" t="s">
        <v>532</v>
      </c>
      <c r="L11" s="37"/>
      <c r="M11" s="126">
        <v>23950</v>
      </c>
      <c r="N11" s="164"/>
      <c r="O11" s="126">
        <v>23950</v>
      </c>
      <c r="P11" s="126"/>
      <c r="Q11" s="36" t="s">
        <v>510</v>
      </c>
      <c r="R11" s="36" t="s">
        <v>511</v>
      </c>
      <c r="S11" s="8"/>
    </row>
    <row r="12" spans="1:20" s="9" customFormat="1" ht="145.5" customHeight="1" x14ac:dyDescent="0.25">
      <c r="A12" s="52">
        <v>5</v>
      </c>
      <c r="B12" s="52">
        <v>1</v>
      </c>
      <c r="C12" s="52">
        <v>4</v>
      </c>
      <c r="D12" s="52">
        <v>5</v>
      </c>
      <c r="E12" s="44" t="s">
        <v>528</v>
      </c>
      <c r="F12" s="165" t="s">
        <v>529</v>
      </c>
      <c r="G12" s="52" t="s">
        <v>530</v>
      </c>
      <c r="H12" s="53" t="s">
        <v>42</v>
      </c>
      <c r="I12" s="21" t="s">
        <v>84</v>
      </c>
      <c r="J12" s="52" t="s">
        <v>531</v>
      </c>
      <c r="K12" s="53" t="s">
        <v>532</v>
      </c>
      <c r="L12" s="53"/>
      <c r="M12" s="166">
        <v>24000</v>
      </c>
      <c r="N12" s="167"/>
      <c r="O12" s="166">
        <v>24000</v>
      </c>
      <c r="P12" s="128"/>
      <c r="Q12" s="52" t="s">
        <v>510</v>
      </c>
      <c r="R12" s="52" t="s">
        <v>511</v>
      </c>
      <c r="S12" s="8"/>
    </row>
    <row r="13" spans="1:20" s="9" customFormat="1" ht="44.25" customHeight="1" x14ac:dyDescent="0.25">
      <c r="A13" s="52"/>
      <c r="B13" s="596" t="s">
        <v>533</v>
      </c>
      <c r="C13" s="804"/>
      <c r="D13" s="804"/>
      <c r="E13" s="804"/>
      <c r="F13" s="804"/>
      <c r="G13" s="804"/>
      <c r="H13" s="804"/>
      <c r="I13" s="804"/>
      <c r="J13" s="804"/>
      <c r="K13" s="804"/>
      <c r="L13" s="804"/>
      <c r="M13" s="804"/>
      <c r="N13" s="804"/>
      <c r="O13" s="804"/>
      <c r="P13" s="804"/>
      <c r="Q13" s="804"/>
      <c r="R13" s="805"/>
      <c r="S13" s="8"/>
    </row>
    <row r="14" spans="1:20" ht="194.25" customHeight="1" x14ac:dyDescent="0.25">
      <c r="A14" s="882">
        <v>6</v>
      </c>
      <c r="B14" s="882">
        <v>1</v>
      </c>
      <c r="C14" s="882">
        <v>4</v>
      </c>
      <c r="D14" s="882">
        <v>5</v>
      </c>
      <c r="E14" s="883" t="s">
        <v>534</v>
      </c>
      <c r="F14" s="882" t="s">
        <v>535</v>
      </c>
      <c r="G14" s="168" t="s">
        <v>536</v>
      </c>
      <c r="H14" s="882" t="s">
        <v>42</v>
      </c>
      <c r="I14" s="168" t="s">
        <v>537</v>
      </c>
      <c r="J14" s="882" t="s">
        <v>538</v>
      </c>
      <c r="K14" s="882" t="s">
        <v>39</v>
      </c>
      <c r="L14" s="882"/>
      <c r="M14" s="888">
        <v>77165.38</v>
      </c>
      <c r="N14" s="888"/>
      <c r="O14" s="887">
        <v>77165.38</v>
      </c>
      <c r="P14" s="888"/>
      <c r="Q14" s="882" t="s">
        <v>539</v>
      </c>
      <c r="R14" s="882" t="s">
        <v>540</v>
      </c>
      <c r="T14" s="1"/>
    </row>
    <row r="15" spans="1:20" ht="90" customHeight="1" x14ac:dyDescent="0.25">
      <c r="A15" s="882"/>
      <c r="B15" s="882"/>
      <c r="C15" s="882"/>
      <c r="D15" s="882"/>
      <c r="E15" s="883"/>
      <c r="F15" s="882"/>
      <c r="G15" s="168" t="s">
        <v>37</v>
      </c>
      <c r="H15" s="882"/>
      <c r="I15" s="168">
        <v>60</v>
      </c>
      <c r="J15" s="882"/>
      <c r="K15" s="882"/>
      <c r="L15" s="882"/>
      <c r="M15" s="888"/>
      <c r="N15" s="888"/>
      <c r="O15" s="887"/>
      <c r="P15" s="888"/>
      <c r="Q15" s="882"/>
      <c r="R15" s="882"/>
    </row>
    <row r="16" spans="1:20" ht="216" customHeight="1" x14ac:dyDescent="0.25">
      <c r="A16" s="282">
        <v>7</v>
      </c>
      <c r="B16" s="282">
        <v>1</v>
      </c>
      <c r="C16" s="282">
        <v>4</v>
      </c>
      <c r="D16" s="282">
        <v>2</v>
      </c>
      <c r="E16" s="283" t="s">
        <v>541</v>
      </c>
      <c r="F16" s="282" t="s">
        <v>542</v>
      </c>
      <c r="G16" s="236" t="s">
        <v>155</v>
      </c>
      <c r="H16" s="252" t="s">
        <v>42</v>
      </c>
      <c r="I16" s="237" t="s">
        <v>180</v>
      </c>
      <c r="J16" s="282" t="s">
        <v>543</v>
      </c>
      <c r="K16" s="282"/>
      <c r="L16" s="284" t="s">
        <v>544</v>
      </c>
      <c r="M16" s="285"/>
      <c r="N16" s="284">
        <v>126425</v>
      </c>
      <c r="O16" s="286"/>
      <c r="P16" s="284">
        <v>126425</v>
      </c>
      <c r="Q16" s="236" t="s">
        <v>510</v>
      </c>
      <c r="R16" s="236" t="s">
        <v>511</v>
      </c>
    </row>
    <row r="17" spans="1:20" ht="86.25" customHeight="1" x14ac:dyDescent="0.25">
      <c r="A17" s="282"/>
      <c r="B17" s="889" t="s">
        <v>1121</v>
      </c>
      <c r="C17" s="890"/>
      <c r="D17" s="890"/>
      <c r="E17" s="890"/>
      <c r="F17" s="890"/>
      <c r="G17" s="890"/>
      <c r="H17" s="890"/>
      <c r="I17" s="890"/>
      <c r="J17" s="890"/>
      <c r="K17" s="890"/>
      <c r="L17" s="890"/>
      <c r="M17" s="890"/>
      <c r="N17" s="890"/>
      <c r="O17" s="890"/>
      <c r="P17" s="890"/>
      <c r="Q17" s="890"/>
      <c r="R17" s="891"/>
    </row>
    <row r="18" spans="1:20" ht="193.5" customHeight="1" x14ac:dyDescent="0.25">
      <c r="A18" s="884">
        <v>8</v>
      </c>
      <c r="B18" s="486">
        <v>1</v>
      </c>
      <c r="C18" s="486">
        <v>4</v>
      </c>
      <c r="D18" s="486">
        <v>5</v>
      </c>
      <c r="E18" s="886" t="s">
        <v>545</v>
      </c>
      <c r="F18" s="894" t="s">
        <v>546</v>
      </c>
      <c r="G18" s="236" t="s">
        <v>155</v>
      </c>
      <c r="H18" s="252" t="s">
        <v>42</v>
      </c>
      <c r="I18" s="282">
        <v>30</v>
      </c>
      <c r="J18" s="884" t="s">
        <v>547</v>
      </c>
      <c r="K18" s="884"/>
      <c r="L18" s="884" t="s">
        <v>548</v>
      </c>
      <c r="M18" s="884"/>
      <c r="N18" s="892">
        <v>134925</v>
      </c>
      <c r="O18" s="884"/>
      <c r="P18" s="892">
        <v>134925</v>
      </c>
      <c r="Q18" s="490" t="s">
        <v>510</v>
      </c>
      <c r="R18" s="490" t="s">
        <v>511</v>
      </c>
    </row>
    <row r="19" spans="1:20" ht="144" customHeight="1" x14ac:dyDescent="0.25">
      <c r="A19" s="885"/>
      <c r="B19" s="486"/>
      <c r="C19" s="486"/>
      <c r="D19" s="486"/>
      <c r="E19" s="886"/>
      <c r="F19" s="894"/>
      <c r="G19" s="282" t="s">
        <v>549</v>
      </c>
      <c r="H19" s="252" t="s">
        <v>42</v>
      </c>
      <c r="I19" s="282">
        <v>160</v>
      </c>
      <c r="J19" s="885"/>
      <c r="K19" s="885"/>
      <c r="L19" s="885"/>
      <c r="M19" s="885"/>
      <c r="N19" s="893"/>
      <c r="O19" s="885"/>
      <c r="P19" s="893"/>
      <c r="Q19" s="491"/>
      <c r="R19" s="491"/>
    </row>
    <row r="20" spans="1:20" ht="99.75" customHeight="1" x14ac:dyDescent="0.25">
      <c r="A20" s="282"/>
      <c r="B20" s="889" t="s">
        <v>1120</v>
      </c>
      <c r="C20" s="890"/>
      <c r="D20" s="890"/>
      <c r="E20" s="890"/>
      <c r="F20" s="890"/>
      <c r="G20" s="890"/>
      <c r="H20" s="890"/>
      <c r="I20" s="890"/>
      <c r="J20" s="890"/>
      <c r="K20" s="890"/>
      <c r="L20" s="890"/>
      <c r="M20" s="890"/>
      <c r="N20" s="890"/>
      <c r="O20" s="890"/>
      <c r="P20" s="890"/>
      <c r="Q20" s="890"/>
      <c r="R20" s="891"/>
    </row>
    <row r="21" spans="1:20" ht="227.25" customHeight="1" x14ac:dyDescent="0.25">
      <c r="A21" s="282">
        <v>9</v>
      </c>
      <c r="B21" s="250">
        <v>1</v>
      </c>
      <c r="C21" s="250">
        <v>4</v>
      </c>
      <c r="D21" s="236">
        <v>2</v>
      </c>
      <c r="E21" s="283" t="s">
        <v>550</v>
      </c>
      <c r="F21" s="282" t="s">
        <v>551</v>
      </c>
      <c r="G21" s="282" t="s">
        <v>155</v>
      </c>
      <c r="H21" s="252" t="s">
        <v>42</v>
      </c>
      <c r="I21" s="282">
        <v>40</v>
      </c>
      <c r="J21" s="282" t="s">
        <v>552</v>
      </c>
      <c r="K21" s="282"/>
      <c r="L21" s="282" t="s">
        <v>515</v>
      </c>
      <c r="M21" s="284"/>
      <c r="N21" s="284">
        <v>11150</v>
      </c>
      <c r="O21" s="286"/>
      <c r="P21" s="284">
        <v>11150</v>
      </c>
      <c r="Q21" s="236" t="s">
        <v>510</v>
      </c>
      <c r="R21" s="236" t="s">
        <v>511</v>
      </c>
    </row>
    <row r="22" spans="1:20" ht="129.75" customHeight="1" x14ac:dyDescent="0.25">
      <c r="A22" s="282"/>
      <c r="B22" s="889" t="s">
        <v>1119</v>
      </c>
      <c r="C22" s="890"/>
      <c r="D22" s="890"/>
      <c r="E22" s="890"/>
      <c r="F22" s="890"/>
      <c r="G22" s="890"/>
      <c r="H22" s="890"/>
      <c r="I22" s="890"/>
      <c r="J22" s="890"/>
      <c r="K22" s="890"/>
      <c r="L22" s="890"/>
      <c r="M22" s="890"/>
      <c r="N22" s="890"/>
      <c r="O22" s="890"/>
      <c r="P22" s="890"/>
      <c r="Q22" s="890"/>
      <c r="R22" s="891"/>
    </row>
    <row r="23" spans="1:20" ht="277.5" customHeight="1" x14ac:dyDescent="0.25">
      <c r="A23" s="282">
        <v>10</v>
      </c>
      <c r="B23" s="250">
        <v>1</v>
      </c>
      <c r="C23" s="250">
        <v>4</v>
      </c>
      <c r="D23" s="236">
        <v>2</v>
      </c>
      <c r="E23" s="283" t="s">
        <v>553</v>
      </c>
      <c r="F23" s="282" t="s">
        <v>554</v>
      </c>
      <c r="G23" s="282" t="s">
        <v>37</v>
      </c>
      <c r="H23" s="252" t="s">
        <v>42</v>
      </c>
      <c r="I23" s="282">
        <v>55</v>
      </c>
      <c r="J23" s="242" t="s">
        <v>555</v>
      </c>
      <c r="K23" s="282"/>
      <c r="L23" s="282" t="s">
        <v>556</v>
      </c>
      <c r="M23" s="269"/>
      <c r="N23" s="284">
        <v>26000</v>
      </c>
      <c r="O23" s="282"/>
      <c r="P23" s="284">
        <v>26000</v>
      </c>
      <c r="Q23" s="236" t="s">
        <v>510</v>
      </c>
      <c r="R23" s="236" t="s">
        <v>511</v>
      </c>
      <c r="S23" s="1"/>
    </row>
    <row r="24" spans="1:20" ht="102" customHeight="1" x14ac:dyDescent="0.25">
      <c r="A24" s="282"/>
      <c r="B24" s="889" t="s">
        <v>1118</v>
      </c>
      <c r="C24" s="890"/>
      <c r="D24" s="890"/>
      <c r="E24" s="890"/>
      <c r="F24" s="890"/>
      <c r="G24" s="890"/>
      <c r="H24" s="890"/>
      <c r="I24" s="890"/>
      <c r="J24" s="890"/>
      <c r="K24" s="890"/>
      <c r="L24" s="890"/>
      <c r="M24" s="890"/>
      <c r="N24" s="890"/>
      <c r="O24" s="890"/>
      <c r="P24" s="890"/>
      <c r="Q24" s="890"/>
      <c r="R24" s="891"/>
    </row>
    <row r="25" spans="1:20" ht="23.25" customHeight="1" x14ac:dyDescent="0.25">
      <c r="A25" s="169"/>
      <c r="B25" s="170"/>
      <c r="C25" s="170"/>
      <c r="D25" s="170"/>
      <c r="E25" s="334"/>
      <c r="F25" s="334"/>
      <c r="G25" s="334"/>
      <c r="H25" s="334"/>
      <c r="I25" s="334"/>
      <c r="J25" s="334"/>
      <c r="K25" s="334"/>
      <c r="L25" s="334"/>
      <c r="M25" s="334"/>
      <c r="N25" s="334"/>
      <c r="O25" s="334"/>
      <c r="P25" s="334"/>
      <c r="Q25" s="334"/>
      <c r="R25" s="334"/>
      <c r="S25" s="297"/>
      <c r="T25" s="297"/>
    </row>
    <row r="26" spans="1:20" ht="21.75" customHeight="1" x14ac:dyDescent="0.25">
      <c r="A26" s="152"/>
      <c r="B26" s="171"/>
      <c r="C26" s="171"/>
      <c r="D26" s="171"/>
      <c r="E26" s="171"/>
      <c r="F26" s="171"/>
      <c r="G26" s="171"/>
      <c r="H26" s="171"/>
      <c r="I26" s="171"/>
      <c r="J26" s="171"/>
      <c r="K26" s="171"/>
      <c r="L26" s="171"/>
      <c r="M26" s="171"/>
      <c r="N26" s="172"/>
      <c r="O26" s="172"/>
      <c r="P26" s="172"/>
      <c r="Q26" s="171"/>
      <c r="R26" s="171"/>
    </row>
    <row r="27" spans="1:20" x14ac:dyDescent="0.25">
      <c r="M27" s="479"/>
      <c r="N27" s="581" t="s">
        <v>112</v>
      </c>
      <c r="O27" s="581"/>
      <c r="P27" s="581" t="s">
        <v>113</v>
      </c>
      <c r="Q27" s="517"/>
    </row>
    <row r="28" spans="1:20" x14ac:dyDescent="0.25">
      <c r="M28" s="479"/>
      <c r="N28" s="13" t="s">
        <v>114</v>
      </c>
      <c r="O28" s="14" t="s">
        <v>115</v>
      </c>
      <c r="P28" s="15" t="s">
        <v>114</v>
      </c>
      <c r="Q28" s="14" t="s">
        <v>115</v>
      </c>
    </row>
    <row r="29" spans="1:20" x14ac:dyDescent="0.25">
      <c r="M29" s="16" t="s">
        <v>116</v>
      </c>
      <c r="N29" s="17">
        <v>5</v>
      </c>
      <c r="O29" s="18">
        <v>242170</v>
      </c>
      <c r="P29" s="19">
        <v>1</v>
      </c>
      <c r="Q29" s="154">
        <v>77165.38</v>
      </c>
    </row>
    <row r="30" spans="1:20" x14ac:dyDescent="0.25">
      <c r="M30" s="16" t="s">
        <v>117</v>
      </c>
      <c r="N30" s="19">
        <v>9</v>
      </c>
      <c r="O30" s="18">
        <f>P23+P21+P18+P16+O12+O10+O9+O8+O7</f>
        <v>540720</v>
      </c>
      <c r="P30" s="19">
        <v>1</v>
      </c>
      <c r="Q30" s="18">
        <f>O14</f>
        <v>77165.38</v>
      </c>
    </row>
    <row r="35" spans="15:15" x14ac:dyDescent="0.25">
      <c r="O35" s="173"/>
    </row>
  </sheetData>
  <mergeCells count="54">
    <mergeCell ref="B24:R24"/>
    <mergeCell ref="M27:M28"/>
    <mergeCell ref="N27:O27"/>
    <mergeCell ref="P27:Q27"/>
    <mergeCell ref="O18:O19"/>
    <mergeCell ref="P18:P19"/>
    <mergeCell ref="Q18:Q19"/>
    <mergeCell ref="R18:R19"/>
    <mergeCell ref="B20:R20"/>
    <mergeCell ref="B22:R22"/>
    <mergeCell ref="F18:F19"/>
    <mergeCell ref="J18:J19"/>
    <mergeCell ref="K18:K19"/>
    <mergeCell ref="L18:L19"/>
    <mergeCell ref="M18:M19"/>
    <mergeCell ref="N18:N19"/>
    <mergeCell ref="O14:O15"/>
    <mergeCell ref="P14:P15"/>
    <mergeCell ref="Q14:Q15"/>
    <mergeCell ref="R14:R15"/>
    <mergeCell ref="B17:R17"/>
    <mergeCell ref="H14:H15"/>
    <mergeCell ref="J14:J15"/>
    <mergeCell ref="K14:K15"/>
    <mergeCell ref="L14:L15"/>
    <mergeCell ref="M14:M15"/>
    <mergeCell ref="N14:N15"/>
    <mergeCell ref="F14:F15"/>
    <mergeCell ref="A18:A19"/>
    <mergeCell ref="B18:B19"/>
    <mergeCell ref="C18:C19"/>
    <mergeCell ref="D18:D19"/>
    <mergeCell ref="E18:E19"/>
    <mergeCell ref="A14:A15"/>
    <mergeCell ref="B14:B15"/>
    <mergeCell ref="C14:C15"/>
    <mergeCell ref="D14:D15"/>
    <mergeCell ref="E14:E15"/>
    <mergeCell ref="B13:R13"/>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4"/>
  <dimension ref="A1:S87"/>
  <sheetViews>
    <sheetView zoomScale="70" zoomScaleNormal="70" workbookViewId="0">
      <selection activeCell="A2" sqref="A2:R2"/>
    </sheetView>
  </sheetViews>
  <sheetFormatPr defaultRowHeight="15" x14ac:dyDescent="0.25"/>
  <cols>
    <col min="1" max="1" width="4.7109375" customWidth="1"/>
    <col min="3" max="3" width="7.140625" customWidth="1"/>
    <col min="4" max="4" width="9.7109375" customWidth="1"/>
    <col min="5" max="5" width="19" customWidth="1"/>
    <col min="6" max="6" width="58" style="222" customWidth="1"/>
    <col min="7" max="7" width="16.7109375" style="223" customWidth="1"/>
    <col min="8" max="8" width="24.28515625" customWidth="1"/>
    <col min="9" max="9" width="10.42578125" customWidth="1"/>
    <col min="10" max="10" width="17.5703125" customWidth="1"/>
    <col min="11" max="11" width="8.7109375" customWidth="1"/>
    <col min="12" max="12" width="14.28515625" customWidth="1"/>
    <col min="13" max="13" width="10.5703125" style="1" customWidth="1"/>
    <col min="14" max="14" width="13.140625" style="1" customWidth="1"/>
    <col min="15" max="16" width="10.5703125" style="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70"/>
      <c r="G1" s="971"/>
      <c r="H1" s="966"/>
      <c r="I1" s="966"/>
      <c r="J1" s="966"/>
      <c r="K1" s="966"/>
      <c r="L1" s="966"/>
      <c r="M1" s="969"/>
      <c r="N1" s="969"/>
      <c r="O1" s="969"/>
      <c r="P1" s="969"/>
      <c r="Q1" s="966"/>
      <c r="R1" s="966"/>
    </row>
    <row r="2" spans="1:19" ht="15.75" customHeight="1" x14ac:dyDescent="0.25">
      <c r="A2" s="967" t="s">
        <v>1270</v>
      </c>
      <c r="B2" s="967"/>
      <c r="C2" s="967"/>
      <c r="D2" s="967"/>
      <c r="E2" s="967"/>
      <c r="F2" s="967"/>
      <c r="G2" s="967"/>
      <c r="H2" s="967"/>
      <c r="I2" s="967"/>
      <c r="J2" s="967"/>
      <c r="K2" s="967"/>
      <c r="L2" s="967"/>
      <c r="M2" s="967"/>
      <c r="N2" s="967"/>
      <c r="O2" s="967"/>
      <c r="P2" s="967"/>
      <c r="Q2" s="967"/>
      <c r="R2" s="967"/>
    </row>
    <row r="4" spans="1:19" s="219" customFormat="1" ht="47.25" customHeight="1" x14ac:dyDescent="0.25">
      <c r="A4" s="501" t="s">
        <v>0</v>
      </c>
      <c r="B4" s="501" t="s">
        <v>1</v>
      </c>
      <c r="C4" s="501" t="s">
        <v>2</v>
      </c>
      <c r="D4" s="501" t="s">
        <v>3</v>
      </c>
      <c r="E4" s="501" t="s">
        <v>4</v>
      </c>
      <c r="F4" s="501" t="s">
        <v>5</v>
      </c>
      <c r="G4" s="501" t="s">
        <v>6</v>
      </c>
      <c r="H4" s="515" t="s">
        <v>7</v>
      </c>
      <c r="I4" s="515"/>
      <c r="J4" s="501" t="s">
        <v>8</v>
      </c>
      <c r="K4" s="516" t="s">
        <v>9</v>
      </c>
      <c r="L4" s="895"/>
      <c r="M4" s="518" t="s">
        <v>10</v>
      </c>
      <c r="N4" s="518"/>
      <c r="O4" s="518" t="s">
        <v>11</v>
      </c>
      <c r="P4" s="518"/>
      <c r="Q4" s="501" t="s">
        <v>12</v>
      </c>
      <c r="R4" s="501" t="s">
        <v>13</v>
      </c>
      <c r="S4" s="218"/>
    </row>
    <row r="5" spans="1:19" s="219" customFormat="1" ht="35.25" customHeight="1" x14ac:dyDescent="0.2">
      <c r="A5" s="502"/>
      <c r="B5" s="502"/>
      <c r="C5" s="502"/>
      <c r="D5" s="502"/>
      <c r="E5" s="502"/>
      <c r="F5" s="502"/>
      <c r="G5" s="502"/>
      <c r="H5" s="62" t="s">
        <v>14</v>
      </c>
      <c r="I5" s="62" t="s">
        <v>15</v>
      </c>
      <c r="J5" s="502"/>
      <c r="K5" s="64">
        <v>2018</v>
      </c>
      <c r="L5" s="64">
        <v>2019</v>
      </c>
      <c r="M5" s="4">
        <v>2018</v>
      </c>
      <c r="N5" s="4">
        <v>2019</v>
      </c>
      <c r="O5" s="4">
        <v>2018</v>
      </c>
      <c r="P5" s="4">
        <v>2019</v>
      </c>
      <c r="Q5" s="502"/>
      <c r="R5" s="502"/>
      <c r="S5" s="218"/>
    </row>
    <row r="6" spans="1:19" s="219" customFormat="1" ht="15.75" customHeight="1" x14ac:dyDescent="0.2">
      <c r="A6" s="62" t="s">
        <v>16</v>
      </c>
      <c r="B6" s="62" t="s">
        <v>17</v>
      </c>
      <c r="C6" s="62" t="s">
        <v>18</v>
      </c>
      <c r="D6" s="62" t="s">
        <v>19</v>
      </c>
      <c r="E6" s="62" t="s">
        <v>20</v>
      </c>
      <c r="F6" s="62" t="s">
        <v>21</v>
      </c>
      <c r="G6" s="62" t="s">
        <v>22</v>
      </c>
      <c r="H6" s="62" t="s">
        <v>23</v>
      </c>
      <c r="I6" s="62" t="s">
        <v>24</v>
      </c>
      <c r="J6" s="62" t="s">
        <v>25</v>
      </c>
      <c r="K6" s="64" t="s">
        <v>26</v>
      </c>
      <c r="L6" s="64" t="s">
        <v>27</v>
      </c>
      <c r="M6" s="65" t="s">
        <v>28</v>
      </c>
      <c r="N6" s="65" t="s">
        <v>29</v>
      </c>
      <c r="O6" s="65" t="s">
        <v>30</v>
      </c>
      <c r="P6" s="65" t="s">
        <v>31</v>
      </c>
      <c r="Q6" s="62" t="s">
        <v>32</v>
      </c>
      <c r="R6" s="62" t="s">
        <v>33</v>
      </c>
      <c r="S6" s="218"/>
    </row>
    <row r="7" spans="1:19" s="9" customFormat="1" ht="32.25" customHeight="1" x14ac:dyDescent="0.25">
      <c r="A7" s="896">
        <v>1</v>
      </c>
      <c r="B7" s="534">
        <v>1</v>
      </c>
      <c r="C7" s="534">
        <v>4</v>
      </c>
      <c r="D7" s="535">
        <v>2</v>
      </c>
      <c r="E7" s="708" t="s">
        <v>930</v>
      </c>
      <c r="F7" s="900" t="s">
        <v>931</v>
      </c>
      <c r="G7" s="506" t="s">
        <v>418</v>
      </c>
      <c r="H7" s="89" t="s">
        <v>932</v>
      </c>
      <c r="I7" s="7" t="s">
        <v>44</v>
      </c>
      <c r="J7" s="535" t="s">
        <v>933</v>
      </c>
      <c r="K7" s="550" t="s">
        <v>283</v>
      </c>
      <c r="L7" s="550"/>
      <c r="M7" s="557">
        <v>68632.45</v>
      </c>
      <c r="N7" s="557"/>
      <c r="O7" s="557">
        <v>68632.45</v>
      </c>
      <c r="P7" s="557"/>
      <c r="Q7" s="899" t="s">
        <v>95</v>
      </c>
      <c r="R7" s="899" t="s">
        <v>934</v>
      </c>
      <c r="S7" s="8"/>
    </row>
    <row r="8" spans="1:19" s="9" customFormat="1" ht="77.25" customHeight="1" x14ac:dyDescent="0.25">
      <c r="A8" s="897"/>
      <c r="B8" s="534"/>
      <c r="C8" s="534"/>
      <c r="D8" s="535"/>
      <c r="E8" s="708"/>
      <c r="F8" s="900"/>
      <c r="G8" s="508"/>
      <c r="H8" s="89" t="s">
        <v>935</v>
      </c>
      <c r="I8" s="7" t="s">
        <v>936</v>
      </c>
      <c r="J8" s="535"/>
      <c r="K8" s="550"/>
      <c r="L8" s="550"/>
      <c r="M8" s="557"/>
      <c r="N8" s="557"/>
      <c r="O8" s="557"/>
      <c r="P8" s="557"/>
      <c r="Q8" s="899"/>
      <c r="R8" s="899"/>
      <c r="S8" s="8"/>
    </row>
    <row r="9" spans="1:19" s="9" customFormat="1" ht="24.75" customHeight="1" x14ac:dyDescent="0.25">
      <c r="A9" s="897"/>
      <c r="B9" s="534"/>
      <c r="C9" s="534"/>
      <c r="D9" s="535"/>
      <c r="E9" s="708"/>
      <c r="F9" s="900"/>
      <c r="G9" s="36" t="s">
        <v>64</v>
      </c>
      <c r="H9" s="89" t="s">
        <v>937</v>
      </c>
      <c r="I9" s="38">
        <v>1</v>
      </c>
      <c r="J9" s="535"/>
      <c r="K9" s="550"/>
      <c r="L9" s="550"/>
      <c r="M9" s="557"/>
      <c r="N9" s="557"/>
      <c r="O9" s="557"/>
      <c r="P9" s="557"/>
      <c r="Q9" s="899"/>
      <c r="R9" s="899"/>
      <c r="S9" s="8"/>
    </row>
    <row r="10" spans="1:19" s="9" customFormat="1" ht="24.75" customHeight="1" x14ac:dyDescent="0.25">
      <c r="A10" s="897"/>
      <c r="B10" s="534"/>
      <c r="C10" s="534"/>
      <c r="D10" s="535"/>
      <c r="E10" s="708"/>
      <c r="F10" s="900"/>
      <c r="G10" s="506" t="s">
        <v>938</v>
      </c>
      <c r="H10" s="89" t="s">
        <v>939</v>
      </c>
      <c r="I10" s="38">
        <v>1</v>
      </c>
      <c r="J10" s="535"/>
      <c r="K10" s="550"/>
      <c r="L10" s="550"/>
      <c r="M10" s="557"/>
      <c r="N10" s="557"/>
      <c r="O10" s="557"/>
      <c r="P10" s="557"/>
      <c r="Q10" s="899"/>
      <c r="R10" s="899"/>
      <c r="S10" s="8"/>
    </row>
    <row r="11" spans="1:19" s="9" customFormat="1" ht="24.75" customHeight="1" x14ac:dyDescent="0.25">
      <c r="A11" s="897"/>
      <c r="B11" s="534"/>
      <c r="C11" s="534"/>
      <c r="D11" s="535"/>
      <c r="E11" s="708"/>
      <c r="F11" s="900"/>
      <c r="G11" s="508"/>
      <c r="H11" s="89" t="s">
        <v>940</v>
      </c>
      <c r="I11" s="38">
        <v>1</v>
      </c>
      <c r="J11" s="535"/>
      <c r="K11" s="550"/>
      <c r="L11" s="550"/>
      <c r="M11" s="557"/>
      <c r="N11" s="557"/>
      <c r="O11" s="557"/>
      <c r="P11" s="557"/>
      <c r="Q11" s="899"/>
      <c r="R11" s="899"/>
      <c r="S11" s="8"/>
    </row>
    <row r="12" spans="1:19" s="9" customFormat="1" ht="52.5" customHeight="1" x14ac:dyDescent="0.25">
      <c r="A12" s="897"/>
      <c r="B12" s="534"/>
      <c r="C12" s="534"/>
      <c r="D12" s="535"/>
      <c r="E12" s="708"/>
      <c r="F12" s="900"/>
      <c r="G12" s="506" t="s">
        <v>941</v>
      </c>
      <c r="H12" s="89" t="s">
        <v>942</v>
      </c>
      <c r="I12" s="36" t="s">
        <v>943</v>
      </c>
      <c r="J12" s="535"/>
      <c r="K12" s="550"/>
      <c r="L12" s="550"/>
      <c r="M12" s="557"/>
      <c r="N12" s="557"/>
      <c r="O12" s="557"/>
      <c r="P12" s="557"/>
      <c r="Q12" s="899"/>
      <c r="R12" s="899"/>
      <c r="S12" s="8"/>
    </row>
    <row r="13" spans="1:19" s="9" customFormat="1" ht="107.25" customHeight="1" x14ac:dyDescent="0.25">
      <c r="A13" s="897"/>
      <c r="B13" s="534"/>
      <c r="C13" s="534"/>
      <c r="D13" s="535"/>
      <c r="E13" s="708"/>
      <c r="F13" s="900"/>
      <c r="G13" s="507"/>
      <c r="H13" s="89" t="s">
        <v>944</v>
      </c>
      <c r="I13" s="38">
        <v>4</v>
      </c>
      <c r="J13" s="535"/>
      <c r="K13" s="550"/>
      <c r="L13" s="550"/>
      <c r="M13" s="557"/>
      <c r="N13" s="557"/>
      <c r="O13" s="557"/>
      <c r="P13" s="557"/>
      <c r="Q13" s="899"/>
      <c r="R13" s="899"/>
      <c r="S13" s="8"/>
    </row>
    <row r="14" spans="1:19" s="9" customFormat="1" ht="45" customHeight="1" x14ac:dyDescent="0.25">
      <c r="A14" s="898"/>
      <c r="B14" s="534"/>
      <c r="C14" s="534"/>
      <c r="D14" s="535"/>
      <c r="E14" s="708"/>
      <c r="F14" s="900"/>
      <c r="G14" s="508"/>
      <c r="H14" s="89" t="s">
        <v>945</v>
      </c>
      <c r="I14" s="7" t="s">
        <v>946</v>
      </c>
      <c r="J14" s="535"/>
      <c r="K14" s="550"/>
      <c r="L14" s="550"/>
      <c r="M14" s="557"/>
      <c r="N14" s="557"/>
      <c r="O14" s="557"/>
      <c r="P14" s="557"/>
      <c r="Q14" s="899"/>
      <c r="R14" s="899"/>
      <c r="S14" s="8"/>
    </row>
    <row r="15" spans="1:19" s="9" customFormat="1" ht="30" customHeight="1" x14ac:dyDescent="0.25">
      <c r="A15" s="906">
        <v>2</v>
      </c>
      <c r="B15" s="534">
        <v>1</v>
      </c>
      <c r="C15" s="534">
        <v>4</v>
      </c>
      <c r="D15" s="535">
        <v>2</v>
      </c>
      <c r="E15" s="708" t="s">
        <v>947</v>
      </c>
      <c r="F15" s="900" t="s">
        <v>948</v>
      </c>
      <c r="G15" s="503" t="s">
        <v>418</v>
      </c>
      <c r="H15" s="89" t="s">
        <v>932</v>
      </c>
      <c r="I15" s="36">
        <v>1</v>
      </c>
      <c r="J15" s="535" t="s">
        <v>949</v>
      </c>
      <c r="K15" s="550" t="s">
        <v>283</v>
      </c>
      <c r="L15" s="550" t="s">
        <v>732</v>
      </c>
      <c r="M15" s="557">
        <v>13347.24</v>
      </c>
      <c r="N15" s="534"/>
      <c r="O15" s="557">
        <v>13347.24</v>
      </c>
      <c r="P15" s="534"/>
      <c r="Q15" s="535" t="s">
        <v>950</v>
      </c>
      <c r="R15" s="535" t="s">
        <v>934</v>
      </c>
      <c r="S15" s="8"/>
    </row>
    <row r="16" spans="1:19" s="9" customFormat="1" ht="59.25" customHeight="1" x14ac:dyDescent="0.25">
      <c r="A16" s="906"/>
      <c r="B16" s="534"/>
      <c r="C16" s="534"/>
      <c r="D16" s="535"/>
      <c r="E16" s="708"/>
      <c r="F16" s="900"/>
      <c r="G16" s="505"/>
      <c r="H16" s="89" t="s">
        <v>935</v>
      </c>
      <c r="I16" s="36" t="s">
        <v>951</v>
      </c>
      <c r="J16" s="535"/>
      <c r="K16" s="550"/>
      <c r="L16" s="550"/>
      <c r="M16" s="557"/>
      <c r="N16" s="534"/>
      <c r="O16" s="557"/>
      <c r="P16" s="534"/>
      <c r="Q16" s="535"/>
      <c r="R16" s="535"/>
      <c r="S16" s="8"/>
    </row>
    <row r="17" spans="1:19" s="9" customFormat="1" ht="33" customHeight="1" x14ac:dyDescent="0.25">
      <c r="A17" s="906"/>
      <c r="B17" s="534"/>
      <c r="C17" s="534"/>
      <c r="D17" s="535"/>
      <c r="E17" s="708"/>
      <c r="F17" s="900"/>
      <c r="G17" s="503" t="s">
        <v>155</v>
      </c>
      <c r="H17" s="89" t="s">
        <v>952</v>
      </c>
      <c r="I17" s="38">
        <v>1</v>
      </c>
      <c r="J17" s="535"/>
      <c r="K17" s="550"/>
      <c r="L17" s="550"/>
      <c r="M17" s="557"/>
      <c r="N17" s="534"/>
      <c r="O17" s="557"/>
      <c r="P17" s="534"/>
      <c r="Q17" s="535"/>
      <c r="R17" s="535"/>
      <c r="S17" s="8"/>
    </row>
    <row r="18" spans="1:19" s="9" customFormat="1" ht="75.75" customHeight="1" x14ac:dyDescent="0.25">
      <c r="A18" s="906"/>
      <c r="B18" s="534"/>
      <c r="C18" s="534"/>
      <c r="D18" s="535"/>
      <c r="E18" s="708"/>
      <c r="F18" s="900"/>
      <c r="G18" s="505"/>
      <c r="H18" s="89" t="s">
        <v>935</v>
      </c>
      <c r="I18" s="36" t="s">
        <v>951</v>
      </c>
      <c r="J18" s="535"/>
      <c r="K18" s="550"/>
      <c r="L18" s="550"/>
      <c r="M18" s="557"/>
      <c r="N18" s="534"/>
      <c r="O18" s="557"/>
      <c r="P18" s="534"/>
      <c r="Q18" s="535"/>
      <c r="R18" s="535"/>
      <c r="S18" s="8"/>
    </row>
    <row r="19" spans="1:19" s="9" customFormat="1" ht="21" customHeight="1" x14ac:dyDescent="0.25">
      <c r="A19" s="906"/>
      <c r="B19" s="534"/>
      <c r="C19" s="534"/>
      <c r="D19" s="535"/>
      <c r="E19" s="708"/>
      <c r="F19" s="900"/>
      <c r="G19" s="38" t="s">
        <v>64</v>
      </c>
      <c r="H19" s="89" t="s">
        <v>937</v>
      </c>
      <c r="I19" s="38">
        <v>1</v>
      </c>
      <c r="J19" s="535"/>
      <c r="K19" s="550"/>
      <c r="L19" s="550"/>
      <c r="M19" s="557"/>
      <c r="N19" s="534"/>
      <c r="O19" s="557"/>
      <c r="P19" s="534"/>
      <c r="Q19" s="535"/>
      <c r="R19" s="535"/>
      <c r="S19" s="8"/>
    </row>
    <row r="20" spans="1:19" s="9" customFormat="1" ht="21" customHeight="1" x14ac:dyDescent="0.25">
      <c r="A20" s="906"/>
      <c r="B20" s="534"/>
      <c r="C20" s="534"/>
      <c r="D20" s="535"/>
      <c r="E20" s="708"/>
      <c r="F20" s="900"/>
      <c r="G20" s="503" t="s">
        <v>938</v>
      </c>
      <c r="H20" s="89" t="s">
        <v>939</v>
      </c>
      <c r="I20" s="38">
        <v>1</v>
      </c>
      <c r="J20" s="535"/>
      <c r="K20" s="550"/>
      <c r="L20" s="550"/>
      <c r="M20" s="557"/>
      <c r="N20" s="534"/>
      <c r="O20" s="557"/>
      <c r="P20" s="534"/>
      <c r="Q20" s="535"/>
      <c r="R20" s="535"/>
      <c r="S20" s="8"/>
    </row>
    <row r="21" spans="1:19" s="9" customFormat="1" ht="21" customHeight="1" x14ac:dyDescent="0.25">
      <c r="A21" s="906"/>
      <c r="B21" s="534"/>
      <c r="C21" s="534"/>
      <c r="D21" s="535"/>
      <c r="E21" s="708"/>
      <c r="F21" s="900"/>
      <c r="G21" s="505"/>
      <c r="H21" s="89" t="s">
        <v>940</v>
      </c>
      <c r="I21" s="38">
        <v>1</v>
      </c>
      <c r="J21" s="535"/>
      <c r="K21" s="550"/>
      <c r="L21" s="550"/>
      <c r="M21" s="557"/>
      <c r="N21" s="534"/>
      <c r="O21" s="557"/>
      <c r="P21" s="534"/>
      <c r="Q21" s="535"/>
      <c r="R21" s="535"/>
      <c r="S21" s="8"/>
    </row>
    <row r="22" spans="1:19" s="9" customFormat="1" ht="56.25" customHeight="1" x14ac:dyDescent="0.25">
      <c r="A22" s="906"/>
      <c r="B22" s="534"/>
      <c r="C22" s="534"/>
      <c r="D22" s="535"/>
      <c r="E22" s="708"/>
      <c r="F22" s="900"/>
      <c r="G22" s="506" t="s">
        <v>941</v>
      </c>
      <c r="H22" s="89" t="s">
        <v>942</v>
      </c>
      <c r="I22" s="36" t="s">
        <v>943</v>
      </c>
      <c r="J22" s="535"/>
      <c r="K22" s="550"/>
      <c r="L22" s="550"/>
      <c r="M22" s="557"/>
      <c r="N22" s="534"/>
      <c r="O22" s="557"/>
      <c r="P22" s="534"/>
      <c r="Q22" s="535"/>
      <c r="R22" s="535"/>
      <c r="S22" s="8"/>
    </row>
    <row r="23" spans="1:19" s="9" customFormat="1" ht="81.599999999999994" customHeight="1" x14ac:dyDescent="0.25">
      <c r="A23" s="906"/>
      <c r="B23" s="534"/>
      <c r="C23" s="534"/>
      <c r="D23" s="535"/>
      <c r="E23" s="708"/>
      <c r="F23" s="900"/>
      <c r="G23" s="507"/>
      <c r="H23" s="89" t="s">
        <v>944</v>
      </c>
      <c r="I23" s="38">
        <v>1</v>
      </c>
      <c r="J23" s="535"/>
      <c r="K23" s="550"/>
      <c r="L23" s="550"/>
      <c r="M23" s="557"/>
      <c r="N23" s="534"/>
      <c r="O23" s="557"/>
      <c r="P23" s="534"/>
      <c r="Q23" s="535"/>
      <c r="R23" s="535"/>
      <c r="S23" s="8"/>
    </row>
    <row r="24" spans="1:19" s="9" customFormat="1" ht="45.75" customHeight="1" x14ac:dyDescent="0.25">
      <c r="A24" s="906"/>
      <c r="B24" s="534"/>
      <c r="C24" s="534"/>
      <c r="D24" s="535"/>
      <c r="E24" s="708"/>
      <c r="F24" s="900"/>
      <c r="G24" s="508"/>
      <c r="H24" s="89" t="s">
        <v>945</v>
      </c>
      <c r="I24" s="7" t="s">
        <v>953</v>
      </c>
      <c r="J24" s="535"/>
      <c r="K24" s="550"/>
      <c r="L24" s="550"/>
      <c r="M24" s="557"/>
      <c r="N24" s="534"/>
      <c r="O24" s="557"/>
      <c r="P24" s="534"/>
      <c r="Q24" s="535"/>
      <c r="R24" s="535"/>
      <c r="S24" s="8"/>
    </row>
    <row r="25" spans="1:19" ht="34.5" customHeight="1" x14ac:dyDescent="0.25">
      <c r="A25" s="901">
        <v>3</v>
      </c>
      <c r="B25" s="541">
        <v>1</v>
      </c>
      <c r="C25" s="541">
        <v>4</v>
      </c>
      <c r="D25" s="537">
        <v>5</v>
      </c>
      <c r="E25" s="904" t="s">
        <v>954</v>
      </c>
      <c r="F25" s="905" t="s">
        <v>955</v>
      </c>
      <c r="G25" s="574" t="s">
        <v>155</v>
      </c>
      <c r="H25" s="220" t="s">
        <v>956</v>
      </c>
      <c r="I25" s="45">
        <v>1</v>
      </c>
      <c r="J25" s="537" t="s">
        <v>957</v>
      </c>
      <c r="K25" s="538" t="s">
        <v>958</v>
      </c>
      <c r="L25" s="541"/>
      <c r="M25" s="546">
        <v>13100</v>
      </c>
      <c r="N25" s="546"/>
      <c r="O25" s="546">
        <v>13100</v>
      </c>
      <c r="P25" s="546"/>
      <c r="Q25" s="537" t="s">
        <v>950</v>
      </c>
      <c r="R25" s="537" t="s">
        <v>934</v>
      </c>
      <c r="S25" s="11"/>
    </row>
    <row r="26" spans="1:19" ht="84" customHeight="1" x14ac:dyDescent="0.25">
      <c r="A26" s="902"/>
      <c r="B26" s="541"/>
      <c r="C26" s="541"/>
      <c r="D26" s="537"/>
      <c r="E26" s="904"/>
      <c r="F26" s="905"/>
      <c r="G26" s="575"/>
      <c r="H26" s="162" t="s">
        <v>959</v>
      </c>
      <c r="I26" s="34" t="s">
        <v>960</v>
      </c>
      <c r="J26" s="537"/>
      <c r="K26" s="538"/>
      <c r="L26" s="541"/>
      <c r="M26" s="546"/>
      <c r="N26" s="546"/>
      <c r="O26" s="546"/>
      <c r="P26" s="546"/>
      <c r="Q26" s="537"/>
      <c r="R26" s="537"/>
      <c r="S26" s="11"/>
    </row>
    <row r="27" spans="1:19" ht="46.5" customHeight="1" x14ac:dyDescent="0.25">
      <c r="A27" s="902"/>
      <c r="B27" s="541"/>
      <c r="C27" s="541"/>
      <c r="D27" s="537"/>
      <c r="E27" s="904"/>
      <c r="F27" s="905"/>
      <c r="G27" s="574" t="s">
        <v>938</v>
      </c>
      <c r="H27" s="162" t="s">
        <v>939</v>
      </c>
      <c r="I27" s="34">
        <v>1</v>
      </c>
      <c r="J27" s="537"/>
      <c r="K27" s="538"/>
      <c r="L27" s="541"/>
      <c r="M27" s="546"/>
      <c r="N27" s="546"/>
      <c r="O27" s="546"/>
      <c r="P27" s="546"/>
      <c r="Q27" s="537"/>
      <c r="R27" s="537"/>
      <c r="S27" s="11"/>
    </row>
    <row r="28" spans="1:19" ht="38.25" customHeight="1" x14ac:dyDescent="0.25">
      <c r="A28" s="902"/>
      <c r="B28" s="541"/>
      <c r="C28" s="541"/>
      <c r="D28" s="537"/>
      <c r="E28" s="904"/>
      <c r="F28" s="905"/>
      <c r="G28" s="575"/>
      <c r="H28" s="162" t="s">
        <v>940</v>
      </c>
      <c r="I28" s="34">
        <v>2</v>
      </c>
      <c r="J28" s="537"/>
      <c r="K28" s="538"/>
      <c r="L28" s="541"/>
      <c r="M28" s="546"/>
      <c r="N28" s="546"/>
      <c r="O28" s="546"/>
      <c r="P28" s="546"/>
      <c r="Q28" s="537"/>
      <c r="R28" s="537"/>
      <c r="S28" s="11"/>
    </row>
    <row r="29" spans="1:19" ht="44.25" customHeight="1" x14ac:dyDescent="0.25">
      <c r="A29" s="902"/>
      <c r="B29" s="541"/>
      <c r="C29" s="541"/>
      <c r="D29" s="537"/>
      <c r="E29" s="904"/>
      <c r="F29" s="905"/>
      <c r="G29" s="34" t="s">
        <v>64</v>
      </c>
      <c r="H29" s="220" t="s">
        <v>937</v>
      </c>
      <c r="I29" s="45">
        <v>1</v>
      </c>
      <c r="J29" s="537"/>
      <c r="K29" s="538"/>
      <c r="L29" s="541"/>
      <c r="M29" s="546"/>
      <c r="N29" s="546"/>
      <c r="O29" s="546"/>
      <c r="P29" s="546"/>
      <c r="Q29" s="537"/>
      <c r="R29" s="537"/>
      <c r="S29" s="11"/>
    </row>
    <row r="30" spans="1:19" ht="53.25" customHeight="1" x14ac:dyDescent="0.25">
      <c r="A30" s="902"/>
      <c r="B30" s="541"/>
      <c r="C30" s="541"/>
      <c r="D30" s="537"/>
      <c r="E30" s="904"/>
      <c r="F30" s="905"/>
      <c r="G30" s="561" t="s">
        <v>961</v>
      </c>
      <c r="H30" s="162" t="s">
        <v>962</v>
      </c>
      <c r="I30" s="34" t="s">
        <v>963</v>
      </c>
      <c r="J30" s="537"/>
      <c r="K30" s="538"/>
      <c r="L30" s="541"/>
      <c r="M30" s="546"/>
      <c r="N30" s="546"/>
      <c r="O30" s="546"/>
      <c r="P30" s="546"/>
      <c r="Q30" s="537"/>
      <c r="R30" s="537"/>
      <c r="S30" s="11"/>
    </row>
    <row r="31" spans="1:19" ht="118.5" customHeight="1" x14ac:dyDescent="0.25">
      <c r="A31" s="902"/>
      <c r="B31" s="541"/>
      <c r="C31" s="541"/>
      <c r="D31" s="537"/>
      <c r="E31" s="904"/>
      <c r="F31" s="905"/>
      <c r="G31" s="603"/>
      <c r="H31" s="162" t="s">
        <v>964</v>
      </c>
      <c r="I31" s="45">
        <v>3</v>
      </c>
      <c r="J31" s="537"/>
      <c r="K31" s="538"/>
      <c r="L31" s="541"/>
      <c r="M31" s="546"/>
      <c r="N31" s="546"/>
      <c r="O31" s="546"/>
      <c r="P31" s="546"/>
      <c r="Q31" s="537"/>
      <c r="R31" s="537"/>
      <c r="S31" s="11"/>
    </row>
    <row r="32" spans="1:19" ht="66.75" customHeight="1" x14ac:dyDescent="0.25">
      <c r="A32" s="903"/>
      <c r="B32" s="541"/>
      <c r="C32" s="541"/>
      <c r="D32" s="537"/>
      <c r="E32" s="904"/>
      <c r="F32" s="905"/>
      <c r="G32" s="562"/>
      <c r="H32" s="162" t="s">
        <v>965</v>
      </c>
      <c r="I32" s="10" t="s">
        <v>966</v>
      </c>
      <c r="J32" s="537"/>
      <c r="K32" s="538"/>
      <c r="L32" s="541"/>
      <c r="M32" s="546"/>
      <c r="N32" s="546"/>
      <c r="O32" s="546"/>
      <c r="P32" s="546"/>
      <c r="Q32" s="537"/>
      <c r="R32" s="537"/>
      <c r="S32" s="11"/>
    </row>
    <row r="33" spans="1:19" ht="53.25" customHeight="1" x14ac:dyDescent="0.25">
      <c r="A33" s="907">
        <v>4</v>
      </c>
      <c r="B33" s="541">
        <v>1</v>
      </c>
      <c r="C33" s="541">
        <v>4</v>
      </c>
      <c r="D33" s="537">
        <v>5</v>
      </c>
      <c r="E33" s="904" t="s">
        <v>967</v>
      </c>
      <c r="F33" s="905" t="s">
        <v>968</v>
      </c>
      <c r="G33" s="574" t="s">
        <v>155</v>
      </c>
      <c r="H33" s="220" t="s">
        <v>956</v>
      </c>
      <c r="I33" s="10" t="s">
        <v>44</v>
      </c>
      <c r="J33" s="537" t="s">
        <v>969</v>
      </c>
      <c r="K33" s="538" t="s">
        <v>958</v>
      </c>
      <c r="L33" s="538"/>
      <c r="M33" s="546">
        <v>6300</v>
      </c>
      <c r="N33" s="546"/>
      <c r="O33" s="546">
        <v>6300</v>
      </c>
      <c r="P33" s="546"/>
      <c r="Q33" s="537" t="s">
        <v>950</v>
      </c>
      <c r="R33" s="537" t="s">
        <v>934</v>
      </c>
      <c r="S33" s="11"/>
    </row>
    <row r="34" spans="1:19" ht="84.75" customHeight="1" x14ac:dyDescent="0.25">
      <c r="A34" s="907"/>
      <c r="B34" s="541"/>
      <c r="C34" s="541"/>
      <c r="D34" s="537"/>
      <c r="E34" s="904"/>
      <c r="F34" s="905"/>
      <c r="G34" s="575"/>
      <c r="H34" s="162" t="s">
        <v>959</v>
      </c>
      <c r="I34" s="10" t="s">
        <v>970</v>
      </c>
      <c r="J34" s="537"/>
      <c r="K34" s="538"/>
      <c r="L34" s="538"/>
      <c r="M34" s="546"/>
      <c r="N34" s="546"/>
      <c r="O34" s="546"/>
      <c r="P34" s="546"/>
      <c r="Q34" s="537"/>
      <c r="R34" s="537"/>
      <c r="S34" s="11"/>
    </row>
    <row r="35" spans="1:19" ht="53.25" customHeight="1" x14ac:dyDescent="0.25">
      <c r="A35" s="907"/>
      <c r="B35" s="541"/>
      <c r="C35" s="541"/>
      <c r="D35" s="537"/>
      <c r="E35" s="904"/>
      <c r="F35" s="905"/>
      <c r="G35" s="34" t="s">
        <v>64</v>
      </c>
      <c r="H35" s="220" t="s">
        <v>937</v>
      </c>
      <c r="I35" s="10" t="s">
        <v>44</v>
      </c>
      <c r="J35" s="537"/>
      <c r="K35" s="538"/>
      <c r="L35" s="538"/>
      <c r="M35" s="546"/>
      <c r="N35" s="546"/>
      <c r="O35" s="546"/>
      <c r="P35" s="546"/>
      <c r="Q35" s="537"/>
      <c r="R35" s="537"/>
      <c r="S35" s="11"/>
    </row>
    <row r="36" spans="1:19" ht="53.25" customHeight="1" x14ac:dyDescent="0.25">
      <c r="A36" s="907"/>
      <c r="B36" s="541"/>
      <c r="C36" s="541"/>
      <c r="D36" s="537"/>
      <c r="E36" s="904"/>
      <c r="F36" s="905"/>
      <c r="G36" s="47" t="s">
        <v>938</v>
      </c>
      <c r="H36" s="220" t="s">
        <v>940</v>
      </c>
      <c r="I36" s="10" t="s">
        <v>71</v>
      </c>
      <c r="J36" s="537"/>
      <c r="K36" s="538"/>
      <c r="L36" s="538"/>
      <c r="M36" s="546"/>
      <c r="N36" s="546"/>
      <c r="O36" s="546"/>
      <c r="P36" s="546"/>
      <c r="Q36" s="537"/>
      <c r="R36" s="537"/>
      <c r="S36" s="11"/>
    </row>
    <row r="37" spans="1:19" ht="58.5" customHeight="1" x14ac:dyDescent="0.25">
      <c r="A37" s="907"/>
      <c r="B37" s="541"/>
      <c r="C37" s="541"/>
      <c r="D37" s="537"/>
      <c r="E37" s="904"/>
      <c r="F37" s="905"/>
      <c r="G37" s="561" t="s">
        <v>961</v>
      </c>
      <c r="H37" s="162" t="s">
        <v>971</v>
      </c>
      <c r="I37" s="10" t="s">
        <v>71</v>
      </c>
      <c r="J37" s="537"/>
      <c r="K37" s="538"/>
      <c r="L37" s="538"/>
      <c r="M37" s="546"/>
      <c r="N37" s="546"/>
      <c r="O37" s="546"/>
      <c r="P37" s="546"/>
      <c r="Q37" s="537"/>
      <c r="R37" s="537"/>
      <c r="S37" s="11"/>
    </row>
    <row r="38" spans="1:19" ht="105.75" customHeight="1" x14ac:dyDescent="0.25">
      <c r="A38" s="907"/>
      <c r="B38" s="541"/>
      <c r="C38" s="541"/>
      <c r="D38" s="537"/>
      <c r="E38" s="904"/>
      <c r="F38" s="905"/>
      <c r="G38" s="603"/>
      <c r="H38" s="162" t="s">
        <v>972</v>
      </c>
      <c r="I38" s="10" t="s">
        <v>71</v>
      </c>
      <c r="J38" s="537"/>
      <c r="K38" s="538"/>
      <c r="L38" s="538"/>
      <c r="M38" s="546"/>
      <c r="N38" s="546"/>
      <c r="O38" s="546"/>
      <c r="P38" s="546"/>
      <c r="Q38" s="537"/>
      <c r="R38" s="537"/>
      <c r="S38" s="11"/>
    </row>
    <row r="39" spans="1:19" ht="79.5" customHeight="1" x14ac:dyDescent="0.25">
      <c r="A39" s="907"/>
      <c r="B39" s="541"/>
      <c r="C39" s="541"/>
      <c r="D39" s="537"/>
      <c r="E39" s="904"/>
      <c r="F39" s="905"/>
      <c r="G39" s="562"/>
      <c r="H39" s="162" t="s">
        <v>965</v>
      </c>
      <c r="I39" s="10" t="s">
        <v>973</v>
      </c>
      <c r="J39" s="537"/>
      <c r="K39" s="538"/>
      <c r="L39" s="538"/>
      <c r="M39" s="546"/>
      <c r="N39" s="546"/>
      <c r="O39" s="546"/>
      <c r="P39" s="546"/>
      <c r="Q39" s="537"/>
      <c r="R39" s="537"/>
      <c r="S39" s="11"/>
    </row>
    <row r="40" spans="1:19" ht="48" customHeight="1" x14ac:dyDescent="0.25">
      <c r="A40" s="907">
        <v>5</v>
      </c>
      <c r="B40" s="541">
        <v>1</v>
      </c>
      <c r="C40" s="541">
        <v>4</v>
      </c>
      <c r="D40" s="537">
        <v>5</v>
      </c>
      <c r="E40" s="904" t="s">
        <v>974</v>
      </c>
      <c r="F40" s="905" t="s">
        <v>975</v>
      </c>
      <c r="G40" s="561" t="s">
        <v>155</v>
      </c>
      <c r="H40" s="220" t="s">
        <v>956</v>
      </c>
      <c r="I40" s="10" t="s">
        <v>44</v>
      </c>
      <c r="J40" s="537" t="s">
        <v>976</v>
      </c>
      <c r="K40" s="538" t="s">
        <v>977</v>
      </c>
      <c r="L40" s="538"/>
      <c r="M40" s="908">
        <v>12000</v>
      </c>
      <c r="N40" s="908"/>
      <c r="O40" s="908">
        <v>12000</v>
      </c>
      <c r="P40" s="538"/>
      <c r="Q40" s="538" t="s">
        <v>95</v>
      </c>
      <c r="R40" s="538" t="s">
        <v>96</v>
      </c>
      <c r="S40" s="11"/>
    </row>
    <row r="41" spans="1:19" ht="81.75" customHeight="1" x14ac:dyDescent="0.25">
      <c r="A41" s="907"/>
      <c r="B41" s="541"/>
      <c r="C41" s="541"/>
      <c r="D41" s="537"/>
      <c r="E41" s="904"/>
      <c r="F41" s="905"/>
      <c r="G41" s="562"/>
      <c r="H41" s="162" t="s">
        <v>959</v>
      </c>
      <c r="I41" s="10" t="s">
        <v>978</v>
      </c>
      <c r="J41" s="537"/>
      <c r="K41" s="538"/>
      <c r="L41" s="538"/>
      <c r="M41" s="908"/>
      <c r="N41" s="908"/>
      <c r="O41" s="908"/>
      <c r="P41" s="538"/>
      <c r="Q41" s="538"/>
      <c r="R41" s="538"/>
      <c r="S41" s="11"/>
    </row>
    <row r="42" spans="1:19" ht="48" customHeight="1" x14ac:dyDescent="0.25">
      <c r="A42" s="907"/>
      <c r="B42" s="541"/>
      <c r="C42" s="541"/>
      <c r="D42" s="537"/>
      <c r="E42" s="904"/>
      <c r="F42" s="905"/>
      <c r="G42" s="561" t="s">
        <v>938</v>
      </c>
      <c r="H42" s="220" t="s">
        <v>939</v>
      </c>
      <c r="I42" s="10" t="s">
        <v>71</v>
      </c>
      <c r="J42" s="537"/>
      <c r="K42" s="538"/>
      <c r="L42" s="538"/>
      <c r="M42" s="908"/>
      <c r="N42" s="908"/>
      <c r="O42" s="908"/>
      <c r="P42" s="538"/>
      <c r="Q42" s="538"/>
      <c r="R42" s="538"/>
      <c r="S42" s="11"/>
    </row>
    <row r="43" spans="1:19" ht="48" customHeight="1" x14ac:dyDescent="0.25">
      <c r="A43" s="907"/>
      <c r="B43" s="541"/>
      <c r="C43" s="541"/>
      <c r="D43" s="537"/>
      <c r="E43" s="904"/>
      <c r="F43" s="905"/>
      <c r="G43" s="562"/>
      <c r="H43" s="220" t="s">
        <v>940</v>
      </c>
      <c r="I43" s="10" t="s">
        <v>44</v>
      </c>
      <c r="J43" s="537"/>
      <c r="K43" s="538"/>
      <c r="L43" s="538"/>
      <c r="M43" s="908"/>
      <c r="N43" s="908"/>
      <c r="O43" s="908"/>
      <c r="P43" s="538"/>
      <c r="Q43" s="538"/>
      <c r="R43" s="538"/>
      <c r="S43" s="11"/>
    </row>
    <row r="44" spans="1:19" ht="48" customHeight="1" x14ac:dyDescent="0.25">
      <c r="A44" s="907"/>
      <c r="B44" s="541"/>
      <c r="C44" s="541"/>
      <c r="D44" s="537"/>
      <c r="E44" s="904"/>
      <c r="F44" s="905"/>
      <c r="G44" s="561" t="s">
        <v>961</v>
      </c>
      <c r="H44" s="162" t="s">
        <v>962</v>
      </c>
      <c r="I44" s="10" t="s">
        <v>979</v>
      </c>
      <c r="J44" s="537"/>
      <c r="K44" s="538"/>
      <c r="L44" s="538"/>
      <c r="M44" s="908"/>
      <c r="N44" s="908"/>
      <c r="O44" s="908"/>
      <c r="P44" s="538"/>
      <c r="Q44" s="538"/>
      <c r="R44" s="538"/>
      <c r="S44" s="11"/>
    </row>
    <row r="45" spans="1:19" ht="116.25" customHeight="1" x14ac:dyDescent="0.25">
      <c r="A45" s="907"/>
      <c r="B45" s="541"/>
      <c r="C45" s="541"/>
      <c r="D45" s="537"/>
      <c r="E45" s="904"/>
      <c r="F45" s="905"/>
      <c r="G45" s="603"/>
      <c r="H45" s="162" t="s">
        <v>980</v>
      </c>
      <c r="I45" s="10" t="s">
        <v>78</v>
      </c>
      <c r="J45" s="537"/>
      <c r="K45" s="538"/>
      <c r="L45" s="538"/>
      <c r="M45" s="908"/>
      <c r="N45" s="908"/>
      <c r="O45" s="908"/>
      <c r="P45" s="538"/>
      <c r="Q45" s="538"/>
      <c r="R45" s="538"/>
      <c r="S45" s="11"/>
    </row>
    <row r="46" spans="1:19" ht="48" customHeight="1" x14ac:dyDescent="0.25">
      <c r="A46" s="907"/>
      <c r="B46" s="541"/>
      <c r="C46" s="541"/>
      <c r="D46" s="537"/>
      <c r="E46" s="904"/>
      <c r="F46" s="905"/>
      <c r="G46" s="562"/>
      <c r="H46" s="162" t="s">
        <v>945</v>
      </c>
      <c r="I46" s="10" t="s">
        <v>966</v>
      </c>
      <c r="J46" s="537"/>
      <c r="K46" s="538"/>
      <c r="L46" s="538"/>
      <c r="M46" s="908"/>
      <c r="N46" s="908"/>
      <c r="O46" s="908"/>
      <c r="P46" s="538"/>
      <c r="Q46" s="538"/>
      <c r="R46" s="538"/>
      <c r="S46" s="11"/>
    </row>
    <row r="47" spans="1:19" s="204" customFormat="1" ht="59.25" customHeight="1" x14ac:dyDescent="0.2">
      <c r="A47" s="911">
        <v>6</v>
      </c>
      <c r="B47" s="911">
        <v>1</v>
      </c>
      <c r="C47" s="911">
        <v>4</v>
      </c>
      <c r="D47" s="911">
        <v>5</v>
      </c>
      <c r="E47" s="916" t="s">
        <v>981</v>
      </c>
      <c r="F47" s="917" t="s">
        <v>982</v>
      </c>
      <c r="G47" s="911" t="s">
        <v>961</v>
      </c>
      <c r="H47" s="311" t="s">
        <v>983</v>
      </c>
      <c r="I47" s="312">
        <v>1000</v>
      </c>
      <c r="J47" s="911" t="s">
        <v>984</v>
      </c>
      <c r="K47" s="911" t="s">
        <v>110</v>
      </c>
      <c r="L47" s="910"/>
      <c r="M47" s="915">
        <v>16587.330000000002</v>
      </c>
      <c r="N47" s="909"/>
      <c r="O47" s="909">
        <v>16587.330000000002</v>
      </c>
      <c r="P47" s="910"/>
      <c r="Q47" s="911" t="s">
        <v>95</v>
      </c>
      <c r="R47" s="911" t="s">
        <v>96</v>
      </c>
      <c r="S47" s="221"/>
    </row>
    <row r="48" spans="1:19" s="204" customFormat="1" ht="59.25" customHeight="1" x14ac:dyDescent="0.2">
      <c r="A48" s="911"/>
      <c r="B48" s="911"/>
      <c r="C48" s="911"/>
      <c r="D48" s="911"/>
      <c r="E48" s="916"/>
      <c r="F48" s="917"/>
      <c r="G48" s="911"/>
      <c r="H48" s="311" t="s">
        <v>985</v>
      </c>
      <c r="I48" s="313">
        <v>1</v>
      </c>
      <c r="J48" s="911"/>
      <c r="K48" s="911"/>
      <c r="L48" s="910"/>
      <c r="M48" s="915"/>
      <c r="N48" s="909"/>
      <c r="O48" s="909"/>
      <c r="P48" s="910"/>
      <c r="Q48" s="911"/>
      <c r="R48" s="911"/>
      <c r="S48" s="221"/>
    </row>
    <row r="49" spans="1:19" s="204" customFormat="1" ht="59.25" customHeight="1" x14ac:dyDescent="0.2">
      <c r="A49" s="911"/>
      <c r="B49" s="911"/>
      <c r="C49" s="911"/>
      <c r="D49" s="911"/>
      <c r="E49" s="916"/>
      <c r="F49" s="917"/>
      <c r="G49" s="314" t="s">
        <v>986</v>
      </c>
      <c r="H49" s="315" t="s">
        <v>987</v>
      </c>
      <c r="I49" s="313">
        <v>1</v>
      </c>
      <c r="J49" s="911"/>
      <c r="K49" s="911"/>
      <c r="L49" s="910"/>
      <c r="M49" s="915"/>
      <c r="N49" s="909"/>
      <c r="O49" s="909"/>
      <c r="P49" s="910"/>
      <c r="Q49" s="911"/>
      <c r="R49" s="911"/>
      <c r="S49" s="221"/>
    </row>
    <row r="50" spans="1:19" s="204" customFormat="1" ht="59.25" customHeight="1" x14ac:dyDescent="0.2">
      <c r="A50" s="911"/>
      <c r="B50" s="911"/>
      <c r="C50" s="911"/>
      <c r="D50" s="911"/>
      <c r="E50" s="916"/>
      <c r="F50" s="917"/>
      <c r="G50" s="911" t="s">
        <v>155</v>
      </c>
      <c r="H50" s="315" t="s">
        <v>956</v>
      </c>
      <c r="I50" s="313">
        <v>1</v>
      </c>
      <c r="J50" s="911"/>
      <c r="K50" s="911"/>
      <c r="L50" s="910"/>
      <c r="M50" s="915"/>
      <c r="N50" s="909"/>
      <c r="O50" s="909"/>
      <c r="P50" s="910"/>
      <c r="Q50" s="911"/>
      <c r="R50" s="911"/>
      <c r="S50" s="221"/>
    </row>
    <row r="51" spans="1:19" s="204" customFormat="1" ht="59.25" customHeight="1" x14ac:dyDescent="0.2">
      <c r="A51" s="911"/>
      <c r="B51" s="911"/>
      <c r="C51" s="911"/>
      <c r="D51" s="911"/>
      <c r="E51" s="916"/>
      <c r="F51" s="917"/>
      <c r="G51" s="911"/>
      <c r="H51" s="316" t="s">
        <v>988</v>
      </c>
      <c r="I51" s="317" t="s">
        <v>989</v>
      </c>
      <c r="J51" s="911"/>
      <c r="K51" s="911"/>
      <c r="L51" s="910"/>
      <c r="M51" s="915"/>
      <c r="N51" s="909"/>
      <c r="O51" s="909"/>
      <c r="P51" s="910"/>
      <c r="Q51" s="911"/>
      <c r="R51" s="911"/>
      <c r="S51" s="221"/>
    </row>
    <row r="52" spans="1:19" s="204" customFormat="1" ht="59.25" customHeight="1" x14ac:dyDescent="0.2">
      <c r="A52" s="912" t="s">
        <v>990</v>
      </c>
      <c r="B52" s="913"/>
      <c r="C52" s="913"/>
      <c r="D52" s="913"/>
      <c r="E52" s="913"/>
      <c r="F52" s="913"/>
      <c r="G52" s="913"/>
      <c r="H52" s="913"/>
      <c r="I52" s="913"/>
      <c r="J52" s="913"/>
      <c r="K52" s="913"/>
      <c r="L52" s="913"/>
      <c r="M52" s="913"/>
      <c r="N52" s="913"/>
      <c r="O52" s="913"/>
      <c r="P52" s="913"/>
      <c r="Q52" s="913"/>
      <c r="R52" s="914"/>
      <c r="S52" s="221"/>
    </row>
    <row r="53" spans="1:19" s="9" customFormat="1" ht="204" customHeight="1" x14ac:dyDescent="0.25">
      <c r="A53" s="38">
        <v>7</v>
      </c>
      <c r="B53" s="38">
        <v>1</v>
      </c>
      <c r="C53" s="38">
        <v>4</v>
      </c>
      <c r="D53" s="36">
        <v>5</v>
      </c>
      <c r="E53" s="36" t="s">
        <v>991</v>
      </c>
      <c r="F53" s="36" t="s">
        <v>992</v>
      </c>
      <c r="G53" s="36" t="s">
        <v>993</v>
      </c>
      <c r="H53" s="37" t="s">
        <v>42</v>
      </c>
      <c r="I53" s="7" t="s">
        <v>84</v>
      </c>
      <c r="J53" s="36" t="s">
        <v>994</v>
      </c>
      <c r="K53" s="37" t="s">
        <v>110</v>
      </c>
      <c r="L53" s="37"/>
      <c r="M53" s="31">
        <v>23746.5</v>
      </c>
      <c r="N53" s="31"/>
      <c r="O53" s="31">
        <v>20246.5</v>
      </c>
      <c r="P53" s="31"/>
      <c r="Q53" s="36" t="s">
        <v>105</v>
      </c>
      <c r="R53" s="36" t="s">
        <v>383</v>
      </c>
      <c r="S53" s="8"/>
    </row>
    <row r="54" spans="1:19" ht="39.75" customHeight="1" x14ac:dyDescent="0.25">
      <c r="A54" s="714">
        <v>8</v>
      </c>
      <c r="B54" s="714">
        <v>1</v>
      </c>
      <c r="C54" s="714">
        <v>4</v>
      </c>
      <c r="D54" s="714">
        <v>2</v>
      </c>
      <c r="E54" s="715" t="s">
        <v>995</v>
      </c>
      <c r="F54" s="925" t="s">
        <v>996</v>
      </c>
      <c r="G54" s="715" t="s">
        <v>997</v>
      </c>
      <c r="H54" s="335" t="s">
        <v>998</v>
      </c>
      <c r="I54" s="92">
        <v>1</v>
      </c>
      <c r="J54" s="715" t="s">
        <v>999</v>
      </c>
      <c r="K54" s="923"/>
      <c r="L54" s="714" t="s">
        <v>299</v>
      </c>
      <c r="M54" s="923"/>
      <c r="N54" s="726">
        <v>20000</v>
      </c>
      <c r="O54" s="714"/>
      <c r="P54" s="726">
        <v>20000</v>
      </c>
      <c r="Q54" s="920" t="s">
        <v>95</v>
      </c>
      <c r="R54" s="920" t="s">
        <v>934</v>
      </c>
    </row>
    <row r="55" spans="1:19" ht="71.25" customHeight="1" x14ac:dyDescent="0.25">
      <c r="A55" s="918"/>
      <c r="B55" s="918"/>
      <c r="C55" s="918"/>
      <c r="D55" s="918"/>
      <c r="E55" s="715"/>
      <c r="F55" s="925"/>
      <c r="G55" s="715"/>
      <c r="H55" s="335" t="s">
        <v>1000</v>
      </c>
      <c r="I55" s="92" t="s">
        <v>1001</v>
      </c>
      <c r="J55" s="715"/>
      <c r="K55" s="924"/>
      <c r="L55" s="918"/>
      <c r="M55" s="924"/>
      <c r="N55" s="919"/>
      <c r="O55" s="918"/>
      <c r="P55" s="919"/>
      <c r="Q55" s="920"/>
      <c r="R55" s="920"/>
    </row>
    <row r="56" spans="1:19" ht="101.25" customHeight="1" x14ac:dyDescent="0.25">
      <c r="A56" s="918"/>
      <c r="B56" s="918"/>
      <c r="C56" s="918"/>
      <c r="D56" s="918"/>
      <c r="E56" s="715"/>
      <c r="F56" s="925"/>
      <c r="G56" s="922"/>
      <c r="H56" s="335" t="s">
        <v>346</v>
      </c>
      <c r="I56" s="92">
        <v>1</v>
      </c>
      <c r="J56" s="715"/>
      <c r="K56" s="924"/>
      <c r="L56" s="918"/>
      <c r="M56" s="924"/>
      <c r="N56" s="919"/>
      <c r="O56" s="918"/>
      <c r="P56" s="919"/>
      <c r="Q56" s="920"/>
      <c r="R56" s="920"/>
    </row>
    <row r="57" spans="1:19" ht="39.75" customHeight="1" x14ac:dyDescent="0.25">
      <c r="A57" s="715" t="s">
        <v>1002</v>
      </c>
      <c r="B57" s="921"/>
      <c r="C57" s="921"/>
      <c r="D57" s="921"/>
      <c r="E57" s="921"/>
      <c r="F57" s="921"/>
      <c r="G57" s="921"/>
      <c r="H57" s="921"/>
      <c r="I57" s="921"/>
      <c r="J57" s="921"/>
      <c r="K57" s="921"/>
      <c r="L57" s="921"/>
      <c r="M57" s="921"/>
      <c r="N57" s="921"/>
      <c r="O57" s="921"/>
      <c r="P57" s="921"/>
      <c r="Q57" s="921"/>
      <c r="R57" s="921"/>
    </row>
    <row r="58" spans="1:19" x14ac:dyDescent="0.25">
      <c r="A58" s="485">
        <v>9</v>
      </c>
      <c r="B58" s="485">
        <v>1</v>
      </c>
      <c r="C58" s="485">
        <v>4</v>
      </c>
      <c r="D58" s="485">
        <v>5</v>
      </c>
      <c r="E58" s="486" t="s">
        <v>1003</v>
      </c>
      <c r="F58" s="484" t="s">
        <v>1004</v>
      </c>
      <c r="G58" s="486" t="s">
        <v>37</v>
      </c>
      <c r="H58" s="273" t="s">
        <v>1005</v>
      </c>
      <c r="I58" s="250">
        <v>1</v>
      </c>
      <c r="J58" s="486" t="s">
        <v>1006</v>
      </c>
      <c r="K58" s="659"/>
      <c r="L58" s="485" t="s">
        <v>39</v>
      </c>
      <c r="M58" s="659"/>
      <c r="N58" s="489">
        <v>85000</v>
      </c>
      <c r="O58" s="659"/>
      <c r="P58" s="489">
        <v>85000</v>
      </c>
      <c r="Q58" s="927" t="s">
        <v>95</v>
      </c>
      <c r="R58" s="927" t="s">
        <v>934</v>
      </c>
    </row>
    <row r="59" spans="1:19" ht="30" x14ac:dyDescent="0.25">
      <c r="A59" s="745"/>
      <c r="B59" s="745"/>
      <c r="C59" s="745"/>
      <c r="D59" s="745"/>
      <c r="E59" s="486"/>
      <c r="F59" s="484"/>
      <c r="G59" s="746"/>
      <c r="H59" s="273" t="s">
        <v>1000</v>
      </c>
      <c r="I59" s="250" t="s">
        <v>1007</v>
      </c>
      <c r="J59" s="486"/>
      <c r="K59" s="774"/>
      <c r="L59" s="745"/>
      <c r="M59" s="774"/>
      <c r="N59" s="926"/>
      <c r="O59" s="774"/>
      <c r="P59" s="926"/>
      <c r="Q59" s="927"/>
      <c r="R59" s="927"/>
    </row>
    <row r="60" spans="1:19" x14ac:dyDescent="0.25">
      <c r="A60" s="745"/>
      <c r="B60" s="745"/>
      <c r="C60" s="745"/>
      <c r="D60" s="745"/>
      <c r="E60" s="486"/>
      <c r="F60" s="484"/>
      <c r="G60" s="236" t="s">
        <v>1008</v>
      </c>
      <c r="H60" s="273" t="s">
        <v>1009</v>
      </c>
      <c r="I60" s="250">
        <v>1</v>
      </c>
      <c r="J60" s="486"/>
      <c r="K60" s="774"/>
      <c r="L60" s="745"/>
      <c r="M60" s="774"/>
      <c r="N60" s="926"/>
      <c r="O60" s="774"/>
      <c r="P60" s="926"/>
      <c r="Q60" s="927"/>
      <c r="R60" s="927"/>
    </row>
    <row r="61" spans="1:19" x14ac:dyDescent="0.25">
      <c r="A61" s="745"/>
      <c r="B61" s="745"/>
      <c r="C61" s="745"/>
      <c r="D61" s="745"/>
      <c r="E61" s="486"/>
      <c r="F61" s="484"/>
      <c r="G61" s="486" t="s">
        <v>1010</v>
      </c>
      <c r="H61" s="273" t="s">
        <v>1011</v>
      </c>
      <c r="I61" s="250">
        <v>1</v>
      </c>
      <c r="J61" s="486"/>
      <c r="K61" s="774"/>
      <c r="L61" s="745"/>
      <c r="M61" s="774"/>
      <c r="N61" s="926"/>
      <c r="O61" s="774"/>
      <c r="P61" s="926"/>
      <c r="Q61" s="927"/>
      <c r="R61" s="927"/>
    </row>
    <row r="62" spans="1:19" x14ac:dyDescent="0.25">
      <c r="A62" s="745"/>
      <c r="B62" s="745"/>
      <c r="C62" s="745"/>
      <c r="D62" s="745"/>
      <c r="E62" s="486"/>
      <c r="F62" s="484"/>
      <c r="G62" s="746"/>
      <c r="H62" s="273" t="s">
        <v>1009</v>
      </c>
      <c r="I62" s="250">
        <v>1</v>
      </c>
      <c r="J62" s="486"/>
      <c r="K62" s="774"/>
      <c r="L62" s="745"/>
      <c r="M62" s="774"/>
      <c r="N62" s="926"/>
      <c r="O62" s="774"/>
      <c r="P62" s="926"/>
      <c r="Q62" s="927"/>
      <c r="R62" s="927"/>
    </row>
    <row r="63" spans="1:19" ht="45" x14ac:dyDescent="0.25">
      <c r="A63" s="745"/>
      <c r="B63" s="745"/>
      <c r="C63" s="745"/>
      <c r="D63" s="745"/>
      <c r="E63" s="486"/>
      <c r="F63" s="484"/>
      <c r="G63" s="486" t="s">
        <v>961</v>
      </c>
      <c r="H63" s="273" t="s">
        <v>1012</v>
      </c>
      <c r="I63" s="288" t="s">
        <v>1013</v>
      </c>
      <c r="J63" s="486"/>
      <c r="K63" s="774"/>
      <c r="L63" s="745"/>
      <c r="M63" s="774"/>
      <c r="N63" s="926"/>
      <c r="O63" s="774"/>
      <c r="P63" s="926"/>
      <c r="Q63" s="927"/>
      <c r="R63" s="927"/>
    </row>
    <row r="64" spans="1:19" ht="103.5" customHeight="1" x14ac:dyDescent="0.25">
      <c r="A64" s="745"/>
      <c r="B64" s="745"/>
      <c r="C64" s="745"/>
      <c r="D64" s="745"/>
      <c r="E64" s="486"/>
      <c r="F64" s="484"/>
      <c r="G64" s="746"/>
      <c r="H64" s="273" t="s">
        <v>972</v>
      </c>
      <c r="I64" s="288" t="s">
        <v>1014</v>
      </c>
      <c r="J64" s="486"/>
      <c r="K64" s="774"/>
      <c r="L64" s="745"/>
      <c r="M64" s="774"/>
      <c r="N64" s="926"/>
      <c r="O64" s="774"/>
      <c r="P64" s="926"/>
      <c r="Q64" s="927"/>
      <c r="R64" s="927"/>
    </row>
    <row r="65" spans="1:18" ht="125.45" customHeight="1" x14ac:dyDescent="0.25">
      <c r="A65" s="745"/>
      <c r="B65" s="745"/>
      <c r="C65" s="745"/>
      <c r="D65" s="745"/>
      <c r="E65" s="486"/>
      <c r="F65" s="484"/>
      <c r="G65" s="746"/>
      <c r="H65" s="273" t="s">
        <v>965</v>
      </c>
      <c r="I65" s="250">
        <v>2500</v>
      </c>
      <c r="J65" s="486"/>
      <c r="K65" s="774"/>
      <c r="L65" s="745"/>
      <c r="M65" s="774"/>
      <c r="N65" s="926"/>
      <c r="O65" s="774"/>
      <c r="P65" s="926"/>
      <c r="Q65" s="927"/>
      <c r="R65" s="927"/>
    </row>
    <row r="66" spans="1:18" ht="35.25" customHeight="1" x14ac:dyDescent="0.25">
      <c r="A66" s="928" t="s">
        <v>1124</v>
      </c>
      <c r="B66" s="929"/>
      <c r="C66" s="929"/>
      <c r="D66" s="929"/>
      <c r="E66" s="929"/>
      <c r="F66" s="929"/>
      <c r="G66" s="929"/>
      <c r="H66" s="929"/>
      <c r="I66" s="929"/>
      <c r="J66" s="929"/>
      <c r="K66" s="929"/>
      <c r="L66" s="929"/>
      <c r="M66" s="929"/>
      <c r="N66" s="929"/>
      <c r="O66" s="929"/>
      <c r="P66" s="929"/>
      <c r="Q66" s="929"/>
      <c r="R66" s="930"/>
    </row>
    <row r="67" spans="1:18" ht="35.25" customHeight="1" x14ac:dyDescent="0.25">
      <c r="A67" s="486">
        <v>10</v>
      </c>
      <c r="B67" s="746">
        <v>1</v>
      </c>
      <c r="C67" s="746">
        <v>4</v>
      </c>
      <c r="D67" s="746">
        <v>5</v>
      </c>
      <c r="E67" s="486" t="s">
        <v>1015</v>
      </c>
      <c r="F67" s="484" t="s">
        <v>1016</v>
      </c>
      <c r="G67" s="486" t="s">
        <v>332</v>
      </c>
      <c r="H67" s="273" t="s">
        <v>1017</v>
      </c>
      <c r="I67" s="237" t="s">
        <v>44</v>
      </c>
      <c r="J67" s="486">
        <v>0</v>
      </c>
      <c r="K67" s="931"/>
      <c r="L67" s="746" t="s">
        <v>39</v>
      </c>
      <c r="M67" s="931"/>
      <c r="N67" s="750">
        <v>35000</v>
      </c>
      <c r="O67" s="931"/>
      <c r="P67" s="750">
        <v>35000</v>
      </c>
      <c r="Q67" s="927" t="s">
        <v>1018</v>
      </c>
      <c r="R67" s="927" t="s">
        <v>934</v>
      </c>
    </row>
    <row r="68" spans="1:18" ht="54" customHeight="1" x14ac:dyDescent="0.25">
      <c r="A68" s="745"/>
      <c r="B68" s="745"/>
      <c r="C68" s="745"/>
      <c r="D68" s="745"/>
      <c r="E68" s="486"/>
      <c r="F68" s="484"/>
      <c r="G68" s="486"/>
      <c r="H68" s="273" t="s">
        <v>935</v>
      </c>
      <c r="I68" s="237" t="s">
        <v>1019</v>
      </c>
      <c r="J68" s="486"/>
      <c r="K68" s="932"/>
      <c r="L68" s="745"/>
      <c r="M68" s="932"/>
      <c r="N68" s="926"/>
      <c r="O68" s="932"/>
      <c r="P68" s="926"/>
      <c r="Q68" s="927"/>
      <c r="R68" s="927"/>
    </row>
    <row r="69" spans="1:18" ht="24.75" customHeight="1" x14ac:dyDescent="0.25">
      <c r="A69" s="745"/>
      <c r="B69" s="745"/>
      <c r="C69" s="745"/>
      <c r="D69" s="745"/>
      <c r="E69" s="486"/>
      <c r="F69" s="484"/>
      <c r="G69" s="486" t="s">
        <v>155</v>
      </c>
      <c r="H69" s="273" t="s">
        <v>956</v>
      </c>
      <c r="I69" s="237" t="s">
        <v>44</v>
      </c>
      <c r="J69" s="486"/>
      <c r="K69" s="932"/>
      <c r="L69" s="745"/>
      <c r="M69" s="932"/>
      <c r="N69" s="926"/>
      <c r="O69" s="932"/>
      <c r="P69" s="926"/>
      <c r="Q69" s="927"/>
      <c r="R69" s="927"/>
    </row>
    <row r="70" spans="1:18" ht="84.75" customHeight="1" x14ac:dyDescent="0.25">
      <c r="A70" s="745"/>
      <c r="B70" s="745"/>
      <c r="C70" s="745"/>
      <c r="D70" s="745"/>
      <c r="E70" s="486"/>
      <c r="F70" s="484"/>
      <c r="G70" s="486"/>
      <c r="H70" s="273" t="s">
        <v>935</v>
      </c>
      <c r="I70" s="237" t="s">
        <v>1019</v>
      </c>
      <c r="J70" s="486"/>
      <c r="K70" s="932"/>
      <c r="L70" s="745"/>
      <c r="M70" s="932"/>
      <c r="N70" s="926"/>
      <c r="O70" s="932"/>
      <c r="P70" s="926"/>
      <c r="Q70" s="927"/>
      <c r="R70" s="927"/>
    </row>
    <row r="71" spans="1:18" ht="15.75" customHeight="1" x14ac:dyDescent="0.25">
      <c r="A71" s="745"/>
      <c r="B71" s="745"/>
      <c r="C71" s="745"/>
      <c r="D71" s="745"/>
      <c r="E71" s="486"/>
      <c r="F71" s="484"/>
      <c r="G71" s="236" t="s">
        <v>64</v>
      </c>
      <c r="H71" s="273" t="s">
        <v>937</v>
      </c>
      <c r="I71" s="250">
        <v>1</v>
      </c>
      <c r="J71" s="486"/>
      <c r="K71" s="932"/>
      <c r="L71" s="745"/>
      <c r="M71" s="932"/>
      <c r="N71" s="926"/>
      <c r="O71" s="932"/>
      <c r="P71" s="926"/>
      <c r="Q71" s="927"/>
      <c r="R71" s="927"/>
    </row>
    <row r="72" spans="1:18" ht="15.75" customHeight="1" x14ac:dyDescent="0.25">
      <c r="A72" s="745"/>
      <c r="B72" s="745"/>
      <c r="C72" s="745"/>
      <c r="D72" s="745"/>
      <c r="E72" s="486"/>
      <c r="F72" s="484"/>
      <c r="G72" s="486" t="s">
        <v>938</v>
      </c>
      <c r="H72" s="273" t="s">
        <v>939</v>
      </c>
      <c r="I72" s="250">
        <v>1</v>
      </c>
      <c r="J72" s="486"/>
      <c r="K72" s="932"/>
      <c r="L72" s="745"/>
      <c r="M72" s="932"/>
      <c r="N72" s="926"/>
      <c r="O72" s="932"/>
      <c r="P72" s="926"/>
      <c r="Q72" s="927"/>
      <c r="R72" s="927"/>
    </row>
    <row r="73" spans="1:18" ht="22.5" customHeight="1" x14ac:dyDescent="0.25">
      <c r="A73" s="745"/>
      <c r="B73" s="745"/>
      <c r="C73" s="745"/>
      <c r="D73" s="745"/>
      <c r="E73" s="486"/>
      <c r="F73" s="484"/>
      <c r="G73" s="486"/>
      <c r="H73" s="273" t="s">
        <v>940</v>
      </c>
      <c r="I73" s="250">
        <v>1</v>
      </c>
      <c r="J73" s="486"/>
      <c r="K73" s="932"/>
      <c r="L73" s="745"/>
      <c r="M73" s="932"/>
      <c r="N73" s="926"/>
      <c r="O73" s="932"/>
      <c r="P73" s="926"/>
      <c r="Q73" s="927"/>
      <c r="R73" s="927"/>
    </row>
    <row r="74" spans="1:18" ht="30" x14ac:dyDescent="0.25">
      <c r="A74" s="745"/>
      <c r="B74" s="745"/>
      <c r="C74" s="745"/>
      <c r="D74" s="745"/>
      <c r="E74" s="486"/>
      <c r="F74" s="484"/>
      <c r="G74" s="486" t="s">
        <v>1020</v>
      </c>
      <c r="H74" s="273" t="s">
        <v>942</v>
      </c>
      <c r="I74" s="236" t="s">
        <v>1021</v>
      </c>
      <c r="J74" s="486"/>
      <c r="K74" s="932"/>
      <c r="L74" s="745"/>
      <c r="M74" s="932"/>
      <c r="N74" s="926"/>
      <c r="O74" s="932"/>
      <c r="P74" s="926"/>
      <c r="Q74" s="927"/>
      <c r="R74" s="927"/>
    </row>
    <row r="75" spans="1:18" ht="75" x14ac:dyDescent="0.25">
      <c r="A75" s="745"/>
      <c r="B75" s="745"/>
      <c r="C75" s="745"/>
      <c r="D75" s="745"/>
      <c r="E75" s="486"/>
      <c r="F75" s="484"/>
      <c r="G75" s="486"/>
      <c r="H75" s="273" t="s">
        <v>944</v>
      </c>
      <c r="I75" s="236" t="s">
        <v>1022</v>
      </c>
      <c r="J75" s="486"/>
      <c r="K75" s="932"/>
      <c r="L75" s="745"/>
      <c r="M75" s="932"/>
      <c r="N75" s="926"/>
      <c r="O75" s="932"/>
      <c r="P75" s="926"/>
      <c r="Q75" s="927"/>
      <c r="R75" s="927"/>
    </row>
    <row r="76" spans="1:18" ht="45" customHeight="1" x14ac:dyDescent="0.25">
      <c r="A76" s="745"/>
      <c r="B76" s="745"/>
      <c r="C76" s="745"/>
      <c r="D76" s="745"/>
      <c r="E76" s="486"/>
      <c r="F76" s="484"/>
      <c r="G76" s="486"/>
      <c r="H76" s="273" t="s">
        <v>945</v>
      </c>
      <c r="I76" s="237" t="s">
        <v>1023</v>
      </c>
      <c r="J76" s="486"/>
      <c r="K76" s="932"/>
      <c r="L76" s="745"/>
      <c r="M76" s="932"/>
      <c r="N76" s="926"/>
      <c r="O76" s="932"/>
      <c r="P76" s="926"/>
      <c r="Q76" s="927"/>
      <c r="R76" s="927"/>
    </row>
    <row r="77" spans="1:18" ht="39" customHeight="1" x14ac:dyDescent="0.25">
      <c r="A77" s="486" t="s">
        <v>1123</v>
      </c>
      <c r="B77" s="931"/>
      <c r="C77" s="931"/>
      <c r="D77" s="931"/>
      <c r="E77" s="931"/>
      <c r="F77" s="931"/>
      <c r="G77" s="931"/>
      <c r="H77" s="931"/>
      <c r="I77" s="931"/>
      <c r="J77" s="931"/>
      <c r="K77" s="931"/>
      <c r="L77" s="931"/>
      <c r="M77" s="931"/>
      <c r="N77" s="931"/>
      <c r="O77" s="931"/>
      <c r="P77" s="931"/>
      <c r="Q77" s="931"/>
      <c r="R77" s="931"/>
    </row>
    <row r="78" spans="1:18" ht="32.25" customHeight="1" x14ac:dyDescent="0.25">
      <c r="A78" s="485">
        <v>11</v>
      </c>
      <c r="B78" s="485">
        <v>1</v>
      </c>
      <c r="C78" s="485">
        <v>4</v>
      </c>
      <c r="D78" s="485">
        <v>2</v>
      </c>
      <c r="E78" s="486" t="s">
        <v>1024</v>
      </c>
      <c r="F78" s="484" t="s">
        <v>1025</v>
      </c>
      <c r="G78" s="747" t="s">
        <v>37</v>
      </c>
      <c r="H78" s="273" t="s">
        <v>1017</v>
      </c>
      <c r="I78" s="250">
        <v>1</v>
      </c>
      <c r="J78" s="486" t="s">
        <v>1026</v>
      </c>
      <c r="K78" s="659"/>
      <c r="L78" s="485" t="s">
        <v>50</v>
      </c>
      <c r="M78" s="659"/>
      <c r="N78" s="489">
        <v>15000</v>
      </c>
      <c r="O78" s="485"/>
      <c r="P78" s="489">
        <v>15000</v>
      </c>
      <c r="Q78" s="927" t="s">
        <v>95</v>
      </c>
      <c r="R78" s="927" t="s">
        <v>934</v>
      </c>
    </row>
    <row r="79" spans="1:18" ht="51.75" customHeight="1" x14ac:dyDescent="0.25">
      <c r="A79" s="745"/>
      <c r="B79" s="745"/>
      <c r="C79" s="745"/>
      <c r="D79" s="745"/>
      <c r="E79" s="486"/>
      <c r="F79" s="484"/>
      <c r="G79" s="748"/>
      <c r="H79" s="273" t="s">
        <v>935</v>
      </c>
      <c r="I79" s="250" t="s">
        <v>1027</v>
      </c>
      <c r="J79" s="486"/>
      <c r="K79" s="774"/>
      <c r="L79" s="745"/>
      <c r="M79" s="774"/>
      <c r="N79" s="926"/>
      <c r="O79" s="745"/>
      <c r="P79" s="926"/>
      <c r="Q79" s="927"/>
      <c r="R79" s="927"/>
    </row>
    <row r="80" spans="1:18" ht="166.5" customHeight="1" x14ac:dyDescent="0.25">
      <c r="A80" s="745"/>
      <c r="B80" s="745"/>
      <c r="C80" s="745"/>
      <c r="D80" s="745"/>
      <c r="E80" s="486"/>
      <c r="F80" s="484"/>
      <c r="G80" s="242" t="s">
        <v>987</v>
      </c>
      <c r="H80" s="273" t="s">
        <v>937</v>
      </c>
      <c r="I80" s="250">
        <v>1</v>
      </c>
      <c r="J80" s="486"/>
      <c r="K80" s="774"/>
      <c r="L80" s="745"/>
      <c r="M80" s="774"/>
      <c r="N80" s="926"/>
      <c r="O80" s="745"/>
      <c r="P80" s="926"/>
      <c r="Q80" s="927"/>
      <c r="R80" s="927"/>
    </row>
    <row r="81" spans="1:18" ht="33" customHeight="1" x14ac:dyDescent="0.25">
      <c r="A81" s="928" t="s">
        <v>1122</v>
      </c>
      <c r="B81" s="933"/>
      <c r="C81" s="933"/>
      <c r="D81" s="933"/>
      <c r="E81" s="933"/>
      <c r="F81" s="933"/>
      <c r="G81" s="933"/>
      <c r="H81" s="933"/>
      <c r="I81" s="933"/>
      <c r="J81" s="933"/>
      <c r="K81" s="933"/>
      <c r="L81" s="933"/>
      <c r="M81" s="933"/>
      <c r="N81" s="933"/>
      <c r="O81" s="933"/>
      <c r="P81" s="933"/>
      <c r="Q81" s="933"/>
      <c r="R81" s="934"/>
    </row>
    <row r="82" spans="1:18" x14ac:dyDescent="0.25">
      <c r="M82"/>
      <c r="N82"/>
      <c r="O82"/>
      <c r="P82"/>
    </row>
    <row r="83" spans="1:18" x14ac:dyDescent="0.25">
      <c r="M83"/>
      <c r="N83"/>
      <c r="O83"/>
      <c r="P83"/>
    </row>
    <row r="84" spans="1:18" x14ac:dyDescent="0.25">
      <c r="L84" s="479"/>
      <c r="M84" s="581" t="s">
        <v>112</v>
      </c>
      <c r="N84" s="581"/>
      <c r="O84" s="581" t="s">
        <v>113</v>
      </c>
      <c r="P84" s="517"/>
    </row>
    <row r="85" spans="1:18" x14ac:dyDescent="0.25">
      <c r="L85" s="479"/>
      <c r="M85" s="13" t="s">
        <v>114</v>
      </c>
      <c r="N85" s="14" t="s">
        <v>115</v>
      </c>
      <c r="O85" s="15" t="s">
        <v>114</v>
      </c>
      <c r="P85" s="14" t="s">
        <v>115</v>
      </c>
    </row>
    <row r="86" spans="1:18" x14ac:dyDescent="0.25">
      <c r="L86" s="16" t="s">
        <v>116</v>
      </c>
      <c r="M86" s="298">
        <v>6</v>
      </c>
      <c r="N86" s="299">
        <f>O7+O15+O25+O33+O40+O47</f>
        <v>129967.02</v>
      </c>
      <c r="O86" s="19">
        <v>1</v>
      </c>
      <c r="P86" s="154">
        <f>O53</f>
        <v>20246.5</v>
      </c>
    </row>
    <row r="87" spans="1:18" x14ac:dyDescent="0.25">
      <c r="L87" s="16" t="s">
        <v>117</v>
      </c>
      <c r="M87" s="17">
        <v>9</v>
      </c>
      <c r="N87" s="18">
        <f>O7+O15+O25+O33+O40+P54+P58+P67+P78</f>
        <v>268379.69</v>
      </c>
      <c r="O87" s="19">
        <v>1</v>
      </c>
      <c r="P87" s="18">
        <v>20246.5</v>
      </c>
    </row>
  </sheetData>
  <mergeCells count="199">
    <mergeCell ref="L84:L85"/>
    <mergeCell ref="M84:N84"/>
    <mergeCell ref="O84:P84"/>
    <mergeCell ref="N78:N80"/>
    <mergeCell ref="O78:O80"/>
    <mergeCell ref="P78:P80"/>
    <mergeCell ref="Q78:Q80"/>
    <mergeCell ref="R78:R80"/>
    <mergeCell ref="A81:R81"/>
    <mergeCell ref="F78:F80"/>
    <mergeCell ref="G78:G79"/>
    <mergeCell ref="J78:J80"/>
    <mergeCell ref="K78:K80"/>
    <mergeCell ref="L78:L80"/>
    <mergeCell ref="M78:M80"/>
    <mergeCell ref="A77:R77"/>
    <mergeCell ref="A78:A80"/>
    <mergeCell ref="B78:B80"/>
    <mergeCell ref="C78:C80"/>
    <mergeCell ref="D78:D80"/>
    <mergeCell ref="E78:E80"/>
    <mergeCell ref="L67:L76"/>
    <mergeCell ref="M67:M76"/>
    <mergeCell ref="N67:N76"/>
    <mergeCell ref="O67:O76"/>
    <mergeCell ref="P67:P76"/>
    <mergeCell ref="Q67:Q76"/>
    <mergeCell ref="A66:R66"/>
    <mergeCell ref="A67:A76"/>
    <mergeCell ref="B67:B76"/>
    <mergeCell ref="C67:C76"/>
    <mergeCell ref="D67:D76"/>
    <mergeCell ref="E67:E76"/>
    <mergeCell ref="F67:F76"/>
    <mergeCell ref="G67:G68"/>
    <mergeCell ref="J67:J76"/>
    <mergeCell ref="K67:K76"/>
    <mergeCell ref="R67:R76"/>
    <mergeCell ref="G69:G70"/>
    <mergeCell ref="G72:G73"/>
    <mergeCell ref="G74:G76"/>
    <mergeCell ref="P58:P65"/>
    <mergeCell ref="Q58:Q65"/>
    <mergeCell ref="R58:R65"/>
    <mergeCell ref="G61:G62"/>
    <mergeCell ref="G63:G65"/>
    <mergeCell ref="F58:F65"/>
    <mergeCell ref="G58:G59"/>
    <mergeCell ref="J58:J65"/>
    <mergeCell ref="K58:K65"/>
    <mergeCell ref="L58:L65"/>
    <mergeCell ref="M58:M65"/>
    <mergeCell ref="O54:O56"/>
    <mergeCell ref="P54:P56"/>
    <mergeCell ref="Q54:Q56"/>
    <mergeCell ref="R54:R56"/>
    <mergeCell ref="A57:R57"/>
    <mergeCell ref="A58:A65"/>
    <mergeCell ref="B58:B65"/>
    <mergeCell ref="C58:C65"/>
    <mergeCell ref="D58:D65"/>
    <mergeCell ref="E58:E65"/>
    <mergeCell ref="G54:G56"/>
    <mergeCell ref="J54:J56"/>
    <mergeCell ref="K54:K56"/>
    <mergeCell ref="L54:L56"/>
    <mergeCell ref="M54:M56"/>
    <mergeCell ref="N54:N56"/>
    <mergeCell ref="A54:A56"/>
    <mergeCell ref="B54:B56"/>
    <mergeCell ref="C54:C56"/>
    <mergeCell ref="D54:D56"/>
    <mergeCell ref="E54:E56"/>
    <mergeCell ref="F54:F56"/>
    <mergeCell ref="N58:N65"/>
    <mergeCell ref="O58:O65"/>
    <mergeCell ref="O47:O51"/>
    <mergeCell ref="P47:P51"/>
    <mergeCell ref="Q47:Q51"/>
    <mergeCell ref="R47:R51"/>
    <mergeCell ref="G50:G51"/>
    <mergeCell ref="A52:R52"/>
    <mergeCell ref="G47:G48"/>
    <mergeCell ref="J47:J51"/>
    <mergeCell ref="K47:K51"/>
    <mergeCell ref="L47:L51"/>
    <mergeCell ref="M47:M51"/>
    <mergeCell ref="N47:N51"/>
    <mergeCell ref="A47:A51"/>
    <mergeCell ref="B47:B51"/>
    <mergeCell ref="C47:C51"/>
    <mergeCell ref="D47:D51"/>
    <mergeCell ref="E47:E51"/>
    <mergeCell ref="F47:F51"/>
    <mergeCell ref="P40:P46"/>
    <mergeCell ref="Q40:Q46"/>
    <mergeCell ref="R40:R46"/>
    <mergeCell ref="G42:G43"/>
    <mergeCell ref="G44:G46"/>
    <mergeCell ref="F40:F46"/>
    <mergeCell ref="G40:G41"/>
    <mergeCell ref="J40:J46"/>
    <mergeCell ref="K40:K46"/>
    <mergeCell ref="L40:L46"/>
    <mergeCell ref="M40:M46"/>
    <mergeCell ref="O33:O39"/>
    <mergeCell ref="P33:P39"/>
    <mergeCell ref="Q33:Q39"/>
    <mergeCell ref="R33:R39"/>
    <mergeCell ref="G37:G39"/>
    <mergeCell ref="A40:A46"/>
    <mergeCell ref="B40:B46"/>
    <mergeCell ref="C40:C46"/>
    <mergeCell ref="D40:D46"/>
    <mergeCell ref="E40:E46"/>
    <mergeCell ref="G33:G34"/>
    <mergeCell ref="J33:J39"/>
    <mergeCell ref="K33:K39"/>
    <mergeCell ref="L33:L39"/>
    <mergeCell ref="M33:M39"/>
    <mergeCell ref="N33:N39"/>
    <mergeCell ref="A33:A39"/>
    <mergeCell ref="B33:B39"/>
    <mergeCell ref="C33:C39"/>
    <mergeCell ref="D33:D39"/>
    <mergeCell ref="E33:E39"/>
    <mergeCell ref="F33:F39"/>
    <mergeCell ref="N40:N46"/>
    <mergeCell ref="O40:O46"/>
    <mergeCell ref="R25:R32"/>
    <mergeCell ref="G27:G28"/>
    <mergeCell ref="G30:G32"/>
    <mergeCell ref="G25:G26"/>
    <mergeCell ref="J25:J32"/>
    <mergeCell ref="K25:K32"/>
    <mergeCell ref="L25:L32"/>
    <mergeCell ref="M25:M32"/>
    <mergeCell ref="N25:N32"/>
    <mergeCell ref="A25:A32"/>
    <mergeCell ref="B25:B32"/>
    <mergeCell ref="C25:C32"/>
    <mergeCell ref="D25:D32"/>
    <mergeCell ref="E25:E32"/>
    <mergeCell ref="F25:F32"/>
    <mergeCell ref="O15:O24"/>
    <mergeCell ref="P15:P24"/>
    <mergeCell ref="Q15:Q24"/>
    <mergeCell ref="A15:A24"/>
    <mergeCell ref="B15:B24"/>
    <mergeCell ref="C15:C24"/>
    <mergeCell ref="D15:D24"/>
    <mergeCell ref="E15:E24"/>
    <mergeCell ref="F15:F24"/>
    <mergeCell ref="O25:O32"/>
    <mergeCell ref="P25:P32"/>
    <mergeCell ref="Q25:Q32"/>
    <mergeCell ref="R15:R24"/>
    <mergeCell ref="G17:G18"/>
    <mergeCell ref="G20:G21"/>
    <mergeCell ref="G22:G24"/>
    <mergeCell ref="G15:G16"/>
    <mergeCell ref="J15:J24"/>
    <mergeCell ref="K15:K24"/>
    <mergeCell ref="L15:L24"/>
    <mergeCell ref="M15:M24"/>
    <mergeCell ref="N15:N24"/>
    <mergeCell ref="R7:R14"/>
    <mergeCell ref="G10:G11"/>
    <mergeCell ref="G12:G14"/>
    <mergeCell ref="F7:F14"/>
    <mergeCell ref="G7:G8"/>
    <mergeCell ref="J7:J14"/>
    <mergeCell ref="K7:K14"/>
    <mergeCell ref="L7:L14"/>
    <mergeCell ref="M7:M14"/>
    <mergeCell ref="A7:A14"/>
    <mergeCell ref="B7:B14"/>
    <mergeCell ref="C7:C14"/>
    <mergeCell ref="D7:D14"/>
    <mergeCell ref="E7:E14"/>
    <mergeCell ref="N7:N14"/>
    <mergeCell ref="O7:O14"/>
    <mergeCell ref="P7:P14"/>
    <mergeCell ref="Q7:Q14"/>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5"/>
  <dimension ref="A1:T106"/>
  <sheetViews>
    <sheetView zoomScale="70" zoomScaleNormal="70" workbookViewId="0">
      <selection activeCell="C3" sqref="C3"/>
    </sheetView>
  </sheetViews>
  <sheetFormatPr defaultRowHeight="15" x14ac:dyDescent="0.25"/>
  <cols>
    <col min="1" max="1" width="4.7109375" customWidth="1"/>
    <col min="3" max="3" width="11.42578125" customWidth="1"/>
    <col min="4" max="4" width="9.7109375" customWidth="1"/>
    <col min="5" max="5" width="45.7109375" customWidth="1"/>
    <col min="6" max="6" width="101.85546875" customWidth="1"/>
    <col min="7" max="7" width="35.7109375" customWidth="1"/>
    <col min="8" max="8" width="19.28515625" customWidth="1"/>
    <col min="9" max="9" width="10.42578125" customWidth="1"/>
    <col min="10" max="10" width="29.7109375" customWidth="1"/>
    <col min="11" max="11" width="13" customWidth="1"/>
    <col min="12" max="12" width="12.7109375" customWidth="1"/>
    <col min="13" max="13" width="14.7109375" style="1" customWidth="1"/>
    <col min="14" max="14" width="23.7109375" style="1" customWidth="1"/>
    <col min="15" max="16" width="14.7109375" style="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66"/>
    </row>
    <row r="2" spans="1:19" ht="15.75" x14ac:dyDescent="0.25">
      <c r="A2" s="965" t="s">
        <v>1271</v>
      </c>
      <c r="B2" s="966"/>
      <c r="C2" s="966"/>
      <c r="D2" s="966"/>
      <c r="E2" s="966"/>
      <c r="F2" s="966"/>
    </row>
    <row r="4" spans="1:19" s="3" customFormat="1" ht="47.25" customHeight="1" x14ac:dyDescent="0.25">
      <c r="A4" s="501" t="s">
        <v>0</v>
      </c>
      <c r="B4" s="501" t="s">
        <v>1</v>
      </c>
      <c r="C4" s="501" t="s">
        <v>2</v>
      </c>
      <c r="D4" s="501" t="s">
        <v>3</v>
      </c>
      <c r="E4" s="501" t="s">
        <v>4</v>
      </c>
      <c r="F4" s="501" t="s">
        <v>5</v>
      </c>
      <c r="G4" s="501" t="s">
        <v>6</v>
      </c>
      <c r="H4" s="515" t="s">
        <v>7</v>
      </c>
      <c r="I4" s="515"/>
      <c r="J4" s="501" t="s">
        <v>8</v>
      </c>
      <c r="K4" s="516" t="s">
        <v>9</v>
      </c>
      <c r="L4" s="895"/>
      <c r="M4" s="518" t="s">
        <v>10</v>
      </c>
      <c r="N4" s="518"/>
      <c r="O4" s="518" t="s">
        <v>11</v>
      </c>
      <c r="P4" s="518"/>
      <c r="Q4" s="501" t="s">
        <v>12</v>
      </c>
      <c r="R4" s="501" t="s">
        <v>13</v>
      </c>
      <c r="S4" s="2"/>
    </row>
    <row r="5" spans="1:19" s="3" customFormat="1" ht="35.25" customHeight="1" x14ac:dyDescent="0.2">
      <c r="A5" s="502"/>
      <c r="B5" s="502"/>
      <c r="C5" s="502"/>
      <c r="D5" s="502"/>
      <c r="E5" s="502"/>
      <c r="F5" s="502"/>
      <c r="G5" s="502"/>
      <c r="H5" s="62" t="s">
        <v>14</v>
      </c>
      <c r="I5" s="62" t="s">
        <v>15</v>
      </c>
      <c r="J5" s="502"/>
      <c r="K5" s="64">
        <v>2018</v>
      </c>
      <c r="L5" s="64">
        <v>2019</v>
      </c>
      <c r="M5" s="4">
        <v>2018</v>
      </c>
      <c r="N5" s="4">
        <v>2019</v>
      </c>
      <c r="O5" s="4">
        <v>2018</v>
      </c>
      <c r="P5" s="4">
        <v>2019</v>
      </c>
      <c r="Q5" s="502"/>
      <c r="R5" s="502"/>
      <c r="S5" s="2"/>
    </row>
    <row r="6" spans="1:19" s="3" customFormat="1" ht="15.75" customHeight="1" x14ac:dyDescent="0.2">
      <c r="A6" s="62" t="s">
        <v>16</v>
      </c>
      <c r="B6" s="62" t="s">
        <v>17</v>
      </c>
      <c r="C6" s="62" t="s">
        <v>18</v>
      </c>
      <c r="D6" s="62" t="s">
        <v>19</v>
      </c>
      <c r="E6" s="62" t="s">
        <v>20</v>
      </c>
      <c r="F6" s="62" t="s">
        <v>21</v>
      </c>
      <c r="G6" s="62" t="s">
        <v>22</v>
      </c>
      <c r="H6" s="62" t="s">
        <v>23</v>
      </c>
      <c r="I6" s="62" t="s">
        <v>24</v>
      </c>
      <c r="J6" s="62" t="s">
        <v>25</v>
      </c>
      <c r="K6" s="64" t="s">
        <v>26</v>
      </c>
      <c r="L6" s="64" t="s">
        <v>27</v>
      </c>
      <c r="M6" s="65" t="s">
        <v>28</v>
      </c>
      <c r="N6" s="65" t="s">
        <v>29</v>
      </c>
      <c r="O6" s="65" t="s">
        <v>30</v>
      </c>
      <c r="P6" s="65" t="s">
        <v>31</v>
      </c>
      <c r="Q6" s="62" t="s">
        <v>32</v>
      </c>
      <c r="R6" s="62" t="s">
        <v>33</v>
      </c>
      <c r="S6" s="2"/>
    </row>
    <row r="7" spans="1:19" s="3" customFormat="1" ht="15.75" customHeight="1" x14ac:dyDescent="0.2">
      <c r="A7" s="140"/>
      <c r="B7" s="62"/>
      <c r="C7" s="62"/>
      <c r="D7" s="62"/>
      <c r="E7" s="62"/>
      <c r="F7" s="62"/>
      <c r="G7" s="62"/>
      <c r="H7" s="62"/>
      <c r="I7" s="62"/>
      <c r="J7" s="62"/>
      <c r="K7" s="64"/>
      <c r="L7" s="64"/>
      <c r="M7" s="65"/>
      <c r="N7" s="65"/>
      <c r="O7" s="65"/>
      <c r="P7" s="65"/>
      <c r="Q7" s="62"/>
      <c r="R7" s="62"/>
      <c r="S7" s="2"/>
    </row>
    <row r="8" spans="1:19" s="3" customFormat="1" ht="176.25" customHeight="1" x14ac:dyDescent="0.2">
      <c r="A8" s="141">
        <v>1</v>
      </c>
      <c r="B8" s="142">
        <v>1</v>
      </c>
      <c r="C8" s="142">
        <v>4</v>
      </c>
      <c r="D8" s="396">
        <v>5</v>
      </c>
      <c r="E8" s="395" t="s">
        <v>453</v>
      </c>
      <c r="F8" s="143" t="s">
        <v>454</v>
      </c>
      <c r="G8" s="396" t="s">
        <v>155</v>
      </c>
      <c r="H8" s="144" t="s">
        <v>91</v>
      </c>
      <c r="I8" s="145" t="s">
        <v>180</v>
      </c>
      <c r="J8" s="396" t="s">
        <v>455</v>
      </c>
      <c r="K8" s="146" t="s">
        <v>211</v>
      </c>
      <c r="L8" s="146"/>
      <c r="M8" s="147">
        <v>40321.199999999997</v>
      </c>
      <c r="N8" s="147"/>
      <c r="O8" s="147">
        <v>40321.199999999997</v>
      </c>
      <c r="P8" s="147"/>
      <c r="Q8" s="396" t="s">
        <v>456</v>
      </c>
      <c r="R8" s="396" t="s">
        <v>457</v>
      </c>
      <c r="S8" s="2"/>
    </row>
    <row r="9" spans="1:19" s="3" customFormat="1" ht="99" customHeight="1" x14ac:dyDescent="0.2">
      <c r="A9" s="519">
        <v>1</v>
      </c>
      <c r="B9" s="519">
        <v>1</v>
      </c>
      <c r="C9" s="519">
        <v>4</v>
      </c>
      <c r="D9" s="522">
        <v>5</v>
      </c>
      <c r="E9" s="525" t="s">
        <v>453</v>
      </c>
      <c r="F9" s="944" t="s">
        <v>458</v>
      </c>
      <c r="G9" s="52" t="s">
        <v>155</v>
      </c>
      <c r="H9" s="148" t="s">
        <v>91</v>
      </c>
      <c r="I9" s="21" t="s">
        <v>180</v>
      </c>
      <c r="J9" s="522" t="s">
        <v>455</v>
      </c>
      <c r="K9" s="637" t="s">
        <v>211</v>
      </c>
      <c r="L9" s="637"/>
      <c r="M9" s="639">
        <v>40321.199999999997</v>
      </c>
      <c r="N9" s="639"/>
      <c r="O9" s="639">
        <v>40321.199999999997</v>
      </c>
      <c r="P9" s="639"/>
      <c r="Q9" s="522" t="s">
        <v>456</v>
      </c>
      <c r="R9" s="522" t="s">
        <v>457</v>
      </c>
      <c r="S9" s="2"/>
    </row>
    <row r="10" spans="1:19" s="3" customFormat="1" ht="107.25" customHeight="1" x14ac:dyDescent="0.2">
      <c r="A10" s="521"/>
      <c r="B10" s="521"/>
      <c r="C10" s="521"/>
      <c r="D10" s="524"/>
      <c r="E10" s="527"/>
      <c r="F10" s="945"/>
      <c r="G10" s="388" t="s">
        <v>64</v>
      </c>
      <c r="H10" s="388" t="s">
        <v>694</v>
      </c>
      <c r="I10" s="22" t="s">
        <v>98</v>
      </c>
      <c r="J10" s="524"/>
      <c r="K10" s="709"/>
      <c r="L10" s="709"/>
      <c r="M10" s="710"/>
      <c r="N10" s="710"/>
      <c r="O10" s="710"/>
      <c r="P10" s="710"/>
      <c r="Q10" s="524"/>
      <c r="R10" s="524"/>
      <c r="S10" s="2"/>
    </row>
    <row r="11" spans="1:19" s="3" customFormat="1" ht="45" customHeight="1" x14ac:dyDescent="0.2">
      <c r="A11" s="636" t="s">
        <v>459</v>
      </c>
      <c r="B11" s="597"/>
      <c r="C11" s="597"/>
      <c r="D11" s="597"/>
      <c r="E11" s="597"/>
      <c r="F11" s="597"/>
      <c r="G11" s="597"/>
      <c r="H11" s="597"/>
      <c r="I11" s="597"/>
      <c r="J11" s="597"/>
      <c r="K11" s="597"/>
      <c r="L11" s="597"/>
      <c r="M11" s="597"/>
      <c r="N11" s="597"/>
      <c r="O11" s="597"/>
      <c r="P11" s="597"/>
      <c r="Q11" s="597"/>
      <c r="R11" s="598"/>
      <c r="S11" s="2"/>
    </row>
    <row r="12" spans="1:19" ht="105.75" customHeight="1" x14ac:dyDescent="0.25">
      <c r="A12" s="541">
        <v>2</v>
      </c>
      <c r="B12" s="541">
        <v>1</v>
      </c>
      <c r="C12" s="541">
        <v>4</v>
      </c>
      <c r="D12" s="537">
        <v>5</v>
      </c>
      <c r="E12" s="904" t="s">
        <v>460</v>
      </c>
      <c r="F12" s="732" t="s">
        <v>461</v>
      </c>
      <c r="G12" s="34" t="s">
        <v>155</v>
      </c>
      <c r="H12" s="144" t="s">
        <v>91</v>
      </c>
      <c r="I12" s="145" t="s">
        <v>180</v>
      </c>
      <c r="J12" s="561" t="s">
        <v>462</v>
      </c>
      <c r="K12" s="563" t="s">
        <v>50</v>
      </c>
      <c r="L12" s="574"/>
      <c r="M12" s="565">
        <v>85164.2</v>
      </c>
      <c r="N12" s="574"/>
      <c r="O12" s="565">
        <f>M12</f>
        <v>85164.2</v>
      </c>
      <c r="P12" s="574"/>
      <c r="Q12" s="561" t="s">
        <v>456</v>
      </c>
      <c r="R12" s="561" t="s">
        <v>457</v>
      </c>
      <c r="S12" s="11"/>
    </row>
    <row r="13" spans="1:19" ht="117" customHeight="1" x14ac:dyDescent="0.25">
      <c r="A13" s="541"/>
      <c r="B13" s="541"/>
      <c r="C13" s="541"/>
      <c r="D13" s="537"/>
      <c r="E13" s="904"/>
      <c r="F13" s="734"/>
      <c r="G13" s="34" t="s">
        <v>64</v>
      </c>
      <c r="H13" s="396" t="s">
        <v>694</v>
      </c>
      <c r="I13" s="145" t="s">
        <v>98</v>
      </c>
      <c r="J13" s="562"/>
      <c r="K13" s="564"/>
      <c r="L13" s="575"/>
      <c r="M13" s="566"/>
      <c r="N13" s="575"/>
      <c r="O13" s="566"/>
      <c r="P13" s="575"/>
      <c r="Q13" s="562"/>
      <c r="R13" s="562"/>
      <c r="S13" s="11"/>
    </row>
    <row r="14" spans="1:19" s="9" customFormat="1" ht="155.25" customHeight="1" x14ac:dyDescent="0.25">
      <c r="A14" s="142">
        <v>3</v>
      </c>
      <c r="B14" s="142">
        <v>1</v>
      </c>
      <c r="C14" s="142">
        <v>4</v>
      </c>
      <c r="D14" s="396">
        <v>2</v>
      </c>
      <c r="E14" s="395" t="s">
        <v>463</v>
      </c>
      <c r="F14" s="143" t="s">
        <v>464</v>
      </c>
      <c r="G14" s="396" t="s">
        <v>297</v>
      </c>
      <c r="H14" s="144" t="s">
        <v>91</v>
      </c>
      <c r="I14" s="145" t="s">
        <v>189</v>
      </c>
      <c r="J14" s="396" t="s">
        <v>465</v>
      </c>
      <c r="K14" s="146" t="s">
        <v>50</v>
      </c>
      <c r="L14" s="146"/>
      <c r="M14" s="147">
        <v>10988.2</v>
      </c>
      <c r="N14" s="147"/>
      <c r="O14" s="147">
        <f t="shared" ref="O14:O19" si="0">M14</f>
        <v>10988.2</v>
      </c>
      <c r="P14" s="147"/>
      <c r="Q14" s="396" t="s">
        <v>456</v>
      </c>
      <c r="R14" s="396" t="s">
        <v>457</v>
      </c>
      <c r="S14" s="8"/>
    </row>
    <row r="15" spans="1:19" s="9" customFormat="1" ht="134.25" customHeight="1" x14ac:dyDescent="0.25">
      <c r="A15" s="142">
        <v>4</v>
      </c>
      <c r="B15" s="142">
        <v>1</v>
      </c>
      <c r="C15" s="142">
        <v>4</v>
      </c>
      <c r="D15" s="396">
        <v>2</v>
      </c>
      <c r="E15" s="395" t="s">
        <v>466</v>
      </c>
      <c r="F15" s="149" t="s">
        <v>467</v>
      </c>
      <c r="G15" s="396" t="s">
        <v>155</v>
      </c>
      <c r="H15" s="144" t="s">
        <v>91</v>
      </c>
      <c r="I15" s="145" t="s">
        <v>1184</v>
      </c>
      <c r="J15" s="396" t="s">
        <v>468</v>
      </c>
      <c r="K15" s="146" t="s">
        <v>94</v>
      </c>
      <c r="L15" s="146"/>
      <c r="M15" s="147">
        <v>7212.84</v>
      </c>
      <c r="N15" s="147"/>
      <c r="O15" s="147">
        <f t="shared" si="0"/>
        <v>7212.84</v>
      </c>
      <c r="P15" s="147"/>
      <c r="Q15" s="396" t="s">
        <v>456</v>
      </c>
      <c r="R15" s="396" t="s">
        <v>457</v>
      </c>
      <c r="S15" s="8"/>
    </row>
    <row r="16" spans="1:19" s="9" customFormat="1" ht="141.75" customHeight="1" x14ac:dyDescent="0.25">
      <c r="A16" s="142">
        <v>5</v>
      </c>
      <c r="B16" s="142">
        <v>1</v>
      </c>
      <c r="C16" s="142">
        <v>4</v>
      </c>
      <c r="D16" s="396">
        <v>5</v>
      </c>
      <c r="E16" s="395" t="s">
        <v>469</v>
      </c>
      <c r="F16" s="149" t="s">
        <v>470</v>
      </c>
      <c r="G16" s="396" t="s">
        <v>418</v>
      </c>
      <c r="H16" s="144" t="s">
        <v>91</v>
      </c>
      <c r="I16" s="145" t="s">
        <v>1185</v>
      </c>
      <c r="J16" s="396" t="s">
        <v>471</v>
      </c>
      <c r="K16" s="146" t="s">
        <v>94</v>
      </c>
      <c r="L16" s="146"/>
      <c r="M16" s="147">
        <v>19755.400000000001</v>
      </c>
      <c r="N16" s="147"/>
      <c r="O16" s="147">
        <f t="shared" si="0"/>
        <v>19755.400000000001</v>
      </c>
      <c r="P16" s="147"/>
      <c r="Q16" s="396" t="s">
        <v>456</v>
      </c>
      <c r="R16" s="396" t="s">
        <v>457</v>
      </c>
      <c r="S16" s="8"/>
    </row>
    <row r="17" spans="1:19" s="9" customFormat="1" ht="150" customHeight="1" x14ac:dyDescent="0.25">
      <c r="A17" s="142">
        <v>6</v>
      </c>
      <c r="B17" s="142">
        <v>1</v>
      </c>
      <c r="C17" s="142">
        <v>4</v>
      </c>
      <c r="D17" s="396">
        <v>2</v>
      </c>
      <c r="E17" s="395" t="s">
        <v>472</v>
      </c>
      <c r="F17" s="149" t="s">
        <v>473</v>
      </c>
      <c r="G17" s="396" t="s">
        <v>474</v>
      </c>
      <c r="H17" s="144" t="s">
        <v>91</v>
      </c>
      <c r="I17" s="145" t="s">
        <v>157</v>
      </c>
      <c r="J17" s="396" t="s">
        <v>475</v>
      </c>
      <c r="K17" s="146" t="s">
        <v>94</v>
      </c>
      <c r="L17" s="146"/>
      <c r="M17" s="147">
        <v>18895.72</v>
      </c>
      <c r="N17" s="147"/>
      <c r="O17" s="147">
        <f t="shared" si="0"/>
        <v>18895.72</v>
      </c>
      <c r="P17" s="147"/>
      <c r="Q17" s="396" t="s">
        <v>456</v>
      </c>
      <c r="R17" s="396" t="s">
        <v>457</v>
      </c>
      <c r="S17" s="8"/>
    </row>
    <row r="18" spans="1:19" s="9" customFormat="1" ht="186" customHeight="1" x14ac:dyDescent="0.25">
      <c r="A18" s="142">
        <v>7</v>
      </c>
      <c r="B18" s="142">
        <v>1</v>
      </c>
      <c r="C18" s="142">
        <v>4</v>
      </c>
      <c r="D18" s="396">
        <v>2</v>
      </c>
      <c r="E18" s="395" t="s">
        <v>476</v>
      </c>
      <c r="F18" s="149" t="s">
        <v>477</v>
      </c>
      <c r="G18" s="396" t="s">
        <v>37</v>
      </c>
      <c r="H18" s="144" t="s">
        <v>91</v>
      </c>
      <c r="I18" s="145" t="s">
        <v>61</v>
      </c>
      <c r="J18" s="396" t="s">
        <v>478</v>
      </c>
      <c r="K18" s="146" t="s">
        <v>50</v>
      </c>
      <c r="L18" s="146"/>
      <c r="M18" s="147">
        <v>25783.1</v>
      </c>
      <c r="N18" s="147"/>
      <c r="O18" s="147">
        <f t="shared" si="0"/>
        <v>25783.1</v>
      </c>
      <c r="P18" s="147"/>
      <c r="Q18" s="396" t="s">
        <v>456</v>
      </c>
      <c r="R18" s="396" t="s">
        <v>457</v>
      </c>
      <c r="S18" s="8"/>
    </row>
    <row r="19" spans="1:19" s="150" customFormat="1" ht="142.5" customHeight="1" x14ac:dyDescent="0.25">
      <c r="A19" s="142">
        <v>8</v>
      </c>
      <c r="B19" s="142">
        <v>1</v>
      </c>
      <c r="C19" s="142">
        <v>4</v>
      </c>
      <c r="D19" s="396">
        <v>2</v>
      </c>
      <c r="E19" s="395" t="s">
        <v>479</v>
      </c>
      <c r="F19" s="149" t="s">
        <v>480</v>
      </c>
      <c r="G19" s="396" t="s">
        <v>155</v>
      </c>
      <c r="H19" s="144" t="s">
        <v>91</v>
      </c>
      <c r="I19" s="145" t="s">
        <v>1186</v>
      </c>
      <c r="J19" s="396" t="s">
        <v>481</v>
      </c>
      <c r="K19" s="146" t="s">
        <v>94</v>
      </c>
      <c r="L19" s="146"/>
      <c r="M19" s="147">
        <v>18041.64</v>
      </c>
      <c r="N19" s="147"/>
      <c r="O19" s="147">
        <f t="shared" si="0"/>
        <v>18041.64</v>
      </c>
      <c r="P19" s="147"/>
      <c r="Q19" s="396" t="s">
        <v>456</v>
      </c>
      <c r="R19" s="396" t="s">
        <v>457</v>
      </c>
      <c r="S19" s="8"/>
    </row>
    <row r="20" spans="1:19" s="150" customFormat="1" ht="82.5" customHeight="1" x14ac:dyDescent="0.25">
      <c r="A20" s="942">
        <v>9</v>
      </c>
      <c r="B20" s="942">
        <v>1</v>
      </c>
      <c r="C20" s="942">
        <v>4</v>
      </c>
      <c r="D20" s="789">
        <v>2</v>
      </c>
      <c r="E20" s="509" t="s">
        <v>482</v>
      </c>
      <c r="F20" s="789" t="s">
        <v>483</v>
      </c>
      <c r="G20" s="789" t="s">
        <v>484</v>
      </c>
      <c r="H20" s="144" t="s">
        <v>1187</v>
      </c>
      <c r="I20" s="145" t="s">
        <v>78</v>
      </c>
      <c r="J20" s="789" t="s">
        <v>1188</v>
      </c>
      <c r="K20" s="940" t="s">
        <v>39</v>
      </c>
      <c r="L20" s="940"/>
      <c r="M20" s="938">
        <v>29829.35</v>
      </c>
      <c r="N20" s="938"/>
      <c r="O20" s="938">
        <f>M20</f>
        <v>29829.35</v>
      </c>
      <c r="P20" s="938"/>
      <c r="Q20" s="789" t="s">
        <v>456</v>
      </c>
      <c r="R20" s="789" t="s">
        <v>457</v>
      </c>
      <c r="S20" s="8"/>
    </row>
    <row r="21" spans="1:19" s="9" customFormat="1" ht="70.5" customHeight="1" x14ac:dyDescent="0.25">
      <c r="A21" s="943"/>
      <c r="B21" s="943"/>
      <c r="C21" s="943"/>
      <c r="D21" s="791"/>
      <c r="E21" s="511"/>
      <c r="F21" s="791"/>
      <c r="G21" s="791"/>
      <c r="H21" s="396" t="s">
        <v>1189</v>
      </c>
      <c r="I21" s="145" t="s">
        <v>71</v>
      </c>
      <c r="J21" s="791"/>
      <c r="K21" s="941"/>
      <c r="L21" s="941"/>
      <c r="M21" s="939"/>
      <c r="N21" s="939"/>
      <c r="O21" s="939"/>
      <c r="P21" s="939"/>
      <c r="Q21" s="791"/>
      <c r="R21" s="791"/>
      <c r="S21" s="8"/>
    </row>
    <row r="22" spans="1:19" s="9" customFormat="1" ht="84" customHeight="1" x14ac:dyDescent="0.25">
      <c r="A22" s="38">
        <v>10</v>
      </c>
      <c r="B22" s="38">
        <v>1</v>
      </c>
      <c r="C22" s="38">
        <v>4</v>
      </c>
      <c r="D22" s="36">
        <v>5</v>
      </c>
      <c r="E22" s="90" t="s">
        <v>485</v>
      </c>
      <c r="F22" s="36" t="s">
        <v>486</v>
      </c>
      <c r="G22" s="36" t="s">
        <v>37</v>
      </c>
      <c r="H22" s="7" t="s">
        <v>91</v>
      </c>
      <c r="I22" s="7" t="s">
        <v>84</v>
      </c>
      <c r="J22" s="36" t="s">
        <v>487</v>
      </c>
      <c r="K22" s="37" t="s">
        <v>94</v>
      </c>
      <c r="L22" s="37"/>
      <c r="M22" s="31">
        <v>24463.5</v>
      </c>
      <c r="N22" s="31"/>
      <c r="O22" s="31">
        <v>20963.5</v>
      </c>
      <c r="P22" s="31"/>
      <c r="Q22" s="36" t="s">
        <v>105</v>
      </c>
      <c r="R22" s="36" t="s">
        <v>488</v>
      </c>
      <c r="S22" s="8"/>
    </row>
    <row r="23" spans="1:19" s="9" customFormat="1" ht="195.75" customHeight="1" x14ac:dyDescent="0.25">
      <c r="A23" s="151">
        <v>11</v>
      </c>
      <c r="B23" s="38">
        <v>1</v>
      </c>
      <c r="C23" s="38">
        <v>4</v>
      </c>
      <c r="D23" s="36">
        <v>5</v>
      </c>
      <c r="E23" s="36" t="s">
        <v>489</v>
      </c>
      <c r="F23" s="89" t="s">
        <v>490</v>
      </c>
      <c r="G23" s="36" t="s">
        <v>155</v>
      </c>
      <c r="H23" s="7" t="s">
        <v>91</v>
      </c>
      <c r="I23" s="7" t="s">
        <v>269</v>
      </c>
      <c r="J23" s="36" t="s">
        <v>491</v>
      </c>
      <c r="K23" s="37" t="s">
        <v>50</v>
      </c>
      <c r="L23" s="37"/>
      <c r="M23" s="31">
        <v>68541.2</v>
      </c>
      <c r="N23" s="31"/>
      <c r="O23" s="31">
        <v>68541.2</v>
      </c>
      <c r="P23" s="31"/>
      <c r="Q23" s="36" t="s">
        <v>456</v>
      </c>
      <c r="R23" s="36" t="s">
        <v>492</v>
      </c>
      <c r="S23" s="8"/>
    </row>
    <row r="24" spans="1:19" s="9" customFormat="1" ht="40.5" customHeight="1" x14ac:dyDescent="0.25">
      <c r="A24" s="503">
        <v>12</v>
      </c>
      <c r="B24" s="534">
        <v>1</v>
      </c>
      <c r="C24" s="534">
        <v>4</v>
      </c>
      <c r="D24" s="535">
        <v>2</v>
      </c>
      <c r="E24" s="535" t="s">
        <v>493</v>
      </c>
      <c r="F24" s="900" t="s">
        <v>494</v>
      </c>
      <c r="G24" s="36" t="s">
        <v>495</v>
      </c>
      <c r="H24" s="7" t="s">
        <v>91</v>
      </c>
      <c r="I24" s="7" t="s">
        <v>206</v>
      </c>
      <c r="J24" s="535" t="s">
        <v>491</v>
      </c>
      <c r="K24" s="550" t="s">
        <v>50</v>
      </c>
      <c r="L24" s="534"/>
      <c r="M24" s="557">
        <v>20998.2</v>
      </c>
      <c r="N24" s="557"/>
      <c r="O24" s="557">
        <v>20998.2</v>
      </c>
      <c r="P24" s="534"/>
      <c r="Q24" s="535" t="s">
        <v>456</v>
      </c>
      <c r="R24" s="535" t="s">
        <v>492</v>
      </c>
      <c r="S24" s="8"/>
    </row>
    <row r="25" spans="1:19" s="9" customFormat="1" ht="68.25" customHeight="1" x14ac:dyDescent="0.25">
      <c r="A25" s="505"/>
      <c r="B25" s="534"/>
      <c r="C25" s="534"/>
      <c r="D25" s="535"/>
      <c r="E25" s="535"/>
      <c r="F25" s="900"/>
      <c r="G25" s="36" t="s">
        <v>64</v>
      </c>
      <c r="H25" s="396" t="s">
        <v>694</v>
      </c>
      <c r="I25" s="145" t="s">
        <v>98</v>
      </c>
      <c r="J25" s="535"/>
      <c r="K25" s="550"/>
      <c r="L25" s="534"/>
      <c r="M25" s="557"/>
      <c r="N25" s="557"/>
      <c r="O25" s="557"/>
      <c r="P25" s="534"/>
      <c r="Q25" s="535"/>
      <c r="R25" s="535"/>
      <c r="S25" s="8"/>
    </row>
    <row r="26" spans="1:19" s="9" customFormat="1" ht="81.75" customHeight="1" x14ac:dyDescent="0.25">
      <c r="A26" s="485">
        <v>13</v>
      </c>
      <c r="B26" s="493">
        <v>1</v>
      </c>
      <c r="C26" s="493">
        <v>4</v>
      </c>
      <c r="D26" s="490">
        <v>5</v>
      </c>
      <c r="E26" s="490" t="s">
        <v>496</v>
      </c>
      <c r="F26" s="936" t="s">
        <v>497</v>
      </c>
      <c r="G26" s="236" t="s">
        <v>155</v>
      </c>
      <c r="H26" s="236" t="s">
        <v>91</v>
      </c>
      <c r="I26" s="237" t="s">
        <v>180</v>
      </c>
      <c r="J26" s="490" t="s">
        <v>498</v>
      </c>
      <c r="K26" s="488"/>
      <c r="L26" s="493" t="s">
        <v>50</v>
      </c>
      <c r="M26" s="588"/>
      <c r="N26" s="588">
        <v>91950</v>
      </c>
      <c r="O26" s="588"/>
      <c r="P26" s="588">
        <v>91950</v>
      </c>
      <c r="Q26" s="486" t="s">
        <v>456</v>
      </c>
      <c r="R26" s="486" t="s">
        <v>492</v>
      </c>
      <c r="S26" s="8"/>
    </row>
    <row r="27" spans="1:19" s="9" customFormat="1" ht="104.25" customHeight="1" x14ac:dyDescent="0.25">
      <c r="A27" s="485"/>
      <c r="B27" s="494"/>
      <c r="C27" s="494"/>
      <c r="D27" s="491"/>
      <c r="E27" s="491"/>
      <c r="F27" s="937"/>
      <c r="G27" s="236" t="s">
        <v>64</v>
      </c>
      <c r="H27" s="101" t="s">
        <v>694</v>
      </c>
      <c r="I27" s="102" t="s">
        <v>98</v>
      </c>
      <c r="J27" s="491"/>
      <c r="K27" s="488"/>
      <c r="L27" s="494"/>
      <c r="M27" s="589"/>
      <c r="N27" s="589"/>
      <c r="O27" s="589"/>
      <c r="P27" s="589"/>
      <c r="Q27" s="486"/>
      <c r="R27" s="486"/>
      <c r="S27" s="8"/>
    </row>
    <row r="28" spans="1:19" s="9" customFormat="1" ht="71.25" customHeight="1" x14ac:dyDescent="0.25">
      <c r="A28" s="663" t="s">
        <v>1128</v>
      </c>
      <c r="B28" s="664"/>
      <c r="C28" s="664"/>
      <c r="D28" s="664"/>
      <c r="E28" s="664"/>
      <c r="F28" s="664"/>
      <c r="G28" s="664"/>
      <c r="H28" s="664"/>
      <c r="I28" s="664"/>
      <c r="J28" s="664"/>
      <c r="K28" s="664"/>
      <c r="L28" s="664"/>
      <c r="M28" s="664"/>
      <c r="N28" s="664"/>
      <c r="O28" s="664"/>
      <c r="P28" s="664"/>
      <c r="Q28" s="664"/>
      <c r="R28" s="665"/>
      <c r="S28" s="8"/>
    </row>
    <row r="29" spans="1:19" s="9" customFormat="1" ht="152.25" customHeight="1" x14ac:dyDescent="0.25">
      <c r="A29" s="250">
        <v>14</v>
      </c>
      <c r="B29" s="250">
        <v>1</v>
      </c>
      <c r="C29" s="250">
        <v>4</v>
      </c>
      <c r="D29" s="236">
        <v>2</v>
      </c>
      <c r="E29" s="236" t="s">
        <v>499</v>
      </c>
      <c r="F29" s="273" t="s">
        <v>500</v>
      </c>
      <c r="G29" s="236" t="s">
        <v>155</v>
      </c>
      <c r="H29" s="236" t="s">
        <v>91</v>
      </c>
      <c r="I29" s="237" t="s">
        <v>275</v>
      </c>
      <c r="J29" s="236" t="s">
        <v>501</v>
      </c>
      <c r="K29" s="252"/>
      <c r="L29" s="250" t="s">
        <v>317</v>
      </c>
      <c r="M29" s="253"/>
      <c r="N29" s="253">
        <v>79500</v>
      </c>
      <c r="O29" s="253"/>
      <c r="P29" s="253">
        <v>79500</v>
      </c>
      <c r="Q29" s="236" t="s">
        <v>456</v>
      </c>
      <c r="R29" s="236" t="s">
        <v>457</v>
      </c>
      <c r="S29" s="8"/>
    </row>
    <row r="30" spans="1:19" s="9" customFormat="1" ht="60" customHeight="1" x14ac:dyDescent="0.25">
      <c r="A30" s="663" t="s">
        <v>1127</v>
      </c>
      <c r="B30" s="742"/>
      <c r="C30" s="742"/>
      <c r="D30" s="742"/>
      <c r="E30" s="742"/>
      <c r="F30" s="742"/>
      <c r="G30" s="742"/>
      <c r="H30" s="742"/>
      <c r="I30" s="742"/>
      <c r="J30" s="742"/>
      <c r="K30" s="742"/>
      <c r="L30" s="742"/>
      <c r="M30" s="742"/>
      <c r="N30" s="742"/>
      <c r="O30" s="742"/>
      <c r="P30" s="742"/>
      <c r="Q30" s="742"/>
      <c r="R30" s="743"/>
      <c r="S30" s="8"/>
    </row>
    <row r="31" spans="1:19" s="9" customFormat="1" ht="105" customHeight="1" x14ac:dyDescent="0.25">
      <c r="A31" s="493">
        <v>15</v>
      </c>
      <c r="B31" s="493">
        <v>1</v>
      </c>
      <c r="C31" s="493">
        <v>4</v>
      </c>
      <c r="D31" s="490">
        <v>2</v>
      </c>
      <c r="E31" s="490" t="s">
        <v>502</v>
      </c>
      <c r="F31" s="936" t="s">
        <v>1190</v>
      </c>
      <c r="G31" s="236" t="s">
        <v>37</v>
      </c>
      <c r="H31" s="236" t="s">
        <v>91</v>
      </c>
      <c r="I31" s="237" t="s">
        <v>84</v>
      </c>
      <c r="J31" s="490" t="s">
        <v>491</v>
      </c>
      <c r="K31" s="490"/>
      <c r="L31" s="493" t="s">
        <v>39</v>
      </c>
      <c r="M31" s="490"/>
      <c r="N31" s="869">
        <v>24533</v>
      </c>
      <c r="O31" s="869"/>
      <c r="P31" s="869">
        <v>24533</v>
      </c>
      <c r="Q31" s="490" t="s">
        <v>456</v>
      </c>
      <c r="R31" s="490" t="s">
        <v>457</v>
      </c>
      <c r="S31" s="8"/>
    </row>
    <row r="32" spans="1:19" s="9" customFormat="1" ht="94.5" customHeight="1" x14ac:dyDescent="0.25">
      <c r="A32" s="494"/>
      <c r="B32" s="494"/>
      <c r="C32" s="494"/>
      <c r="D32" s="491"/>
      <c r="E32" s="491"/>
      <c r="F32" s="937"/>
      <c r="G32" s="236" t="s">
        <v>64</v>
      </c>
      <c r="H32" s="101" t="s">
        <v>694</v>
      </c>
      <c r="I32" s="102" t="s">
        <v>98</v>
      </c>
      <c r="J32" s="491"/>
      <c r="K32" s="491"/>
      <c r="L32" s="494"/>
      <c r="M32" s="491"/>
      <c r="N32" s="871"/>
      <c r="O32" s="871"/>
      <c r="P32" s="871"/>
      <c r="Q32" s="491"/>
      <c r="R32" s="491"/>
      <c r="S32" s="8"/>
    </row>
    <row r="33" spans="1:20" s="9" customFormat="1" ht="30" customHeight="1" x14ac:dyDescent="0.25">
      <c r="A33" s="663" t="s">
        <v>1126</v>
      </c>
      <c r="B33" s="742"/>
      <c r="C33" s="742"/>
      <c r="D33" s="742"/>
      <c r="E33" s="742"/>
      <c r="F33" s="742"/>
      <c r="G33" s="742"/>
      <c r="H33" s="742"/>
      <c r="I33" s="742"/>
      <c r="J33" s="742"/>
      <c r="K33" s="742"/>
      <c r="L33" s="742"/>
      <c r="M33" s="742"/>
      <c r="N33" s="742"/>
      <c r="O33" s="742"/>
      <c r="P33" s="742"/>
      <c r="Q33" s="742"/>
      <c r="R33" s="743"/>
      <c r="S33" s="8"/>
    </row>
    <row r="34" spans="1:20" s="9" customFormat="1" ht="126.75" customHeight="1" x14ac:dyDescent="0.25">
      <c r="A34" s="398">
        <v>16</v>
      </c>
      <c r="B34" s="250">
        <v>1</v>
      </c>
      <c r="C34" s="250">
        <v>4</v>
      </c>
      <c r="D34" s="236">
        <v>2</v>
      </c>
      <c r="E34" s="236" t="s">
        <v>503</v>
      </c>
      <c r="F34" s="273" t="s">
        <v>504</v>
      </c>
      <c r="G34" s="236" t="s">
        <v>37</v>
      </c>
      <c r="H34" s="236" t="s">
        <v>91</v>
      </c>
      <c r="I34" s="237" t="s">
        <v>57</v>
      </c>
      <c r="J34" s="250" t="s">
        <v>491</v>
      </c>
      <c r="K34" s="398"/>
      <c r="L34" s="250" t="s">
        <v>50</v>
      </c>
      <c r="M34" s="398"/>
      <c r="N34" s="253">
        <v>18910.310000000001</v>
      </c>
      <c r="O34" s="253"/>
      <c r="P34" s="253">
        <v>18910.310000000001</v>
      </c>
      <c r="Q34" s="236" t="s">
        <v>456</v>
      </c>
      <c r="R34" s="236" t="s">
        <v>457</v>
      </c>
      <c r="S34" s="8"/>
    </row>
    <row r="35" spans="1:20" s="9" customFormat="1" ht="50.25" customHeight="1" x14ac:dyDescent="0.25">
      <c r="A35" s="663" t="s">
        <v>1125</v>
      </c>
      <c r="B35" s="742"/>
      <c r="C35" s="742"/>
      <c r="D35" s="742"/>
      <c r="E35" s="742"/>
      <c r="F35" s="742"/>
      <c r="G35" s="742"/>
      <c r="H35" s="742"/>
      <c r="I35" s="742"/>
      <c r="J35" s="742"/>
      <c r="K35" s="742"/>
      <c r="L35" s="742"/>
      <c r="M35" s="742"/>
      <c r="N35" s="742"/>
      <c r="O35" s="742"/>
      <c r="P35" s="742"/>
      <c r="Q35" s="742"/>
      <c r="R35" s="743"/>
      <c r="S35" s="8"/>
    </row>
    <row r="36" spans="1:20" s="9" customFormat="1" ht="57.75" customHeight="1" x14ac:dyDescent="0.25">
      <c r="A36" s="152"/>
      <c r="B36" s="153"/>
      <c r="C36" s="153"/>
      <c r="D36" s="153"/>
      <c r="E36" s="153"/>
      <c r="F36" s="153"/>
      <c r="G36" s="153"/>
      <c r="H36" s="153"/>
      <c r="I36" s="153"/>
      <c r="J36" s="153"/>
      <c r="K36" s="153"/>
      <c r="L36" s="153"/>
      <c r="M36" s="153"/>
      <c r="N36" s="153"/>
      <c r="O36" s="153"/>
      <c r="P36" s="153"/>
      <c r="Q36" s="153"/>
      <c r="R36" s="153"/>
      <c r="S36" s="8"/>
    </row>
    <row r="37" spans="1:20" s="9" customFormat="1" ht="15" customHeight="1" x14ac:dyDescent="0.25">
      <c r="A37" s="152"/>
      <c r="B37" s="153"/>
      <c r="C37" s="153"/>
      <c r="D37" s="153"/>
      <c r="E37" s="153"/>
      <c r="F37" s="153"/>
      <c r="G37" s="153"/>
      <c r="H37" s="153"/>
      <c r="I37" s="153"/>
      <c r="J37" s="153"/>
      <c r="K37"/>
      <c r="L37" s="479"/>
      <c r="M37" s="581" t="s">
        <v>112</v>
      </c>
      <c r="N37" s="581"/>
      <c r="O37" s="581" t="s">
        <v>113</v>
      </c>
      <c r="P37" s="517"/>
      <c r="Q37" s="153"/>
      <c r="R37" s="153"/>
      <c r="S37" s="8"/>
    </row>
    <row r="38" spans="1:20" s="9" customFormat="1" ht="16.5" customHeight="1" x14ac:dyDescent="0.25">
      <c r="A38" s="152"/>
      <c r="B38" s="153"/>
      <c r="C38" s="153"/>
      <c r="D38" s="153"/>
      <c r="E38" s="153"/>
      <c r="F38" s="153"/>
      <c r="G38" s="153"/>
      <c r="H38" s="153"/>
      <c r="I38" s="153"/>
      <c r="J38" s="153"/>
      <c r="K38"/>
      <c r="L38" s="479"/>
      <c r="M38" s="13" t="s">
        <v>114</v>
      </c>
      <c r="N38" s="224" t="s">
        <v>115</v>
      </c>
      <c r="O38" s="15" t="s">
        <v>114</v>
      </c>
      <c r="P38" s="14" t="s">
        <v>115</v>
      </c>
      <c r="Q38" s="1"/>
      <c r="R38" s="1"/>
      <c r="S38"/>
      <c r="T38"/>
    </row>
    <row r="39" spans="1:20" s="9" customFormat="1" ht="23.25" customHeight="1" x14ac:dyDescent="0.25">
      <c r="A39" s="152"/>
      <c r="B39" s="153"/>
      <c r="C39" s="153"/>
      <c r="D39" s="153"/>
      <c r="E39" s="153"/>
      <c r="F39" s="153"/>
      <c r="G39" s="153"/>
      <c r="H39" s="153"/>
      <c r="I39" s="153"/>
      <c r="J39" s="153"/>
      <c r="K39" s="1"/>
      <c r="L39" s="16" t="s">
        <v>116</v>
      </c>
      <c r="M39" s="298">
        <v>11</v>
      </c>
      <c r="N39" s="240">
        <f>O8+O12+O14+O15+O16+O17+O18+O19+O20+O23+O24</f>
        <v>345531.05</v>
      </c>
      <c r="O39" s="19">
        <v>1</v>
      </c>
      <c r="P39" s="154">
        <f>P40</f>
        <v>20963.5</v>
      </c>
      <c r="Q39" s="1"/>
      <c r="R39" s="1"/>
      <c r="S39"/>
      <c r="T39"/>
    </row>
    <row r="40" spans="1:20" s="9" customFormat="1" ht="21.75" customHeight="1" x14ac:dyDescent="0.25">
      <c r="A40" s="152"/>
      <c r="B40" s="153"/>
      <c r="C40" s="153"/>
      <c r="D40" s="153"/>
      <c r="E40" s="153"/>
      <c r="F40" s="153"/>
      <c r="G40" s="153"/>
      <c r="H40" s="153"/>
      <c r="I40" s="153"/>
      <c r="J40" s="153"/>
      <c r="K40" s="153"/>
      <c r="L40" s="16" t="s">
        <v>117</v>
      </c>
      <c r="M40" s="17">
        <v>15</v>
      </c>
      <c r="N40" s="299">
        <f>P34+P31+P29+P26+O24+O23+O20+O19+O18+O17+O16+O15+O14+O12+O9</f>
        <v>560424.3600000001</v>
      </c>
      <c r="O40" s="19">
        <v>1</v>
      </c>
      <c r="P40" s="18">
        <f>O22</f>
        <v>20963.5</v>
      </c>
      <c r="Q40" s="1"/>
      <c r="R40" s="1"/>
      <c r="S40"/>
      <c r="T40"/>
    </row>
    <row r="41" spans="1:20" s="9" customFormat="1" ht="21.75" customHeight="1" x14ac:dyDescent="0.25">
      <c r="A41" s="152"/>
      <c r="B41" s="153"/>
      <c r="C41" s="153"/>
      <c r="D41" s="153"/>
      <c r="E41" s="153"/>
      <c r="F41" s="153"/>
      <c r="G41" s="153"/>
      <c r="H41" s="153"/>
      <c r="I41" s="153"/>
      <c r="J41" s="153"/>
      <c r="K41" s="153"/>
      <c r="Q41" s="153"/>
      <c r="R41" s="153"/>
      <c r="S41" s="8"/>
    </row>
    <row r="42" spans="1:20" s="9" customFormat="1" ht="21.75" customHeight="1" x14ac:dyDescent="0.25">
      <c r="A42" s="152"/>
      <c r="B42" s="153"/>
      <c r="C42" s="153"/>
      <c r="D42" s="153"/>
      <c r="E42" s="153"/>
      <c r="F42" s="153"/>
      <c r="G42" s="153"/>
      <c r="H42" s="153"/>
      <c r="I42" s="153"/>
      <c r="J42" s="153"/>
      <c r="K42" s="153"/>
      <c r="Q42" s="153"/>
      <c r="R42" s="153"/>
      <c r="S42" s="8"/>
    </row>
    <row r="43" spans="1:20" s="9" customFormat="1" ht="21.75" customHeight="1" x14ac:dyDescent="0.25">
      <c r="A43" s="152"/>
      <c r="B43" s="153"/>
      <c r="C43" s="153"/>
      <c r="D43" s="153"/>
      <c r="E43" s="153"/>
      <c r="F43" s="153"/>
      <c r="G43" s="153"/>
      <c r="H43" s="153"/>
      <c r="I43" s="153"/>
      <c r="J43" s="153"/>
      <c r="K43" s="153"/>
      <c r="Q43" s="153"/>
      <c r="R43" s="153"/>
      <c r="S43" s="8"/>
    </row>
    <row r="44" spans="1:20" s="9" customFormat="1" ht="21.75" customHeight="1" x14ac:dyDescent="0.25">
      <c r="A44" s="152"/>
      <c r="B44" s="153"/>
      <c r="C44" s="153"/>
      <c r="D44" s="153"/>
      <c r="E44" s="153"/>
      <c r="F44" s="153"/>
      <c r="G44" s="153"/>
      <c r="H44" s="153"/>
      <c r="I44" s="153"/>
      <c r="J44" s="153"/>
      <c r="K44" s="153"/>
      <c r="Q44" s="153"/>
      <c r="R44" s="153"/>
      <c r="S44" s="8"/>
    </row>
    <row r="45" spans="1:20" s="9" customFormat="1" ht="21.75" customHeight="1" x14ac:dyDescent="0.25">
      <c r="A45" s="152"/>
      <c r="B45" s="153"/>
      <c r="C45" s="153"/>
      <c r="D45" s="153"/>
      <c r="E45" s="153"/>
      <c r="F45" s="153"/>
      <c r="G45" s="153"/>
      <c r="H45" s="153"/>
      <c r="I45" s="153"/>
      <c r="J45" s="153"/>
      <c r="K45" s="153"/>
      <c r="L45" s="153"/>
      <c r="M45" s="153"/>
      <c r="N45" s="153"/>
      <c r="O45" s="153"/>
      <c r="P45" s="153"/>
      <c r="Q45" s="153"/>
      <c r="R45" s="153"/>
      <c r="S45" s="8"/>
    </row>
    <row r="46" spans="1:20" s="9" customFormat="1" ht="21.75" customHeight="1" x14ac:dyDescent="0.25">
      <c r="A46" s="152"/>
      <c r="B46" s="153"/>
      <c r="C46" s="153"/>
      <c r="D46" s="153"/>
      <c r="E46" s="153"/>
      <c r="F46" s="153"/>
      <c r="G46" s="153"/>
      <c r="H46" s="153"/>
      <c r="I46" s="153"/>
      <c r="J46" s="153"/>
      <c r="K46" s="153"/>
      <c r="L46" s="153"/>
      <c r="M46" s="153"/>
      <c r="N46" s="153"/>
      <c r="O46" s="153"/>
      <c r="P46" s="153"/>
      <c r="Q46" s="153"/>
      <c r="R46" s="153"/>
      <c r="S46" s="8"/>
    </row>
    <row r="47" spans="1:20" s="9" customFormat="1" ht="21.75" customHeight="1" x14ac:dyDescent="0.25">
      <c r="A47" s="152"/>
      <c r="B47" s="153"/>
      <c r="C47" s="153"/>
      <c r="D47" s="153"/>
      <c r="E47" s="153"/>
      <c r="F47" s="153"/>
      <c r="G47" s="153"/>
      <c r="H47" s="153"/>
      <c r="I47" s="153"/>
      <c r="J47" s="153"/>
      <c r="K47" s="153"/>
      <c r="L47" s="153"/>
      <c r="M47" s="153"/>
      <c r="N47" s="153"/>
      <c r="O47" s="153"/>
      <c r="P47" s="153"/>
      <c r="Q47" s="153"/>
      <c r="R47" s="153"/>
      <c r="S47" s="8"/>
    </row>
    <row r="48" spans="1:20" s="9" customFormat="1" ht="21.75" customHeight="1" x14ac:dyDescent="0.25">
      <c r="A48" s="152"/>
      <c r="B48" s="153"/>
      <c r="C48" s="153"/>
      <c r="D48" s="153"/>
      <c r="E48" s="153"/>
      <c r="F48" s="153"/>
      <c r="G48" s="153"/>
      <c r="H48" s="153"/>
      <c r="I48" s="153"/>
      <c r="J48" s="153"/>
      <c r="K48" s="153"/>
      <c r="L48" s="153"/>
      <c r="M48" s="153"/>
      <c r="N48" s="153"/>
      <c r="O48" s="153"/>
      <c r="P48" s="153"/>
      <c r="Q48" s="153"/>
      <c r="R48" s="153"/>
      <c r="S48" s="8"/>
    </row>
    <row r="49" spans="1:19" s="9" customFormat="1" ht="21.75" customHeight="1" x14ac:dyDescent="0.25">
      <c r="A49" s="152"/>
      <c r="B49" s="153"/>
      <c r="C49" s="153"/>
      <c r="D49" s="153"/>
      <c r="E49" s="153"/>
      <c r="F49" s="153"/>
      <c r="G49" s="153"/>
      <c r="H49" s="153"/>
      <c r="I49" s="153"/>
      <c r="J49" s="153"/>
      <c r="K49" s="153"/>
      <c r="L49" s="153"/>
      <c r="M49" s="153"/>
      <c r="N49" s="153"/>
      <c r="O49" s="153"/>
      <c r="P49" s="153"/>
      <c r="Q49" s="153"/>
      <c r="R49" s="153"/>
      <c r="S49" s="8"/>
    </row>
    <row r="50" spans="1:19" s="9" customFormat="1" ht="21.75" customHeight="1" x14ac:dyDescent="0.25">
      <c r="A50" s="152"/>
      <c r="B50" s="153"/>
      <c r="C50" s="153"/>
      <c r="D50" s="153"/>
      <c r="E50" s="153"/>
      <c r="F50" s="153"/>
      <c r="G50" s="153"/>
      <c r="H50" s="153"/>
      <c r="I50" s="153"/>
      <c r="J50" s="153"/>
      <c r="K50" s="153"/>
      <c r="L50" s="153"/>
      <c r="M50" s="153"/>
      <c r="N50" s="153"/>
      <c r="O50" s="153"/>
      <c r="P50" s="153"/>
      <c r="Q50" s="153"/>
      <c r="R50" s="153"/>
      <c r="S50" s="8"/>
    </row>
    <row r="51" spans="1:19" s="9" customFormat="1" ht="21.75" customHeight="1" x14ac:dyDescent="0.25">
      <c r="A51" s="152"/>
      <c r="B51" s="153"/>
      <c r="C51" s="153"/>
      <c r="D51" s="153"/>
      <c r="E51" s="153"/>
      <c r="F51" s="153"/>
      <c r="G51" s="153"/>
      <c r="H51" s="153"/>
      <c r="I51" s="153"/>
      <c r="J51" s="153"/>
      <c r="K51" s="153"/>
      <c r="L51" s="153"/>
      <c r="M51" s="153"/>
      <c r="N51" s="153"/>
      <c r="O51" s="153"/>
      <c r="P51" s="153"/>
      <c r="Q51" s="153"/>
      <c r="R51" s="153"/>
      <c r="S51" s="8"/>
    </row>
    <row r="52" spans="1:19" s="9" customFormat="1" ht="21.75" customHeight="1" x14ac:dyDescent="0.25">
      <c r="A52" s="152"/>
      <c r="B52" s="153"/>
      <c r="C52" s="153"/>
      <c r="D52" s="153"/>
      <c r="E52" s="153"/>
      <c r="F52" s="153"/>
      <c r="G52" s="153"/>
      <c r="H52" s="153"/>
      <c r="I52" s="153"/>
      <c r="J52" s="153"/>
      <c r="K52" s="153"/>
      <c r="L52" s="153"/>
      <c r="M52" s="153"/>
      <c r="N52" s="153"/>
      <c r="O52" s="153"/>
      <c r="P52" s="153"/>
      <c r="Q52" s="153"/>
      <c r="R52" s="153"/>
      <c r="S52" s="8"/>
    </row>
    <row r="53" spans="1:19" s="9" customFormat="1" ht="21.75" customHeight="1" x14ac:dyDescent="0.25">
      <c r="A53" s="152"/>
      <c r="B53" s="153"/>
      <c r="C53" s="153"/>
      <c r="D53" s="153"/>
      <c r="E53" s="153"/>
      <c r="F53" s="153"/>
      <c r="G53" s="153"/>
      <c r="H53" s="153"/>
      <c r="I53" s="153"/>
      <c r="J53" s="153"/>
      <c r="K53" s="153"/>
      <c r="L53" s="153"/>
      <c r="M53" s="153"/>
      <c r="N53" s="153"/>
      <c r="O53" s="153"/>
      <c r="P53" s="153"/>
      <c r="Q53" s="153"/>
      <c r="R53" s="153"/>
      <c r="S53" s="8"/>
    </row>
    <row r="54" spans="1:19" s="9" customFormat="1" ht="21.75" customHeight="1" x14ac:dyDescent="0.25">
      <c r="A54" s="152"/>
      <c r="B54" s="153"/>
      <c r="C54" s="153"/>
      <c r="D54" s="153"/>
      <c r="E54" s="153"/>
      <c r="F54" s="153"/>
      <c r="G54" s="153"/>
      <c r="H54" s="153"/>
      <c r="I54" s="153"/>
      <c r="J54" s="153"/>
      <c r="K54" s="153"/>
      <c r="L54" s="153"/>
      <c r="M54" s="153"/>
      <c r="N54" s="153"/>
      <c r="O54" s="153"/>
      <c r="P54" s="153"/>
      <c r="Q54" s="153"/>
      <c r="R54" s="153"/>
      <c r="S54" s="8"/>
    </row>
    <row r="55" spans="1:19" s="9" customFormat="1" ht="21.75" customHeight="1" x14ac:dyDescent="0.25">
      <c r="A55" s="152"/>
      <c r="B55" s="153"/>
      <c r="C55" s="153"/>
      <c r="D55" s="153"/>
      <c r="E55" s="153"/>
      <c r="F55" s="153"/>
      <c r="G55" s="153"/>
      <c r="H55" s="153"/>
      <c r="I55" s="153"/>
      <c r="J55" s="153"/>
      <c r="K55" s="153"/>
      <c r="L55" s="153"/>
      <c r="M55" s="153"/>
      <c r="N55" s="153"/>
      <c r="O55" s="153"/>
      <c r="P55" s="153"/>
      <c r="Q55" s="153"/>
      <c r="R55" s="153"/>
      <c r="S55" s="8"/>
    </row>
    <row r="56" spans="1:19" s="9" customFormat="1" ht="21.75" customHeight="1" x14ac:dyDescent="0.25">
      <c r="A56" s="152"/>
      <c r="B56" s="153"/>
      <c r="C56" s="153"/>
      <c r="D56" s="153"/>
      <c r="E56" s="153"/>
      <c r="F56" s="153"/>
      <c r="G56" s="153"/>
      <c r="H56" s="153"/>
      <c r="I56" s="153"/>
      <c r="J56" s="153"/>
      <c r="K56" s="153"/>
      <c r="L56" s="153"/>
      <c r="M56" s="153"/>
      <c r="N56" s="153"/>
      <c r="O56" s="153"/>
      <c r="P56" s="153"/>
      <c r="Q56" s="153"/>
      <c r="R56" s="153"/>
      <c r="S56" s="8"/>
    </row>
    <row r="57" spans="1:19" s="9" customFormat="1" ht="21.75" customHeight="1" x14ac:dyDescent="0.25">
      <c r="A57" s="152"/>
      <c r="B57" s="153"/>
      <c r="C57" s="153"/>
      <c r="D57" s="153"/>
      <c r="E57" s="153"/>
      <c r="F57" s="153"/>
      <c r="G57" s="153"/>
      <c r="H57" s="153"/>
      <c r="I57" s="153"/>
      <c r="J57" s="153"/>
      <c r="K57" s="153"/>
      <c r="L57" s="153"/>
      <c r="M57" s="153"/>
      <c r="N57" s="153"/>
      <c r="O57" s="153"/>
      <c r="P57" s="153"/>
      <c r="Q57" s="153"/>
      <c r="R57" s="153"/>
      <c r="S57" s="8"/>
    </row>
    <row r="58" spans="1:19" s="9" customFormat="1" ht="21.75" customHeight="1" x14ac:dyDescent="0.25">
      <c r="A58" s="152"/>
      <c r="B58" s="153"/>
      <c r="C58" s="153"/>
      <c r="D58" s="153"/>
      <c r="E58" s="153"/>
      <c r="F58" s="153"/>
      <c r="G58" s="153"/>
      <c r="H58" s="153"/>
      <c r="I58" s="153"/>
      <c r="J58" s="153"/>
      <c r="K58" s="153"/>
      <c r="L58" s="153"/>
      <c r="M58" s="153"/>
      <c r="N58" s="153"/>
      <c r="O58" s="153"/>
      <c r="P58" s="153"/>
      <c r="Q58" s="153"/>
      <c r="R58" s="153"/>
      <c r="S58" s="8"/>
    </row>
    <row r="59" spans="1:19" s="9" customFormat="1" ht="21.75" customHeight="1" x14ac:dyDescent="0.25">
      <c r="A59" s="152"/>
      <c r="B59" s="153"/>
      <c r="C59" s="153"/>
      <c r="D59" s="153"/>
      <c r="E59" s="153"/>
      <c r="F59" s="153"/>
      <c r="G59" s="153"/>
      <c r="H59" s="153"/>
      <c r="I59" s="153"/>
      <c r="J59" s="153"/>
      <c r="K59" s="153"/>
      <c r="L59" s="153"/>
      <c r="M59" s="153"/>
      <c r="N59" s="153"/>
      <c r="O59" s="153"/>
      <c r="P59" s="153"/>
      <c r="Q59" s="153"/>
      <c r="R59" s="153"/>
      <c r="S59" s="8"/>
    </row>
    <row r="60" spans="1:19" s="9" customFormat="1" ht="21.75" customHeight="1" x14ac:dyDescent="0.25">
      <c r="A60" s="152"/>
      <c r="B60" s="153"/>
      <c r="C60" s="153"/>
      <c r="D60" s="153"/>
      <c r="E60" s="153"/>
      <c r="F60" s="153"/>
      <c r="G60" s="153"/>
      <c r="H60" s="153"/>
      <c r="I60" s="153"/>
      <c r="J60" s="153"/>
      <c r="K60" s="153"/>
      <c r="L60" s="153"/>
      <c r="M60" s="153"/>
      <c r="N60" s="153"/>
      <c r="O60" s="153"/>
      <c r="P60" s="153"/>
      <c r="Q60" s="153"/>
      <c r="R60" s="153"/>
      <c r="S60" s="8"/>
    </row>
    <row r="61" spans="1:19" s="9" customFormat="1" ht="21.75" customHeight="1" x14ac:dyDescent="0.25">
      <c r="A61" s="152"/>
      <c r="B61" s="153"/>
      <c r="C61" s="153"/>
      <c r="D61" s="153"/>
      <c r="E61" s="153"/>
      <c r="F61" s="153"/>
      <c r="G61" s="153"/>
      <c r="H61" s="153"/>
      <c r="I61" s="153"/>
      <c r="J61" s="153"/>
      <c r="K61" s="153"/>
      <c r="L61" s="153"/>
      <c r="M61" s="153"/>
      <c r="N61" s="153"/>
      <c r="O61" s="153"/>
      <c r="P61" s="153"/>
      <c r="Q61" s="153"/>
      <c r="R61" s="153"/>
      <c r="S61" s="8"/>
    </row>
    <row r="62" spans="1:19" s="9" customFormat="1" ht="21.75" customHeight="1" x14ac:dyDescent="0.25">
      <c r="A62" s="152"/>
      <c r="B62" s="153"/>
      <c r="C62" s="153"/>
      <c r="D62" s="153"/>
      <c r="E62" s="153"/>
      <c r="F62" s="153"/>
      <c r="G62" s="153"/>
      <c r="H62" s="153"/>
      <c r="I62" s="153"/>
      <c r="J62" s="153"/>
      <c r="K62" s="153"/>
      <c r="L62" s="153"/>
      <c r="M62" s="153"/>
      <c r="N62" s="153"/>
      <c r="O62" s="153"/>
      <c r="P62" s="153"/>
      <c r="Q62" s="153"/>
      <c r="R62" s="153"/>
      <c r="S62" s="8"/>
    </row>
    <row r="63" spans="1:19" s="9" customFormat="1" ht="21.75" customHeight="1" x14ac:dyDescent="0.25">
      <c r="A63" s="152"/>
      <c r="B63" s="153"/>
      <c r="C63" s="153"/>
      <c r="D63" s="153"/>
      <c r="E63" s="153"/>
      <c r="F63" s="153"/>
      <c r="G63" s="153"/>
      <c r="H63" s="153"/>
      <c r="I63" s="153"/>
      <c r="J63" s="153"/>
      <c r="K63" s="153"/>
      <c r="L63" s="153"/>
      <c r="M63" s="153"/>
      <c r="N63" s="153"/>
      <c r="O63" s="153"/>
      <c r="P63" s="153"/>
      <c r="Q63" s="153"/>
      <c r="R63" s="153"/>
      <c r="S63" s="8"/>
    </row>
    <row r="64" spans="1:19" s="9" customFormat="1" ht="21.75" customHeight="1" x14ac:dyDescent="0.25">
      <c r="A64" s="152"/>
      <c r="B64" s="153"/>
      <c r="C64" s="153"/>
      <c r="D64" s="153"/>
      <c r="E64" s="153"/>
      <c r="F64" s="153"/>
      <c r="G64" s="153"/>
      <c r="H64" s="153"/>
      <c r="I64" s="153"/>
      <c r="J64" s="153"/>
      <c r="K64" s="153"/>
      <c r="L64" s="153"/>
      <c r="M64" s="153"/>
      <c r="N64" s="153"/>
      <c r="O64" s="153"/>
      <c r="P64" s="153"/>
      <c r="Q64" s="153"/>
      <c r="R64" s="153"/>
      <c r="S64" s="8"/>
    </row>
    <row r="65" spans="1:19" s="9" customFormat="1" ht="21.75" customHeight="1" x14ac:dyDescent="0.25">
      <c r="A65" s="152"/>
      <c r="B65" s="153"/>
      <c r="C65" s="153"/>
      <c r="D65" s="153"/>
      <c r="E65" s="153"/>
      <c r="F65" s="153"/>
      <c r="G65" s="153"/>
      <c r="H65" s="153"/>
      <c r="I65" s="153"/>
      <c r="J65" s="153"/>
      <c r="K65" s="153"/>
      <c r="L65" s="153"/>
      <c r="M65" s="153"/>
      <c r="N65" s="153"/>
      <c r="O65" s="153"/>
      <c r="P65" s="153"/>
      <c r="Q65" s="153"/>
      <c r="R65" s="153"/>
      <c r="S65" s="8"/>
    </row>
    <row r="66" spans="1:19" s="9" customFormat="1" ht="21.75" customHeight="1" x14ac:dyDescent="0.25">
      <c r="A66" s="152"/>
      <c r="B66" s="153"/>
      <c r="C66" s="153"/>
      <c r="D66" s="153"/>
      <c r="E66" s="153"/>
      <c r="F66" s="153"/>
      <c r="G66" s="153"/>
      <c r="H66" s="153"/>
      <c r="I66" s="153"/>
      <c r="J66" s="153"/>
      <c r="K66" s="153"/>
      <c r="L66" s="153"/>
      <c r="M66" s="153"/>
      <c r="N66" s="153"/>
      <c r="O66" s="153"/>
      <c r="P66" s="153"/>
      <c r="Q66" s="153"/>
      <c r="R66" s="153"/>
      <c r="S66" s="8"/>
    </row>
    <row r="67" spans="1:19" s="9" customFormat="1" ht="21.75" customHeight="1" x14ac:dyDescent="0.25">
      <c r="A67" s="152"/>
      <c r="B67" s="153"/>
      <c r="C67" s="153"/>
      <c r="D67" s="153"/>
      <c r="E67" s="153"/>
      <c r="F67" s="153"/>
      <c r="G67" s="153"/>
      <c r="H67" s="153"/>
      <c r="I67" s="153"/>
      <c r="J67" s="153"/>
      <c r="K67" s="153"/>
      <c r="L67" s="153"/>
      <c r="M67" s="153"/>
      <c r="N67" s="153"/>
      <c r="O67" s="153"/>
      <c r="P67" s="153"/>
      <c r="Q67" s="153"/>
      <c r="R67" s="153"/>
      <c r="S67" s="8"/>
    </row>
    <row r="68" spans="1:19" s="9" customFormat="1" ht="21.75" customHeight="1" x14ac:dyDescent="0.25">
      <c r="A68" s="152"/>
      <c r="B68" s="153"/>
      <c r="C68" s="153"/>
      <c r="D68" s="153"/>
      <c r="E68" s="153"/>
      <c r="F68" s="153"/>
      <c r="G68" s="153"/>
      <c r="H68" s="153"/>
      <c r="I68" s="153"/>
      <c r="J68" s="153"/>
      <c r="K68" s="153"/>
      <c r="L68" s="153"/>
      <c r="M68" s="153"/>
      <c r="N68" s="153"/>
      <c r="O68" s="153"/>
      <c r="P68" s="153"/>
      <c r="Q68" s="153"/>
      <c r="R68" s="153"/>
      <c r="S68" s="8"/>
    </row>
    <row r="69" spans="1:19" s="9" customFormat="1" ht="21.75" customHeight="1" x14ac:dyDescent="0.25">
      <c r="A69" s="152"/>
      <c r="B69" s="153"/>
      <c r="C69" s="153"/>
      <c r="D69" s="153"/>
      <c r="E69" s="153"/>
      <c r="F69" s="153"/>
      <c r="G69" s="153"/>
      <c r="H69" s="153"/>
      <c r="I69" s="153"/>
      <c r="J69" s="153"/>
      <c r="K69" s="153"/>
      <c r="L69" s="153"/>
      <c r="M69" s="153"/>
      <c r="N69" s="153"/>
      <c r="O69" s="153"/>
      <c r="P69" s="153"/>
      <c r="Q69" s="153"/>
      <c r="R69" s="153"/>
      <c r="S69" s="8"/>
    </row>
    <row r="70" spans="1:19" s="9" customFormat="1" ht="21.75" customHeight="1" x14ac:dyDescent="0.25">
      <c r="A70" s="152"/>
      <c r="B70" s="153"/>
      <c r="C70" s="153"/>
      <c r="D70" s="153"/>
      <c r="E70" s="153"/>
      <c r="F70" s="153"/>
      <c r="G70" s="153"/>
      <c r="H70" s="153"/>
      <c r="I70" s="153"/>
      <c r="J70" s="153"/>
      <c r="K70" s="153"/>
      <c r="L70" s="153"/>
      <c r="M70" s="153"/>
      <c r="N70" s="153"/>
      <c r="O70" s="153"/>
      <c r="P70" s="153"/>
      <c r="Q70" s="153"/>
      <c r="R70" s="153"/>
      <c r="S70" s="8"/>
    </row>
    <row r="71" spans="1:19" s="9" customFormat="1" ht="21.75" customHeight="1" x14ac:dyDescent="0.25">
      <c r="A71" s="152"/>
      <c r="B71" s="153"/>
      <c r="C71" s="153"/>
      <c r="D71" s="153"/>
      <c r="E71" s="153"/>
      <c r="F71" s="153"/>
      <c r="G71" s="153"/>
      <c r="H71" s="153"/>
      <c r="I71" s="153"/>
      <c r="J71" s="153"/>
      <c r="K71" s="153"/>
      <c r="L71" s="153"/>
      <c r="M71" s="153"/>
      <c r="N71" s="153"/>
      <c r="O71" s="153"/>
      <c r="P71" s="153"/>
      <c r="Q71" s="153"/>
      <c r="R71" s="153"/>
      <c r="S71" s="8"/>
    </row>
    <row r="72" spans="1:19" s="9" customFormat="1" ht="21.75" customHeight="1" x14ac:dyDescent="0.25">
      <c r="A72" s="152"/>
      <c r="B72" s="153"/>
      <c r="C72" s="153"/>
      <c r="D72" s="153"/>
      <c r="E72" s="153"/>
      <c r="F72" s="153"/>
      <c r="G72" s="153"/>
      <c r="H72" s="153"/>
      <c r="I72" s="153"/>
      <c r="J72" s="153"/>
      <c r="K72" s="153"/>
      <c r="L72" s="153"/>
      <c r="M72" s="153"/>
      <c r="N72" s="153"/>
      <c r="O72" s="153"/>
      <c r="P72" s="153"/>
      <c r="Q72" s="153"/>
      <c r="R72" s="153"/>
      <c r="S72" s="8"/>
    </row>
    <row r="73" spans="1:19" s="9" customFormat="1" ht="21.75" customHeight="1" x14ac:dyDescent="0.25">
      <c r="A73" s="152"/>
      <c r="B73" s="153"/>
      <c r="C73" s="153"/>
      <c r="D73" s="153"/>
      <c r="E73" s="153"/>
      <c r="F73" s="153"/>
      <c r="G73" s="153"/>
      <c r="H73" s="153"/>
      <c r="I73" s="153"/>
      <c r="J73" s="153"/>
      <c r="K73" s="153"/>
      <c r="L73" s="153"/>
      <c r="M73" s="153"/>
      <c r="N73" s="153"/>
      <c r="O73" s="153"/>
      <c r="P73" s="153"/>
      <c r="Q73" s="153"/>
      <c r="R73" s="153"/>
      <c r="S73" s="8"/>
    </row>
    <row r="74" spans="1:19" s="9" customFormat="1" ht="21.75" customHeight="1" x14ac:dyDescent="0.25">
      <c r="A74" s="152"/>
      <c r="B74" s="153"/>
      <c r="C74" s="153"/>
      <c r="D74" s="153"/>
      <c r="E74" s="153"/>
      <c r="F74" s="153"/>
      <c r="G74" s="153"/>
      <c r="H74" s="153"/>
      <c r="I74" s="153"/>
      <c r="J74" s="153"/>
      <c r="K74" s="153"/>
      <c r="L74" s="155"/>
      <c r="M74" s="155"/>
      <c r="N74" s="155"/>
      <c r="O74" s="155"/>
      <c r="P74" s="155"/>
      <c r="Q74" s="155"/>
      <c r="R74" s="153"/>
      <c r="S74" s="8"/>
    </row>
    <row r="75" spans="1:19" x14ac:dyDescent="0.25">
      <c r="L75" s="156"/>
      <c r="M75" s="157"/>
      <c r="N75" s="157"/>
      <c r="O75" s="157"/>
      <c r="P75" s="157"/>
      <c r="Q75" s="156"/>
    </row>
    <row r="76" spans="1:19" x14ac:dyDescent="0.25">
      <c r="L76" s="156"/>
      <c r="M76" s="935"/>
      <c r="N76" s="935"/>
      <c r="O76" s="935"/>
      <c r="P76" s="935"/>
      <c r="Q76" s="156"/>
    </row>
    <row r="77" spans="1:19" x14ac:dyDescent="0.25">
      <c r="L77" s="156"/>
      <c r="M77" s="412"/>
      <c r="N77" s="412"/>
      <c r="O77" s="412"/>
      <c r="P77" s="412"/>
      <c r="Q77" s="156"/>
    </row>
    <row r="78" spans="1:19" x14ac:dyDescent="0.25">
      <c r="L78" s="156"/>
      <c r="M78" s="158"/>
      <c r="N78" s="157"/>
      <c r="O78" s="412"/>
      <c r="P78" s="159"/>
      <c r="Q78" s="156"/>
    </row>
    <row r="79" spans="1:19" x14ac:dyDescent="0.25">
      <c r="L79" s="156"/>
      <c r="M79" s="157"/>
      <c r="N79" s="157"/>
      <c r="O79" s="157"/>
      <c r="P79" s="157"/>
      <c r="Q79" s="156"/>
    </row>
    <row r="106" spans="13:13" x14ac:dyDescent="0.25">
      <c r="M106" s="160"/>
    </row>
  </sheetData>
  <mergeCells count="115">
    <mergeCell ref="N26:N27"/>
    <mergeCell ref="O26:O27"/>
    <mergeCell ref="P26:P27"/>
    <mergeCell ref="P31:P32"/>
    <mergeCell ref="P12:P13"/>
    <mergeCell ref="Q12:Q13"/>
    <mergeCell ref="R9:R10"/>
    <mergeCell ref="A11:R11"/>
    <mergeCell ref="A12:A13"/>
    <mergeCell ref="B12:B13"/>
    <mergeCell ref="C12:C13"/>
    <mergeCell ref="D12:D13"/>
    <mergeCell ref="E12:E13"/>
    <mergeCell ref="F12:F13"/>
    <mergeCell ref="J12:J13"/>
    <mergeCell ref="K12:K13"/>
    <mergeCell ref="L9:L10"/>
    <mergeCell ref="M9:M10"/>
    <mergeCell ref="N9:N10"/>
    <mergeCell ref="O9:O10"/>
    <mergeCell ref="R12:R13"/>
    <mergeCell ref="L12:L13"/>
    <mergeCell ref="M12:M13"/>
    <mergeCell ref="N12:N13"/>
    <mergeCell ref="Q9:Q10"/>
    <mergeCell ref="Q4:Q5"/>
    <mergeCell ref="R4:R5"/>
    <mergeCell ref="A9:A10"/>
    <mergeCell ref="B9:B10"/>
    <mergeCell ref="C9:C10"/>
    <mergeCell ref="D9:D10"/>
    <mergeCell ref="E9:E10"/>
    <mergeCell ref="F9:F10"/>
    <mergeCell ref="J9:J10"/>
    <mergeCell ref="K9:K10"/>
    <mergeCell ref="G4:G5"/>
    <mergeCell ref="H4:I4"/>
    <mergeCell ref="J4:J5"/>
    <mergeCell ref="K4:L4"/>
    <mergeCell ref="M4:N4"/>
    <mergeCell ref="O4:P4"/>
    <mergeCell ref="A4:A5"/>
    <mergeCell ref="B4:B5"/>
    <mergeCell ref="C4:C5"/>
    <mergeCell ref="D4:D5"/>
    <mergeCell ref="E4:E5"/>
    <mergeCell ref="F4:F5"/>
    <mergeCell ref="P9:P10"/>
    <mergeCell ref="G20:G21"/>
    <mergeCell ref="J20:J21"/>
    <mergeCell ref="K20:K21"/>
    <mergeCell ref="L20:L21"/>
    <mergeCell ref="A20:A21"/>
    <mergeCell ref="B20:B21"/>
    <mergeCell ref="C20:C21"/>
    <mergeCell ref="D20:D21"/>
    <mergeCell ref="E20:E21"/>
    <mergeCell ref="O12:O13"/>
    <mergeCell ref="D26:D27"/>
    <mergeCell ref="E26:E27"/>
    <mergeCell ref="R20:R21"/>
    <mergeCell ref="A24:A25"/>
    <mergeCell ref="B24:B25"/>
    <mergeCell ref="C24:C25"/>
    <mergeCell ref="D24:D25"/>
    <mergeCell ref="E24:E25"/>
    <mergeCell ref="F24:F25"/>
    <mergeCell ref="J24:J25"/>
    <mergeCell ref="K24:K25"/>
    <mergeCell ref="L24:L25"/>
    <mergeCell ref="M24:M25"/>
    <mergeCell ref="N24:N25"/>
    <mergeCell ref="O24:O25"/>
    <mergeCell ref="P24:P25"/>
    <mergeCell ref="Q24:Q25"/>
    <mergeCell ref="R24:R25"/>
    <mergeCell ref="M20:M21"/>
    <mergeCell ref="N20:N21"/>
    <mergeCell ref="O20:O21"/>
    <mergeCell ref="P20:P21"/>
    <mergeCell ref="Q20:Q21"/>
    <mergeCell ref="F20:F21"/>
    <mergeCell ref="Q26:Q27"/>
    <mergeCell ref="R26:R27"/>
    <mergeCell ref="A28:R28"/>
    <mergeCell ref="A30:R30"/>
    <mergeCell ref="A31:A32"/>
    <mergeCell ref="B31:B32"/>
    <mergeCell ref="C31:C32"/>
    <mergeCell ref="D31:D32"/>
    <mergeCell ref="E31:E32"/>
    <mergeCell ref="F31:F32"/>
    <mergeCell ref="J31:J32"/>
    <mergeCell ref="K31:K32"/>
    <mergeCell ref="L31:L32"/>
    <mergeCell ref="M31:M32"/>
    <mergeCell ref="N31:N32"/>
    <mergeCell ref="O31:O32"/>
    <mergeCell ref="F26:F27"/>
    <mergeCell ref="J26:J27"/>
    <mergeCell ref="K26:K27"/>
    <mergeCell ref="L26:L27"/>
    <mergeCell ref="M26:M27"/>
    <mergeCell ref="A26:A27"/>
    <mergeCell ref="B26:B27"/>
    <mergeCell ref="C26:C27"/>
    <mergeCell ref="M76:N76"/>
    <mergeCell ref="O76:P76"/>
    <mergeCell ref="Q31:Q32"/>
    <mergeCell ref="R31:R32"/>
    <mergeCell ref="A33:R33"/>
    <mergeCell ref="A35:R35"/>
    <mergeCell ref="L37:L38"/>
    <mergeCell ref="M37:N37"/>
    <mergeCell ref="O37:P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6"/>
  <dimension ref="A1:S31"/>
  <sheetViews>
    <sheetView zoomScale="50" zoomScaleNormal="50" workbookViewId="0"/>
  </sheetViews>
  <sheetFormatPr defaultRowHeight="15" x14ac:dyDescent="0.25"/>
  <cols>
    <col min="1" max="1" width="4.7109375" customWidth="1"/>
    <col min="2" max="2" width="11.140625" customWidth="1"/>
    <col min="3" max="3" width="11.42578125" customWidth="1"/>
    <col min="4" max="4" width="11.5703125" customWidth="1"/>
    <col min="5" max="5" width="45.7109375" customWidth="1"/>
    <col min="6" max="6" width="57.7109375" customWidth="1"/>
    <col min="7" max="7" width="35.7109375" customWidth="1"/>
    <col min="8" max="8" width="21.140625" customWidth="1"/>
    <col min="9" max="9" width="12.42578125" customWidth="1"/>
    <col min="10" max="10" width="32.140625" customWidth="1"/>
    <col min="11" max="11" width="10.7109375" customWidth="1"/>
    <col min="12" max="12" width="12.7109375" customWidth="1"/>
    <col min="13" max="16" width="14.7109375" style="1" customWidth="1"/>
    <col min="17" max="17" width="24.28515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965" t="s">
        <v>1255</v>
      </c>
      <c r="B1" s="966"/>
      <c r="C1" s="966"/>
      <c r="D1" s="966"/>
      <c r="E1" s="966"/>
      <c r="F1" s="966"/>
      <c r="G1" s="201"/>
      <c r="H1" s="201"/>
      <c r="I1" s="201"/>
      <c r="J1" s="201"/>
      <c r="K1" s="201"/>
      <c r="L1" s="201"/>
      <c r="M1" s="202"/>
      <c r="N1" s="202"/>
      <c r="O1" s="202"/>
      <c r="P1" s="202"/>
      <c r="Q1" s="201"/>
      <c r="R1" s="201"/>
    </row>
    <row r="2" spans="1:19" ht="18.75" x14ac:dyDescent="0.3">
      <c r="A2" s="965" t="s">
        <v>1272</v>
      </c>
      <c r="B2" s="966"/>
      <c r="C2" s="966"/>
      <c r="D2" s="966"/>
      <c r="E2" s="966"/>
      <c r="F2" s="966"/>
      <c r="G2" s="201"/>
      <c r="H2" s="201"/>
      <c r="I2" s="201"/>
      <c r="J2" s="201"/>
      <c r="K2" s="201"/>
      <c r="L2" s="201"/>
      <c r="M2" s="202"/>
      <c r="N2" s="202"/>
      <c r="O2" s="202"/>
      <c r="P2" s="202"/>
      <c r="Q2" s="201"/>
      <c r="R2" s="201"/>
    </row>
    <row r="3" spans="1:19" ht="18.75" x14ac:dyDescent="0.3">
      <c r="A3" s="201"/>
      <c r="B3" s="201"/>
      <c r="C3" s="201"/>
      <c r="D3" s="201"/>
      <c r="E3" s="201"/>
      <c r="F3" s="201"/>
      <c r="G3" s="201"/>
      <c r="H3" s="201"/>
      <c r="I3" s="201"/>
      <c r="J3" s="201"/>
      <c r="K3" s="201"/>
      <c r="L3" s="201"/>
      <c r="M3" s="202"/>
      <c r="N3" s="202"/>
      <c r="O3" s="202"/>
      <c r="P3" s="202"/>
      <c r="Q3" s="201"/>
      <c r="R3" s="201"/>
    </row>
    <row r="4" spans="1:19" s="3" customFormat="1" ht="76.5" customHeight="1" x14ac:dyDescent="0.3">
      <c r="A4" s="948" t="s">
        <v>0</v>
      </c>
      <c r="B4" s="946" t="s">
        <v>1</v>
      </c>
      <c r="C4" s="946" t="s">
        <v>2</v>
      </c>
      <c r="D4" s="946" t="s">
        <v>3</v>
      </c>
      <c r="E4" s="948" t="s">
        <v>4</v>
      </c>
      <c r="F4" s="948" t="s">
        <v>5</v>
      </c>
      <c r="G4" s="948" t="s">
        <v>6</v>
      </c>
      <c r="H4" s="950" t="s">
        <v>7</v>
      </c>
      <c r="I4" s="950"/>
      <c r="J4" s="948" t="s">
        <v>8</v>
      </c>
      <c r="K4" s="951" t="s">
        <v>9</v>
      </c>
      <c r="L4" s="952"/>
      <c r="M4" s="953" t="s">
        <v>10</v>
      </c>
      <c r="N4" s="953"/>
      <c r="O4" s="953" t="s">
        <v>11</v>
      </c>
      <c r="P4" s="953"/>
      <c r="Q4" s="948" t="s">
        <v>12</v>
      </c>
      <c r="R4" s="946" t="s">
        <v>13</v>
      </c>
      <c r="S4" s="2"/>
    </row>
    <row r="5" spans="1:19" s="3" customFormat="1" ht="35.25" customHeight="1" x14ac:dyDescent="0.2">
      <c r="A5" s="949"/>
      <c r="B5" s="947"/>
      <c r="C5" s="947"/>
      <c r="D5" s="947"/>
      <c r="E5" s="949"/>
      <c r="F5" s="949"/>
      <c r="G5" s="949"/>
      <c r="H5" s="338" t="s">
        <v>14</v>
      </c>
      <c r="I5" s="338" t="s">
        <v>15</v>
      </c>
      <c r="J5" s="949"/>
      <c r="K5" s="339">
        <v>2018</v>
      </c>
      <c r="L5" s="339">
        <v>2019</v>
      </c>
      <c r="M5" s="203">
        <v>2018</v>
      </c>
      <c r="N5" s="203">
        <v>2019</v>
      </c>
      <c r="O5" s="203">
        <v>2018</v>
      </c>
      <c r="P5" s="203">
        <v>2019</v>
      </c>
      <c r="Q5" s="949"/>
      <c r="R5" s="947"/>
      <c r="S5" s="2"/>
    </row>
    <row r="6" spans="1:19" s="3" customFormat="1" ht="15.75" customHeight="1" x14ac:dyDescent="0.2">
      <c r="A6" s="337" t="s">
        <v>16</v>
      </c>
      <c r="B6" s="338" t="s">
        <v>17</v>
      </c>
      <c r="C6" s="338" t="s">
        <v>18</v>
      </c>
      <c r="D6" s="338" t="s">
        <v>19</v>
      </c>
      <c r="E6" s="337" t="s">
        <v>20</v>
      </c>
      <c r="F6" s="337" t="s">
        <v>21</v>
      </c>
      <c r="G6" s="337" t="s">
        <v>22</v>
      </c>
      <c r="H6" s="338" t="s">
        <v>23</v>
      </c>
      <c r="I6" s="338" t="s">
        <v>24</v>
      </c>
      <c r="J6" s="337" t="s">
        <v>25</v>
      </c>
      <c r="K6" s="339" t="s">
        <v>26</v>
      </c>
      <c r="L6" s="339" t="s">
        <v>27</v>
      </c>
      <c r="M6" s="340" t="s">
        <v>28</v>
      </c>
      <c r="N6" s="340" t="s">
        <v>29</v>
      </c>
      <c r="O6" s="340" t="s">
        <v>30</v>
      </c>
      <c r="P6" s="340" t="s">
        <v>31</v>
      </c>
      <c r="Q6" s="337" t="s">
        <v>32</v>
      </c>
      <c r="R6" s="338" t="s">
        <v>33</v>
      </c>
      <c r="S6" s="2"/>
    </row>
    <row r="7" spans="1:19" s="9" customFormat="1" ht="298.5" customHeight="1" x14ac:dyDescent="0.25">
      <c r="A7" s="341">
        <v>1</v>
      </c>
      <c r="B7" s="342">
        <v>1.2</v>
      </c>
      <c r="C7" s="342">
        <v>4</v>
      </c>
      <c r="D7" s="342">
        <v>2</v>
      </c>
      <c r="E7" s="341" t="s">
        <v>846</v>
      </c>
      <c r="F7" s="343" t="s">
        <v>847</v>
      </c>
      <c r="G7" s="344" t="s">
        <v>848</v>
      </c>
      <c r="H7" s="345" t="s">
        <v>849</v>
      </c>
      <c r="I7" s="346">
        <v>200</v>
      </c>
      <c r="J7" s="343" t="s">
        <v>850</v>
      </c>
      <c r="K7" s="344" t="s">
        <v>50</v>
      </c>
      <c r="L7" s="342"/>
      <c r="M7" s="347">
        <v>14300</v>
      </c>
      <c r="N7" s="342"/>
      <c r="O7" s="347">
        <v>14300</v>
      </c>
      <c r="P7" s="342"/>
      <c r="Q7" s="343" t="s">
        <v>851</v>
      </c>
      <c r="R7" s="341" t="s">
        <v>852</v>
      </c>
      <c r="S7" s="8"/>
    </row>
    <row r="8" spans="1:19" s="9" customFormat="1" ht="323.25" customHeight="1" x14ac:dyDescent="0.25">
      <c r="A8" s="348">
        <v>1</v>
      </c>
      <c r="B8" s="349">
        <v>1.2</v>
      </c>
      <c r="C8" s="349">
        <v>4</v>
      </c>
      <c r="D8" s="349">
        <v>2</v>
      </c>
      <c r="E8" s="348" t="s">
        <v>846</v>
      </c>
      <c r="F8" s="350" t="s">
        <v>847</v>
      </c>
      <c r="G8" s="351" t="s">
        <v>848</v>
      </c>
      <c r="H8" s="352" t="s">
        <v>849</v>
      </c>
      <c r="I8" s="353">
        <v>200</v>
      </c>
      <c r="J8" s="350" t="s">
        <v>850</v>
      </c>
      <c r="K8" s="351" t="s">
        <v>50</v>
      </c>
      <c r="L8" s="349"/>
      <c r="M8" s="354">
        <v>14169.6</v>
      </c>
      <c r="N8" s="349"/>
      <c r="O8" s="354">
        <v>14169.6</v>
      </c>
      <c r="P8" s="349"/>
      <c r="Q8" s="350" t="s">
        <v>851</v>
      </c>
      <c r="R8" s="348" t="s">
        <v>852</v>
      </c>
      <c r="S8" s="8"/>
    </row>
    <row r="9" spans="1:19" s="9" customFormat="1" ht="37.5" customHeight="1" x14ac:dyDescent="0.25">
      <c r="A9" s="957" t="s">
        <v>1149</v>
      </c>
      <c r="B9" s="958"/>
      <c r="C9" s="958"/>
      <c r="D9" s="958"/>
      <c r="E9" s="958"/>
      <c r="F9" s="958"/>
      <c r="G9" s="958"/>
      <c r="H9" s="958"/>
      <c r="I9" s="958"/>
      <c r="J9" s="958"/>
      <c r="K9" s="958"/>
      <c r="L9" s="958"/>
      <c r="M9" s="958"/>
      <c r="N9" s="958"/>
      <c r="O9" s="958"/>
      <c r="P9" s="958"/>
      <c r="Q9" s="958"/>
      <c r="R9" s="959"/>
      <c r="S9" s="8"/>
    </row>
    <row r="10" spans="1:19" s="204" customFormat="1" ht="231" customHeight="1" x14ac:dyDescent="0.2">
      <c r="A10" s="355">
        <v>2</v>
      </c>
      <c r="B10" s="355">
        <v>1</v>
      </c>
      <c r="C10" s="355">
        <v>4</v>
      </c>
      <c r="D10" s="356">
        <v>2</v>
      </c>
      <c r="E10" s="357" t="s">
        <v>853</v>
      </c>
      <c r="F10" s="356" t="s">
        <v>854</v>
      </c>
      <c r="G10" s="355" t="s">
        <v>297</v>
      </c>
      <c r="H10" s="345" t="s">
        <v>849</v>
      </c>
      <c r="I10" s="355">
        <v>20</v>
      </c>
      <c r="J10" s="356" t="s">
        <v>855</v>
      </c>
      <c r="K10" s="358" t="s">
        <v>50</v>
      </c>
      <c r="L10" s="358"/>
      <c r="M10" s="359">
        <v>24415.17</v>
      </c>
      <c r="N10" s="359"/>
      <c r="O10" s="359">
        <v>24415.17</v>
      </c>
      <c r="P10" s="359"/>
      <c r="Q10" s="356" t="s">
        <v>851</v>
      </c>
      <c r="R10" s="356" t="s">
        <v>852</v>
      </c>
    </row>
    <row r="11" spans="1:19" ht="329.25" customHeight="1" x14ac:dyDescent="0.25">
      <c r="A11" s="351">
        <v>2</v>
      </c>
      <c r="B11" s="351">
        <v>1</v>
      </c>
      <c r="C11" s="351">
        <v>4</v>
      </c>
      <c r="D11" s="350">
        <v>2</v>
      </c>
      <c r="E11" s="348" t="s">
        <v>853</v>
      </c>
      <c r="F11" s="350" t="s">
        <v>854</v>
      </c>
      <c r="G11" s="351" t="s">
        <v>297</v>
      </c>
      <c r="H11" s="352" t="s">
        <v>849</v>
      </c>
      <c r="I11" s="351">
        <v>20</v>
      </c>
      <c r="J11" s="350" t="s">
        <v>855</v>
      </c>
      <c r="K11" s="360" t="s">
        <v>50</v>
      </c>
      <c r="L11" s="360"/>
      <c r="M11" s="354">
        <v>23999</v>
      </c>
      <c r="N11" s="361"/>
      <c r="O11" s="354">
        <v>23999</v>
      </c>
      <c r="P11" s="361"/>
      <c r="Q11" s="350" t="s">
        <v>851</v>
      </c>
      <c r="R11" s="350" t="s">
        <v>852</v>
      </c>
    </row>
    <row r="12" spans="1:19" ht="32.25" customHeight="1" x14ac:dyDescent="0.25">
      <c r="A12" s="957" t="s">
        <v>1149</v>
      </c>
      <c r="B12" s="958"/>
      <c r="C12" s="958"/>
      <c r="D12" s="958"/>
      <c r="E12" s="958"/>
      <c r="F12" s="958"/>
      <c r="G12" s="958"/>
      <c r="H12" s="958"/>
      <c r="I12" s="958"/>
      <c r="J12" s="958"/>
      <c r="K12" s="958"/>
      <c r="L12" s="958"/>
      <c r="M12" s="958"/>
      <c r="N12" s="958"/>
      <c r="O12" s="958"/>
      <c r="P12" s="958"/>
      <c r="Q12" s="958"/>
      <c r="R12" s="959"/>
    </row>
    <row r="13" spans="1:19" ht="256.5" customHeight="1" x14ac:dyDescent="0.3">
      <c r="A13" s="344">
        <v>3</v>
      </c>
      <c r="B13" s="344">
        <v>1</v>
      </c>
      <c r="C13" s="344">
        <v>4</v>
      </c>
      <c r="D13" s="344">
        <v>5</v>
      </c>
      <c r="E13" s="343" t="s">
        <v>856</v>
      </c>
      <c r="F13" s="343" t="s">
        <v>857</v>
      </c>
      <c r="G13" s="343" t="s">
        <v>858</v>
      </c>
      <c r="H13" s="343" t="s">
        <v>794</v>
      </c>
      <c r="I13" s="344">
        <v>25</v>
      </c>
      <c r="J13" s="343" t="s">
        <v>859</v>
      </c>
      <c r="K13" s="343" t="s">
        <v>50</v>
      </c>
      <c r="L13" s="362"/>
      <c r="M13" s="363">
        <v>40000</v>
      </c>
      <c r="N13" s="364"/>
      <c r="O13" s="363">
        <v>40000</v>
      </c>
      <c r="P13" s="364"/>
      <c r="Q13" s="356" t="s">
        <v>851</v>
      </c>
      <c r="R13" s="356" t="s">
        <v>852</v>
      </c>
    </row>
    <row r="14" spans="1:19" ht="248.25" customHeight="1" x14ac:dyDescent="0.3">
      <c r="A14" s="351">
        <v>3</v>
      </c>
      <c r="B14" s="351">
        <v>1</v>
      </c>
      <c r="C14" s="351">
        <v>4</v>
      </c>
      <c r="D14" s="351">
        <v>5</v>
      </c>
      <c r="E14" s="350" t="s">
        <v>856</v>
      </c>
      <c r="F14" s="350" t="s">
        <v>857</v>
      </c>
      <c r="G14" s="350" t="s">
        <v>858</v>
      </c>
      <c r="H14" s="350" t="s">
        <v>794</v>
      </c>
      <c r="I14" s="365">
        <v>24</v>
      </c>
      <c r="J14" s="350" t="s">
        <v>859</v>
      </c>
      <c r="K14" s="350" t="s">
        <v>50</v>
      </c>
      <c r="L14" s="366"/>
      <c r="M14" s="354">
        <v>39998.89</v>
      </c>
      <c r="N14" s="367"/>
      <c r="O14" s="354">
        <v>39998.89</v>
      </c>
      <c r="P14" s="367"/>
      <c r="Q14" s="350" t="s">
        <v>851</v>
      </c>
      <c r="R14" s="350" t="s">
        <v>852</v>
      </c>
    </row>
    <row r="15" spans="1:19" ht="63" customHeight="1" x14ac:dyDescent="0.25">
      <c r="A15" s="957" t="s">
        <v>1150</v>
      </c>
      <c r="B15" s="958"/>
      <c r="C15" s="958"/>
      <c r="D15" s="958"/>
      <c r="E15" s="958"/>
      <c r="F15" s="958"/>
      <c r="G15" s="958"/>
      <c r="H15" s="958"/>
      <c r="I15" s="958"/>
      <c r="J15" s="958"/>
      <c r="K15" s="958"/>
      <c r="L15" s="958"/>
      <c r="M15" s="958"/>
      <c r="N15" s="958"/>
      <c r="O15" s="958"/>
      <c r="P15" s="958"/>
      <c r="Q15" s="958"/>
      <c r="R15" s="959"/>
    </row>
    <row r="16" spans="1:19" ht="231.75" customHeight="1" x14ac:dyDescent="0.25">
      <c r="A16" s="368">
        <v>4</v>
      </c>
      <c r="B16" s="369">
        <v>1</v>
      </c>
      <c r="C16" s="370">
        <v>4</v>
      </c>
      <c r="D16" s="370">
        <v>5</v>
      </c>
      <c r="E16" s="370" t="s">
        <v>860</v>
      </c>
      <c r="F16" s="370" t="s">
        <v>861</v>
      </c>
      <c r="G16" s="370" t="s">
        <v>858</v>
      </c>
      <c r="H16" s="370" t="s">
        <v>42</v>
      </c>
      <c r="I16" s="370">
        <v>30</v>
      </c>
      <c r="J16" s="370" t="s">
        <v>862</v>
      </c>
      <c r="K16" s="368" t="s">
        <v>50</v>
      </c>
      <c r="L16" s="368"/>
      <c r="M16" s="371">
        <v>15230.96</v>
      </c>
      <c r="N16" s="368"/>
      <c r="O16" s="371">
        <v>15230.96</v>
      </c>
      <c r="P16" s="368"/>
      <c r="Q16" s="370" t="s">
        <v>851</v>
      </c>
      <c r="R16" s="370" t="s">
        <v>852</v>
      </c>
    </row>
    <row r="17" spans="1:19" ht="37.5" customHeight="1" x14ac:dyDescent="0.25">
      <c r="A17" s="960" t="s">
        <v>1151</v>
      </c>
      <c r="B17" s="960"/>
      <c r="C17" s="960"/>
      <c r="D17" s="960"/>
      <c r="E17" s="960"/>
      <c r="F17" s="960"/>
      <c r="G17" s="960"/>
      <c r="H17" s="960"/>
      <c r="I17" s="960"/>
      <c r="J17" s="960"/>
      <c r="K17" s="960"/>
      <c r="L17" s="960"/>
      <c r="M17" s="960"/>
      <c r="N17" s="960"/>
      <c r="O17" s="960"/>
      <c r="P17" s="960"/>
      <c r="Q17" s="960"/>
      <c r="R17" s="961"/>
      <c r="S17" s="8"/>
    </row>
    <row r="18" spans="1:19" ht="190.5" customHeight="1" x14ac:dyDescent="0.3">
      <c r="A18" s="370">
        <v>5</v>
      </c>
      <c r="B18" s="370">
        <v>1</v>
      </c>
      <c r="C18" s="370">
        <v>4</v>
      </c>
      <c r="D18" s="370">
        <v>5</v>
      </c>
      <c r="E18" s="370" t="s">
        <v>863</v>
      </c>
      <c r="F18" s="370" t="s">
        <v>864</v>
      </c>
      <c r="G18" s="370" t="s">
        <v>332</v>
      </c>
      <c r="H18" s="370" t="s">
        <v>794</v>
      </c>
      <c r="I18" s="372">
        <v>50</v>
      </c>
      <c r="J18" s="370" t="s">
        <v>865</v>
      </c>
      <c r="K18" s="370" t="s">
        <v>50</v>
      </c>
      <c r="L18" s="373"/>
      <c r="M18" s="371">
        <v>25528.5</v>
      </c>
      <c r="N18" s="373"/>
      <c r="O18" s="371">
        <v>25528.5</v>
      </c>
      <c r="P18" s="373"/>
      <c r="Q18" s="370" t="s">
        <v>866</v>
      </c>
      <c r="R18" s="370" t="s">
        <v>867</v>
      </c>
      <c r="S18" s="204"/>
    </row>
    <row r="19" spans="1:19" ht="34.5" customHeight="1" x14ac:dyDescent="0.25">
      <c r="A19" s="962" t="s">
        <v>868</v>
      </c>
      <c r="B19" s="963"/>
      <c r="C19" s="963"/>
      <c r="D19" s="963"/>
      <c r="E19" s="963"/>
      <c r="F19" s="963"/>
      <c r="G19" s="963"/>
      <c r="H19" s="963"/>
      <c r="I19" s="963"/>
      <c r="J19" s="963"/>
      <c r="K19" s="963"/>
      <c r="L19" s="963"/>
      <c r="M19" s="963"/>
      <c r="N19" s="963"/>
      <c r="O19" s="963"/>
      <c r="P19" s="963"/>
      <c r="Q19" s="963"/>
      <c r="R19" s="964"/>
    </row>
    <row r="20" spans="1:19" ht="186" customHeight="1" x14ac:dyDescent="0.25">
      <c r="A20" s="344">
        <v>6</v>
      </c>
      <c r="B20" s="344">
        <v>1</v>
      </c>
      <c r="C20" s="344">
        <v>4</v>
      </c>
      <c r="D20" s="343">
        <v>2</v>
      </c>
      <c r="E20" s="341" t="s">
        <v>869</v>
      </c>
      <c r="F20" s="343" t="s">
        <v>870</v>
      </c>
      <c r="G20" s="344" t="s">
        <v>520</v>
      </c>
      <c r="H20" s="345" t="s">
        <v>871</v>
      </c>
      <c r="I20" s="344">
        <v>50</v>
      </c>
      <c r="J20" s="343" t="s">
        <v>872</v>
      </c>
      <c r="K20" s="374" t="s">
        <v>50</v>
      </c>
      <c r="L20" s="374"/>
      <c r="M20" s="347">
        <v>35000</v>
      </c>
      <c r="N20" s="347"/>
      <c r="O20" s="347">
        <v>35000</v>
      </c>
      <c r="P20" s="347"/>
      <c r="Q20" s="343" t="s">
        <v>851</v>
      </c>
      <c r="R20" s="343" t="s">
        <v>852</v>
      </c>
    </row>
    <row r="21" spans="1:19" ht="178.5" customHeight="1" x14ac:dyDescent="0.25">
      <c r="A21" s="351">
        <v>6</v>
      </c>
      <c r="B21" s="351">
        <v>1</v>
      </c>
      <c r="C21" s="351">
        <v>4</v>
      </c>
      <c r="D21" s="350">
        <v>2</v>
      </c>
      <c r="E21" s="348" t="s">
        <v>869</v>
      </c>
      <c r="F21" s="350" t="s">
        <v>870</v>
      </c>
      <c r="G21" s="351" t="s">
        <v>520</v>
      </c>
      <c r="H21" s="352" t="s">
        <v>871</v>
      </c>
      <c r="I21" s="351">
        <v>50</v>
      </c>
      <c r="J21" s="350" t="s">
        <v>872</v>
      </c>
      <c r="K21" s="360" t="s">
        <v>50</v>
      </c>
      <c r="L21" s="360"/>
      <c r="M21" s="354">
        <v>32499</v>
      </c>
      <c r="N21" s="361"/>
      <c r="O21" s="354">
        <v>32499</v>
      </c>
      <c r="P21" s="361"/>
      <c r="Q21" s="350" t="s">
        <v>851</v>
      </c>
      <c r="R21" s="350" t="s">
        <v>852</v>
      </c>
    </row>
    <row r="22" spans="1:19" ht="33.75" customHeight="1" x14ac:dyDescent="0.25">
      <c r="A22" s="957" t="s">
        <v>1149</v>
      </c>
      <c r="B22" s="958"/>
      <c r="C22" s="958"/>
      <c r="D22" s="958"/>
      <c r="E22" s="958"/>
      <c r="F22" s="958"/>
      <c r="G22" s="958"/>
      <c r="H22" s="958"/>
      <c r="I22" s="958"/>
      <c r="J22" s="958"/>
      <c r="K22" s="958"/>
      <c r="L22" s="958"/>
      <c r="M22" s="958"/>
      <c r="N22" s="958"/>
      <c r="O22" s="958"/>
      <c r="P22" s="958"/>
      <c r="Q22" s="958"/>
      <c r="R22" s="959"/>
    </row>
    <row r="23" spans="1:19" ht="172.5" customHeight="1" x14ac:dyDescent="0.3">
      <c r="A23" s="344">
        <v>7</v>
      </c>
      <c r="B23" s="344">
        <v>1</v>
      </c>
      <c r="C23" s="344">
        <v>4</v>
      </c>
      <c r="D23" s="344">
        <v>5</v>
      </c>
      <c r="E23" s="343" t="s">
        <v>873</v>
      </c>
      <c r="F23" s="343" t="s">
        <v>874</v>
      </c>
      <c r="G23" s="343" t="s">
        <v>520</v>
      </c>
      <c r="H23" s="343" t="s">
        <v>794</v>
      </c>
      <c r="I23" s="344">
        <v>35</v>
      </c>
      <c r="J23" s="343" t="s">
        <v>875</v>
      </c>
      <c r="K23" s="343" t="s">
        <v>50</v>
      </c>
      <c r="L23" s="375"/>
      <c r="M23" s="376">
        <v>35000</v>
      </c>
      <c r="N23" s="377"/>
      <c r="O23" s="376">
        <v>35000</v>
      </c>
      <c r="P23" s="377"/>
      <c r="Q23" s="343" t="s">
        <v>851</v>
      </c>
      <c r="R23" s="343" t="s">
        <v>852</v>
      </c>
    </row>
    <row r="24" spans="1:19" ht="177.75" customHeight="1" x14ac:dyDescent="0.3">
      <c r="A24" s="351">
        <v>7</v>
      </c>
      <c r="B24" s="351">
        <v>1</v>
      </c>
      <c r="C24" s="351">
        <v>4</v>
      </c>
      <c r="D24" s="351">
        <v>5</v>
      </c>
      <c r="E24" s="350" t="s">
        <v>873</v>
      </c>
      <c r="F24" s="350" t="s">
        <v>874</v>
      </c>
      <c r="G24" s="350" t="s">
        <v>520</v>
      </c>
      <c r="H24" s="350" t="s">
        <v>794</v>
      </c>
      <c r="I24" s="365">
        <v>40</v>
      </c>
      <c r="J24" s="350" t="s">
        <v>875</v>
      </c>
      <c r="K24" s="350" t="s">
        <v>50</v>
      </c>
      <c r="L24" s="366"/>
      <c r="M24" s="354">
        <v>31917.99</v>
      </c>
      <c r="N24" s="367"/>
      <c r="O24" s="354">
        <v>31917.99</v>
      </c>
      <c r="P24" s="367"/>
      <c r="Q24" s="350" t="s">
        <v>851</v>
      </c>
      <c r="R24" s="350" t="s">
        <v>852</v>
      </c>
    </row>
    <row r="25" spans="1:19" ht="33.75" customHeight="1" x14ac:dyDescent="0.25">
      <c r="A25" s="957" t="s">
        <v>1152</v>
      </c>
      <c r="B25" s="958"/>
      <c r="C25" s="958"/>
      <c r="D25" s="958"/>
      <c r="E25" s="958"/>
      <c r="F25" s="958"/>
      <c r="G25" s="958"/>
      <c r="H25" s="958"/>
      <c r="I25" s="958"/>
      <c r="J25" s="958"/>
      <c r="K25" s="958"/>
      <c r="L25" s="958"/>
      <c r="M25" s="958"/>
      <c r="N25" s="958"/>
      <c r="O25" s="958"/>
      <c r="P25" s="958"/>
      <c r="Q25" s="958"/>
      <c r="R25" s="959"/>
    </row>
    <row r="28" spans="1:19" ht="15.75" x14ac:dyDescent="0.25">
      <c r="L28" s="954"/>
      <c r="M28" s="955" t="s">
        <v>112</v>
      </c>
      <c r="N28" s="955"/>
      <c r="O28" s="955" t="s">
        <v>113</v>
      </c>
      <c r="P28" s="956"/>
    </row>
    <row r="29" spans="1:19" ht="15.75" x14ac:dyDescent="0.25">
      <c r="L29" s="954"/>
      <c r="M29" s="300" t="s">
        <v>114</v>
      </c>
      <c r="N29" s="336" t="s">
        <v>115</v>
      </c>
      <c r="O29" s="301" t="s">
        <v>114</v>
      </c>
      <c r="P29" s="302" t="s">
        <v>115</v>
      </c>
    </row>
    <row r="30" spans="1:19" ht="15.75" x14ac:dyDescent="0.25">
      <c r="L30" s="303" t="s">
        <v>116</v>
      </c>
      <c r="M30" s="304">
        <v>6</v>
      </c>
      <c r="N30" s="305">
        <v>163946.13</v>
      </c>
      <c r="O30" s="306">
        <v>1</v>
      </c>
      <c r="P30" s="307">
        <v>22028.5</v>
      </c>
    </row>
    <row r="31" spans="1:19" ht="15.75" x14ac:dyDescent="0.25">
      <c r="L31" s="303" t="s">
        <v>117</v>
      </c>
      <c r="M31" s="308">
        <v>5</v>
      </c>
      <c r="N31" s="309">
        <v>142584.48000000001</v>
      </c>
      <c r="O31" s="306">
        <v>0</v>
      </c>
      <c r="P31" s="310">
        <v>0</v>
      </c>
    </row>
  </sheetData>
  <mergeCells count="24">
    <mergeCell ref="L28:L29"/>
    <mergeCell ref="M28:N28"/>
    <mergeCell ref="O28:P28"/>
    <mergeCell ref="A9:R9"/>
    <mergeCell ref="A12:R12"/>
    <mergeCell ref="A15:R15"/>
    <mergeCell ref="A22:R22"/>
    <mergeCell ref="A25:R25"/>
    <mergeCell ref="A17:R17"/>
    <mergeCell ref="A19:R19"/>
    <mergeCell ref="R4:R5"/>
    <mergeCell ref="A4:A5"/>
    <mergeCell ref="B4:B5"/>
    <mergeCell ref="C4:C5"/>
    <mergeCell ref="D4:D5"/>
    <mergeCell ref="E4:E5"/>
    <mergeCell ref="G4:G5"/>
    <mergeCell ref="H4:I4"/>
    <mergeCell ref="J4:J5"/>
    <mergeCell ref="K4:L4"/>
    <mergeCell ref="M4:N4"/>
    <mergeCell ref="O4:P4"/>
    <mergeCell ref="F4:F5"/>
    <mergeCell ref="Q4:Q5"/>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9">
    <pageSetUpPr fitToPage="1"/>
  </sheetPr>
  <dimension ref="A1:T82"/>
  <sheetViews>
    <sheetView zoomScale="65" zoomScaleNormal="65"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0.7109375" customWidth="1"/>
    <col min="12" max="12" width="12.7109375" customWidth="1"/>
    <col min="13" max="16" width="14.7109375" style="1" customWidth="1"/>
    <col min="17" max="17" width="16.7109375" customWidth="1"/>
    <col min="18" max="18" width="19.42578125" customWidth="1"/>
    <col min="19" max="19" width="19.5703125" customWidth="1"/>
    <col min="20" max="20" width="11.28515625" bestFit="1"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20" ht="15.75" x14ac:dyDescent="0.25">
      <c r="A1" s="965" t="s">
        <v>1255</v>
      </c>
    </row>
    <row r="2" spans="1:20" ht="15.75" x14ac:dyDescent="0.25">
      <c r="A2" s="965" t="s">
        <v>40</v>
      </c>
    </row>
    <row r="4" spans="1:20" s="3" customFormat="1" ht="47.2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c r="S4" s="2"/>
    </row>
    <row r="5" spans="1:20" s="3" customFormat="1" ht="35.25" customHeight="1" x14ac:dyDescent="0.2">
      <c r="A5" s="500"/>
      <c r="B5" s="502"/>
      <c r="C5" s="502"/>
      <c r="D5" s="502"/>
      <c r="E5" s="500"/>
      <c r="F5" s="500"/>
      <c r="G5" s="500"/>
      <c r="H5" s="62" t="s">
        <v>14</v>
      </c>
      <c r="I5" s="62" t="s">
        <v>15</v>
      </c>
      <c r="J5" s="500"/>
      <c r="K5" s="64">
        <v>2018</v>
      </c>
      <c r="L5" s="64">
        <v>2019</v>
      </c>
      <c r="M5" s="4">
        <v>2018</v>
      </c>
      <c r="N5" s="4">
        <v>2019</v>
      </c>
      <c r="O5" s="4">
        <v>2018</v>
      </c>
      <c r="P5" s="4">
        <v>2019</v>
      </c>
      <c r="Q5" s="500"/>
      <c r="R5" s="502"/>
      <c r="S5" s="2"/>
    </row>
    <row r="6" spans="1:20" s="3" customFormat="1" ht="15.75" customHeight="1" x14ac:dyDescent="0.2">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c r="S6" s="2"/>
    </row>
    <row r="7" spans="1:20" s="6" customFormat="1" ht="74.25" customHeight="1" x14ac:dyDescent="0.2">
      <c r="A7" s="503">
        <v>1</v>
      </c>
      <c r="B7" s="503">
        <v>1</v>
      </c>
      <c r="C7" s="503">
        <v>4</v>
      </c>
      <c r="D7" s="506">
        <v>2</v>
      </c>
      <c r="E7" s="509" t="s">
        <v>34</v>
      </c>
      <c r="F7" s="506" t="s">
        <v>35</v>
      </c>
      <c r="G7" s="506" t="s">
        <v>36</v>
      </c>
      <c r="H7" s="56" t="s">
        <v>37</v>
      </c>
      <c r="I7" s="56">
        <v>1</v>
      </c>
      <c r="J7" s="512" t="s">
        <v>38</v>
      </c>
      <c r="K7" s="512" t="s">
        <v>39</v>
      </c>
      <c r="L7" s="512"/>
      <c r="M7" s="551">
        <v>110000</v>
      </c>
      <c r="N7" s="554"/>
      <c r="O7" s="554">
        <v>110000</v>
      </c>
      <c r="P7" s="554"/>
      <c r="Q7" s="512" t="s">
        <v>40</v>
      </c>
      <c r="R7" s="512" t="s">
        <v>41</v>
      </c>
      <c r="S7" s="5"/>
    </row>
    <row r="8" spans="1:20" s="6" customFormat="1" ht="88.5" customHeight="1" x14ac:dyDescent="0.2">
      <c r="A8" s="504"/>
      <c r="B8" s="504"/>
      <c r="C8" s="504"/>
      <c r="D8" s="507"/>
      <c r="E8" s="510"/>
      <c r="F8" s="507"/>
      <c r="G8" s="507"/>
      <c r="H8" s="56" t="s">
        <v>42</v>
      </c>
      <c r="I8" s="56">
        <v>120</v>
      </c>
      <c r="J8" s="513"/>
      <c r="K8" s="513"/>
      <c r="L8" s="513"/>
      <c r="M8" s="552"/>
      <c r="N8" s="555"/>
      <c r="O8" s="555"/>
      <c r="P8" s="555"/>
      <c r="Q8" s="513"/>
      <c r="R8" s="513"/>
      <c r="S8" s="5"/>
    </row>
    <row r="9" spans="1:20" s="9" customFormat="1" ht="71.25" customHeight="1" x14ac:dyDescent="0.25">
      <c r="A9" s="505"/>
      <c r="B9" s="505"/>
      <c r="C9" s="505"/>
      <c r="D9" s="508"/>
      <c r="E9" s="511"/>
      <c r="F9" s="508"/>
      <c r="G9" s="508"/>
      <c r="H9" s="37" t="s">
        <v>43</v>
      </c>
      <c r="I9" s="7" t="s">
        <v>44</v>
      </c>
      <c r="J9" s="514"/>
      <c r="K9" s="514"/>
      <c r="L9" s="514"/>
      <c r="M9" s="553"/>
      <c r="N9" s="556"/>
      <c r="O9" s="556"/>
      <c r="P9" s="556"/>
      <c r="Q9" s="514"/>
      <c r="R9" s="514"/>
      <c r="S9" s="8"/>
    </row>
    <row r="10" spans="1:20" s="9" customFormat="1" ht="71.25" customHeight="1" x14ac:dyDescent="0.25">
      <c r="A10" s="519">
        <v>1</v>
      </c>
      <c r="B10" s="519">
        <v>1</v>
      </c>
      <c r="C10" s="519">
        <v>4</v>
      </c>
      <c r="D10" s="522">
        <v>2</v>
      </c>
      <c r="E10" s="525" t="s">
        <v>34</v>
      </c>
      <c r="F10" s="522" t="s">
        <v>35</v>
      </c>
      <c r="G10" s="528" t="s">
        <v>161</v>
      </c>
      <c r="H10" s="39" t="s">
        <v>37</v>
      </c>
      <c r="I10" s="39">
        <v>1</v>
      </c>
      <c r="J10" s="531" t="s">
        <v>124</v>
      </c>
      <c r="K10" s="531" t="s">
        <v>39</v>
      </c>
      <c r="L10" s="531"/>
      <c r="M10" s="604">
        <v>96590.43</v>
      </c>
      <c r="N10" s="607"/>
      <c r="O10" s="604">
        <v>96590.43</v>
      </c>
      <c r="P10" s="610"/>
      <c r="Q10" s="531" t="s">
        <v>40</v>
      </c>
      <c r="R10" s="531" t="s">
        <v>41</v>
      </c>
      <c r="S10" s="8"/>
    </row>
    <row r="11" spans="1:20" s="9" customFormat="1" ht="71.25" customHeight="1" x14ac:dyDescent="0.25">
      <c r="A11" s="520"/>
      <c r="B11" s="520"/>
      <c r="C11" s="520"/>
      <c r="D11" s="523"/>
      <c r="E11" s="526"/>
      <c r="F11" s="523"/>
      <c r="G11" s="529"/>
      <c r="H11" s="39" t="s">
        <v>42</v>
      </c>
      <c r="I11" s="25" t="s">
        <v>159</v>
      </c>
      <c r="J11" s="532"/>
      <c r="K11" s="532"/>
      <c r="L11" s="532"/>
      <c r="M11" s="605"/>
      <c r="N11" s="608"/>
      <c r="O11" s="605"/>
      <c r="P11" s="611"/>
      <c r="Q11" s="532"/>
      <c r="R11" s="532"/>
      <c r="S11" s="8"/>
      <c r="T11" s="240"/>
    </row>
    <row r="12" spans="1:20" s="9" customFormat="1" ht="107.25" customHeight="1" x14ac:dyDescent="0.25">
      <c r="A12" s="521"/>
      <c r="B12" s="521"/>
      <c r="C12" s="521"/>
      <c r="D12" s="524"/>
      <c r="E12" s="527"/>
      <c r="F12" s="524"/>
      <c r="G12" s="530"/>
      <c r="H12" s="389" t="s">
        <v>160</v>
      </c>
      <c r="I12" s="22" t="s">
        <v>158</v>
      </c>
      <c r="J12" s="533"/>
      <c r="K12" s="533"/>
      <c r="L12" s="533"/>
      <c r="M12" s="606"/>
      <c r="N12" s="609"/>
      <c r="O12" s="606"/>
      <c r="P12" s="612"/>
      <c r="Q12" s="533"/>
      <c r="R12" s="533"/>
      <c r="S12" s="8"/>
    </row>
    <row r="13" spans="1:20" s="9" customFormat="1" ht="48" customHeight="1" x14ac:dyDescent="0.25">
      <c r="A13" s="60"/>
      <c r="B13" s="547" t="s">
        <v>165</v>
      </c>
      <c r="C13" s="548"/>
      <c r="D13" s="548"/>
      <c r="E13" s="548"/>
      <c r="F13" s="548"/>
      <c r="G13" s="548"/>
      <c r="H13" s="548"/>
      <c r="I13" s="548"/>
      <c r="J13" s="548"/>
      <c r="K13" s="548"/>
      <c r="L13" s="548"/>
      <c r="M13" s="548"/>
      <c r="N13" s="548"/>
      <c r="O13" s="548"/>
      <c r="P13" s="548"/>
      <c r="Q13" s="548"/>
      <c r="R13" s="549"/>
      <c r="S13" s="8"/>
    </row>
    <row r="14" spans="1:20" s="9" customFormat="1" ht="39" customHeight="1" x14ac:dyDescent="0.25">
      <c r="A14" s="534">
        <v>2</v>
      </c>
      <c r="B14" s="534">
        <v>1</v>
      </c>
      <c r="C14" s="535">
        <v>4</v>
      </c>
      <c r="D14" s="534">
        <v>2</v>
      </c>
      <c r="E14" s="536" t="s">
        <v>45</v>
      </c>
      <c r="F14" s="535" t="s">
        <v>46</v>
      </c>
      <c r="G14" s="535" t="s">
        <v>47</v>
      </c>
      <c r="H14" s="36" t="s">
        <v>48</v>
      </c>
      <c r="I14" s="7" t="s">
        <v>44</v>
      </c>
      <c r="J14" s="537" t="s">
        <v>49</v>
      </c>
      <c r="K14" s="550" t="s">
        <v>50</v>
      </c>
      <c r="L14" s="550"/>
      <c r="M14" s="557">
        <v>20000</v>
      </c>
      <c r="N14" s="557"/>
      <c r="O14" s="557">
        <v>20000</v>
      </c>
      <c r="P14" s="557"/>
      <c r="Q14" s="535" t="s">
        <v>40</v>
      </c>
      <c r="R14" s="535" t="s">
        <v>41</v>
      </c>
      <c r="S14" s="8"/>
    </row>
    <row r="15" spans="1:20" s="9" customFormat="1" ht="34.5" customHeight="1" x14ac:dyDescent="0.25">
      <c r="A15" s="534"/>
      <c r="B15" s="534"/>
      <c r="C15" s="535"/>
      <c r="D15" s="534"/>
      <c r="E15" s="536"/>
      <c r="F15" s="535"/>
      <c r="G15" s="535"/>
      <c r="H15" s="36" t="s">
        <v>42</v>
      </c>
      <c r="I15" s="7" t="s">
        <v>51</v>
      </c>
      <c r="J15" s="537"/>
      <c r="K15" s="550"/>
      <c r="L15" s="550"/>
      <c r="M15" s="557"/>
      <c r="N15" s="557"/>
      <c r="O15" s="557"/>
      <c r="P15" s="557"/>
      <c r="Q15" s="535"/>
      <c r="R15" s="535"/>
      <c r="S15" s="8"/>
    </row>
    <row r="16" spans="1:20" s="9" customFormat="1" ht="34.5" customHeight="1" x14ac:dyDescent="0.25">
      <c r="A16" s="590">
        <v>2</v>
      </c>
      <c r="B16" s="590">
        <v>1</v>
      </c>
      <c r="C16" s="580">
        <v>4</v>
      </c>
      <c r="D16" s="590">
        <v>2</v>
      </c>
      <c r="E16" s="591" t="s">
        <v>45</v>
      </c>
      <c r="F16" s="580" t="s">
        <v>46</v>
      </c>
      <c r="G16" s="580" t="s">
        <v>47</v>
      </c>
      <c r="H16" s="52" t="s">
        <v>48</v>
      </c>
      <c r="I16" s="21" t="s">
        <v>44</v>
      </c>
      <c r="J16" s="592" t="s">
        <v>136</v>
      </c>
      <c r="K16" s="593" t="s">
        <v>50</v>
      </c>
      <c r="L16" s="593"/>
      <c r="M16" s="540">
        <v>6684.78</v>
      </c>
      <c r="N16" s="540"/>
      <c r="O16" s="540">
        <v>6684.78</v>
      </c>
      <c r="P16" s="579"/>
      <c r="Q16" s="580" t="s">
        <v>40</v>
      </c>
      <c r="R16" s="580" t="s">
        <v>41</v>
      </c>
      <c r="S16" s="8"/>
    </row>
    <row r="17" spans="1:19" s="9" customFormat="1" ht="34.5" customHeight="1" x14ac:dyDescent="0.25">
      <c r="A17" s="590"/>
      <c r="B17" s="590"/>
      <c r="C17" s="580"/>
      <c r="D17" s="590"/>
      <c r="E17" s="591"/>
      <c r="F17" s="580"/>
      <c r="G17" s="580"/>
      <c r="H17" s="52" t="s">
        <v>42</v>
      </c>
      <c r="I17" s="22" t="s">
        <v>118</v>
      </c>
      <c r="J17" s="592"/>
      <c r="K17" s="593"/>
      <c r="L17" s="593"/>
      <c r="M17" s="540"/>
      <c r="N17" s="540"/>
      <c r="O17" s="540"/>
      <c r="P17" s="579"/>
      <c r="Q17" s="580"/>
      <c r="R17" s="580"/>
      <c r="S17" s="8"/>
    </row>
    <row r="18" spans="1:19" s="9" customFormat="1" ht="50.45" customHeight="1" x14ac:dyDescent="0.25">
      <c r="A18" s="50"/>
      <c r="B18" s="547" t="s">
        <v>1155</v>
      </c>
      <c r="C18" s="548"/>
      <c r="D18" s="548"/>
      <c r="E18" s="548"/>
      <c r="F18" s="548"/>
      <c r="G18" s="548"/>
      <c r="H18" s="548"/>
      <c r="I18" s="548"/>
      <c r="J18" s="548"/>
      <c r="K18" s="548"/>
      <c r="L18" s="548"/>
      <c r="M18" s="548"/>
      <c r="N18" s="548"/>
      <c r="O18" s="548"/>
      <c r="P18" s="548"/>
      <c r="Q18" s="548"/>
      <c r="R18" s="549"/>
      <c r="S18" s="8"/>
    </row>
    <row r="19" spans="1:19" ht="62.25" customHeight="1" x14ac:dyDescent="0.25">
      <c r="A19" s="541">
        <v>3</v>
      </c>
      <c r="B19" s="541">
        <v>1</v>
      </c>
      <c r="C19" s="537">
        <v>4</v>
      </c>
      <c r="D19" s="541">
        <v>2</v>
      </c>
      <c r="E19" s="542" t="s">
        <v>52</v>
      </c>
      <c r="F19" s="537" t="s">
        <v>53</v>
      </c>
      <c r="G19" s="537" t="s">
        <v>54</v>
      </c>
      <c r="H19" s="34" t="s">
        <v>55</v>
      </c>
      <c r="I19" s="10" t="s">
        <v>44</v>
      </c>
      <c r="J19" s="537" t="s">
        <v>56</v>
      </c>
      <c r="K19" s="538" t="s">
        <v>39</v>
      </c>
      <c r="L19" s="538"/>
      <c r="M19" s="546">
        <v>90000</v>
      </c>
      <c r="N19" s="546"/>
      <c r="O19" s="546">
        <v>90000</v>
      </c>
      <c r="P19" s="546"/>
      <c r="Q19" s="537" t="s">
        <v>40</v>
      </c>
      <c r="R19" s="537" t="s">
        <v>41</v>
      </c>
      <c r="S19" s="11"/>
    </row>
    <row r="20" spans="1:19" ht="76.5" customHeight="1" x14ac:dyDescent="0.25">
      <c r="A20" s="541"/>
      <c r="B20" s="541"/>
      <c r="C20" s="537"/>
      <c r="D20" s="541"/>
      <c r="E20" s="542"/>
      <c r="F20" s="537"/>
      <c r="G20" s="537"/>
      <c r="H20" s="34" t="s">
        <v>42</v>
      </c>
      <c r="I20" s="10" t="s">
        <v>57</v>
      </c>
      <c r="J20" s="537"/>
      <c r="K20" s="538"/>
      <c r="L20" s="538"/>
      <c r="M20" s="546"/>
      <c r="N20" s="546"/>
      <c r="O20" s="546"/>
      <c r="P20" s="546"/>
      <c r="Q20" s="537"/>
      <c r="R20" s="537"/>
      <c r="S20" s="11"/>
    </row>
    <row r="21" spans="1:19" ht="76.5" customHeight="1" x14ac:dyDescent="0.25">
      <c r="A21" s="543">
        <v>3</v>
      </c>
      <c r="B21" s="543">
        <v>1</v>
      </c>
      <c r="C21" s="545">
        <v>4</v>
      </c>
      <c r="D21" s="543">
        <v>2</v>
      </c>
      <c r="E21" s="544" t="s">
        <v>52</v>
      </c>
      <c r="F21" s="545" t="s">
        <v>53</v>
      </c>
      <c r="G21" s="545" t="s">
        <v>54</v>
      </c>
      <c r="H21" s="40" t="s">
        <v>55</v>
      </c>
      <c r="I21" s="23" t="s">
        <v>44</v>
      </c>
      <c r="J21" s="545" t="s">
        <v>56</v>
      </c>
      <c r="K21" s="539" t="s">
        <v>39</v>
      </c>
      <c r="L21" s="539"/>
      <c r="M21" s="540">
        <v>32582.63</v>
      </c>
      <c r="N21" s="540"/>
      <c r="O21" s="540">
        <v>32582.63</v>
      </c>
      <c r="P21" s="560"/>
      <c r="Q21" s="545" t="s">
        <v>40</v>
      </c>
      <c r="R21" s="545" t="s">
        <v>41</v>
      </c>
      <c r="S21" s="11"/>
    </row>
    <row r="22" spans="1:19" ht="121.5" customHeight="1" x14ac:dyDescent="0.25">
      <c r="A22" s="543"/>
      <c r="B22" s="543"/>
      <c r="C22" s="545"/>
      <c r="D22" s="543"/>
      <c r="E22" s="544"/>
      <c r="F22" s="545"/>
      <c r="G22" s="545"/>
      <c r="H22" s="40" t="s">
        <v>42</v>
      </c>
      <c r="I22" s="22" t="s">
        <v>1030</v>
      </c>
      <c r="J22" s="545"/>
      <c r="K22" s="539"/>
      <c r="L22" s="539"/>
      <c r="M22" s="540"/>
      <c r="N22" s="540"/>
      <c r="O22" s="540"/>
      <c r="P22" s="560"/>
      <c r="Q22" s="545"/>
      <c r="R22" s="545"/>
      <c r="S22" s="11"/>
    </row>
    <row r="23" spans="1:19" ht="109.5" customHeight="1" x14ac:dyDescent="0.25">
      <c r="A23" s="43"/>
      <c r="B23" s="547" t="s">
        <v>1156</v>
      </c>
      <c r="C23" s="548"/>
      <c r="D23" s="548"/>
      <c r="E23" s="548"/>
      <c r="F23" s="548"/>
      <c r="G23" s="548"/>
      <c r="H23" s="548"/>
      <c r="I23" s="548"/>
      <c r="J23" s="548"/>
      <c r="K23" s="548"/>
      <c r="L23" s="548"/>
      <c r="M23" s="548"/>
      <c r="N23" s="548"/>
      <c r="O23" s="548"/>
      <c r="P23" s="548"/>
      <c r="Q23" s="548"/>
      <c r="R23" s="549"/>
      <c r="S23" s="11"/>
    </row>
    <row r="24" spans="1:19" ht="57.75" customHeight="1" x14ac:dyDescent="0.25">
      <c r="A24" s="541">
        <v>4</v>
      </c>
      <c r="B24" s="541">
        <v>1</v>
      </c>
      <c r="C24" s="537">
        <v>4</v>
      </c>
      <c r="D24" s="541">
        <v>2</v>
      </c>
      <c r="E24" s="542" t="s">
        <v>58</v>
      </c>
      <c r="F24" s="537" t="s">
        <v>59</v>
      </c>
      <c r="G24" s="537" t="s">
        <v>54</v>
      </c>
      <c r="H24" s="34" t="s">
        <v>55</v>
      </c>
      <c r="I24" s="10" t="s">
        <v>44</v>
      </c>
      <c r="J24" s="537" t="s">
        <v>60</v>
      </c>
      <c r="K24" s="538" t="s">
        <v>50</v>
      </c>
      <c r="L24" s="538"/>
      <c r="M24" s="546">
        <v>104000</v>
      </c>
      <c r="N24" s="546"/>
      <c r="O24" s="546">
        <v>104000</v>
      </c>
      <c r="P24" s="546"/>
      <c r="Q24" s="537" t="s">
        <v>40</v>
      </c>
      <c r="R24" s="537" t="s">
        <v>41</v>
      </c>
      <c r="S24" s="11"/>
    </row>
    <row r="25" spans="1:19" ht="84" customHeight="1" x14ac:dyDescent="0.25">
      <c r="A25" s="541"/>
      <c r="B25" s="541"/>
      <c r="C25" s="537"/>
      <c r="D25" s="541"/>
      <c r="E25" s="542"/>
      <c r="F25" s="537"/>
      <c r="G25" s="537"/>
      <c r="H25" s="34" t="s">
        <v>42</v>
      </c>
      <c r="I25" s="10" t="s">
        <v>61</v>
      </c>
      <c r="J25" s="537"/>
      <c r="K25" s="538"/>
      <c r="L25" s="538"/>
      <c r="M25" s="546"/>
      <c r="N25" s="546"/>
      <c r="O25" s="546"/>
      <c r="P25" s="546"/>
      <c r="Q25" s="537"/>
      <c r="R25" s="537"/>
      <c r="S25" s="11"/>
    </row>
    <row r="26" spans="1:19" ht="65.25" customHeight="1" x14ac:dyDescent="0.25">
      <c r="A26" s="543">
        <v>4</v>
      </c>
      <c r="B26" s="543">
        <v>1</v>
      </c>
      <c r="C26" s="545">
        <v>4</v>
      </c>
      <c r="D26" s="543">
        <v>2</v>
      </c>
      <c r="E26" s="544" t="s">
        <v>58</v>
      </c>
      <c r="F26" s="545" t="s">
        <v>59</v>
      </c>
      <c r="G26" s="545" t="s">
        <v>54</v>
      </c>
      <c r="H26" s="40" t="s">
        <v>55</v>
      </c>
      <c r="I26" s="23" t="s">
        <v>44</v>
      </c>
      <c r="J26" s="592" t="s">
        <v>132</v>
      </c>
      <c r="K26" s="539" t="s">
        <v>50</v>
      </c>
      <c r="L26" s="539"/>
      <c r="M26" s="540">
        <v>69506.53</v>
      </c>
      <c r="N26" s="560"/>
      <c r="O26" s="540">
        <v>69334.63</v>
      </c>
      <c r="P26" s="560"/>
      <c r="Q26" s="545" t="s">
        <v>40</v>
      </c>
      <c r="R26" s="545" t="s">
        <v>41</v>
      </c>
      <c r="S26" s="11"/>
    </row>
    <row r="27" spans="1:19" ht="71.25" customHeight="1" x14ac:dyDescent="0.25">
      <c r="A27" s="543"/>
      <c r="B27" s="543"/>
      <c r="C27" s="545"/>
      <c r="D27" s="543"/>
      <c r="E27" s="544"/>
      <c r="F27" s="545"/>
      <c r="G27" s="545"/>
      <c r="H27" s="40" t="s">
        <v>42</v>
      </c>
      <c r="I27" s="22" t="s">
        <v>133</v>
      </c>
      <c r="J27" s="592"/>
      <c r="K27" s="539"/>
      <c r="L27" s="539"/>
      <c r="M27" s="540"/>
      <c r="N27" s="560"/>
      <c r="O27" s="540"/>
      <c r="P27" s="560"/>
      <c r="Q27" s="545"/>
      <c r="R27" s="545"/>
      <c r="S27" s="11"/>
    </row>
    <row r="28" spans="1:19" ht="105.75" customHeight="1" x14ac:dyDescent="0.25">
      <c r="A28" s="43"/>
      <c r="B28" s="547" t="s">
        <v>1157</v>
      </c>
      <c r="C28" s="558"/>
      <c r="D28" s="558"/>
      <c r="E28" s="558"/>
      <c r="F28" s="558"/>
      <c r="G28" s="558"/>
      <c r="H28" s="558"/>
      <c r="I28" s="558"/>
      <c r="J28" s="558"/>
      <c r="K28" s="558"/>
      <c r="L28" s="558"/>
      <c r="M28" s="558"/>
      <c r="N28" s="558"/>
      <c r="O28" s="558"/>
      <c r="P28" s="558"/>
      <c r="Q28" s="558"/>
      <c r="R28" s="559"/>
      <c r="S28" s="11"/>
    </row>
    <row r="29" spans="1:19" s="9" customFormat="1" ht="51.75" customHeight="1" x14ac:dyDescent="0.25">
      <c r="A29" s="534">
        <v>5</v>
      </c>
      <c r="B29" s="534">
        <v>1</v>
      </c>
      <c r="C29" s="535">
        <v>4</v>
      </c>
      <c r="D29" s="534">
        <v>5</v>
      </c>
      <c r="E29" s="536" t="s">
        <v>62</v>
      </c>
      <c r="F29" s="535" t="s">
        <v>63</v>
      </c>
      <c r="G29" s="535" t="s">
        <v>64</v>
      </c>
      <c r="H29" s="36" t="s">
        <v>64</v>
      </c>
      <c r="I29" s="7" t="s">
        <v>44</v>
      </c>
      <c r="J29" s="535" t="s">
        <v>65</v>
      </c>
      <c r="K29" s="550" t="s">
        <v>39</v>
      </c>
      <c r="L29" s="550"/>
      <c r="M29" s="557">
        <v>20000</v>
      </c>
      <c r="N29" s="557"/>
      <c r="O29" s="557">
        <v>20000</v>
      </c>
      <c r="P29" s="557"/>
      <c r="Q29" s="535" t="s">
        <v>40</v>
      </c>
      <c r="R29" s="535" t="s">
        <v>41</v>
      </c>
      <c r="S29" s="8"/>
    </row>
    <row r="30" spans="1:19" s="9" customFormat="1" ht="53.25" customHeight="1" x14ac:dyDescent="0.25">
      <c r="A30" s="534"/>
      <c r="B30" s="534"/>
      <c r="C30" s="535"/>
      <c r="D30" s="534"/>
      <c r="E30" s="536"/>
      <c r="F30" s="535"/>
      <c r="G30" s="535"/>
      <c r="H30" s="36" t="s">
        <v>66</v>
      </c>
      <c r="I30" s="7" t="s">
        <v>67</v>
      </c>
      <c r="J30" s="535"/>
      <c r="K30" s="550"/>
      <c r="L30" s="550"/>
      <c r="M30" s="557"/>
      <c r="N30" s="557"/>
      <c r="O30" s="557"/>
      <c r="P30" s="557"/>
      <c r="Q30" s="535"/>
      <c r="R30" s="535"/>
      <c r="S30" s="8"/>
    </row>
    <row r="31" spans="1:19" s="9" customFormat="1" ht="53.25" customHeight="1" x14ac:dyDescent="0.25">
      <c r="A31" s="590">
        <v>5</v>
      </c>
      <c r="B31" s="543">
        <v>1</v>
      </c>
      <c r="C31" s="545">
        <v>4</v>
      </c>
      <c r="D31" s="543">
        <v>5</v>
      </c>
      <c r="E31" s="600" t="s">
        <v>1153</v>
      </c>
      <c r="F31" s="545" t="s">
        <v>63</v>
      </c>
      <c r="G31" s="545" t="s">
        <v>64</v>
      </c>
      <c r="H31" s="40" t="s">
        <v>64</v>
      </c>
      <c r="I31" s="23" t="s">
        <v>44</v>
      </c>
      <c r="J31" s="545" t="s">
        <v>65</v>
      </c>
      <c r="K31" s="539" t="s">
        <v>39</v>
      </c>
      <c r="L31" s="539"/>
      <c r="M31" s="540">
        <v>26527</v>
      </c>
      <c r="N31" s="560"/>
      <c r="O31" s="540">
        <v>26527</v>
      </c>
      <c r="P31" s="560"/>
      <c r="Q31" s="545" t="s">
        <v>40</v>
      </c>
      <c r="R31" s="545" t="s">
        <v>41</v>
      </c>
      <c r="S31" s="8"/>
    </row>
    <row r="32" spans="1:19" s="9" customFormat="1" ht="53.25" customHeight="1" x14ac:dyDescent="0.25">
      <c r="A32" s="590"/>
      <c r="B32" s="543"/>
      <c r="C32" s="545"/>
      <c r="D32" s="543"/>
      <c r="E32" s="600"/>
      <c r="F32" s="545"/>
      <c r="G32" s="545"/>
      <c r="H32" s="40" t="s">
        <v>66</v>
      </c>
      <c r="I32" s="23" t="s">
        <v>67</v>
      </c>
      <c r="J32" s="545"/>
      <c r="K32" s="539"/>
      <c r="L32" s="539"/>
      <c r="M32" s="540"/>
      <c r="N32" s="560"/>
      <c r="O32" s="540"/>
      <c r="P32" s="560"/>
      <c r="Q32" s="545"/>
      <c r="R32" s="545"/>
      <c r="S32" s="8"/>
    </row>
    <row r="33" spans="1:19" s="9" customFormat="1" ht="35.25" customHeight="1" x14ac:dyDescent="0.25">
      <c r="A33" s="50"/>
      <c r="B33" s="596" t="s">
        <v>1154</v>
      </c>
      <c r="C33" s="597"/>
      <c r="D33" s="597"/>
      <c r="E33" s="597"/>
      <c r="F33" s="597"/>
      <c r="G33" s="597"/>
      <c r="H33" s="597"/>
      <c r="I33" s="597"/>
      <c r="J33" s="597"/>
      <c r="K33" s="597"/>
      <c r="L33" s="597"/>
      <c r="M33" s="597"/>
      <c r="N33" s="597"/>
      <c r="O33" s="597"/>
      <c r="P33" s="597"/>
      <c r="Q33" s="597"/>
      <c r="R33" s="598"/>
      <c r="S33" s="8"/>
    </row>
    <row r="34" spans="1:19" ht="54.75" customHeight="1" x14ac:dyDescent="0.25">
      <c r="A34" s="541">
        <v>6</v>
      </c>
      <c r="B34" s="541">
        <v>1</v>
      </c>
      <c r="C34" s="537">
        <v>4</v>
      </c>
      <c r="D34" s="541">
        <v>5</v>
      </c>
      <c r="E34" s="542" t="s">
        <v>68</v>
      </c>
      <c r="F34" s="537" t="s">
        <v>69</v>
      </c>
      <c r="G34" s="537" t="s">
        <v>70</v>
      </c>
      <c r="H34" s="34" t="s">
        <v>48</v>
      </c>
      <c r="I34" s="10" t="s">
        <v>71</v>
      </c>
      <c r="J34" s="561" t="s">
        <v>72</v>
      </c>
      <c r="K34" s="538" t="s">
        <v>39</v>
      </c>
      <c r="L34" s="538"/>
      <c r="M34" s="546">
        <v>43301.01</v>
      </c>
      <c r="N34" s="546"/>
      <c r="O34" s="546">
        <v>43301.01</v>
      </c>
      <c r="P34" s="546"/>
      <c r="Q34" s="537" t="s">
        <v>40</v>
      </c>
      <c r="R34" s="537" t="s">
        <v>41</v>
      </c>
      <c r="S34" s="11"/>
    </row>
    <row r="35" spans="1:19" ht="84.75" customHeight="1" x14ac:dyDescent="0.25">
      <c r="A35" s="541"/>
      <c r="B35" s="541"/>
      <c r="C35" s="537"/>
      <c r="D35" s="541"/>
      <c r="E35" s="542"/>
      <c r="F35" s="537"/>
      <c r="G35" s="537"/>
      <c r="H35" s="34" t="s">
        <v>73</v>
      </c>
      <c r="I35" s="10" t="s">
        <v>122</v>
      </c>
      <c r="J35" s="603"/>
      <c r="K35" s="538"/>
      <c r="L35" s="538"/>
      <c r="M35" s="546"/>
      <c r="N35" s="546"/>
      <c r="O35" s="546"/>
      <c r="P35" s="546"/>
      <c r="Q35" s="537"/>
      <c r="R35" s="537"/>
      <c r="S35" s="11"/>
    </row>
    <row r="36" spans="1:19" ht="110.25" customHeight="1" x14ac:dyDescent="0.25">
      <c r="A36" s="541"/>
      <c r="B36" s="541"/>
      <c r="C36" s="537"/>
      <c r="D36" s="541"/>
      <c r="E36" s="542"/>
      <c r="F36" s="537"/>
      <c r="G36" s="537"/>
      <c r="H36" s="34" t="s">
        <v>74</v>
      </c>
      <c r="I36" s="10" t="s">
        <v>123</v>
      </c>
      <c r="J36" s="562"/>
      <c r="K36" s="538"/>
      <c r="L36" s="538"/>
      <c r="M36" s="546"/>
      <c r="N36" s="546"/>
      <c r="O36" s="546"/>
      <c r="P36" s="546"/>
      <c r="Q36" s="537"/>
      <c r="R36" s="537"/>
      <c r="S36" s="11"/>
    </row>
    <row r="37" spans="1:19" ht="75.75" customHeight="1" x14ac:dyDescent="0.25">
      <c r="A37" s="543">
        <v>6</v>
      </c>
      <c r="B37" s="543">
        <v>1</v>
      </c>
      <c r="C37" s="545">
        <v>4</v>
      </c>
      <c r="D37" s="543">
        <v>5</v>
      </c>
      <c r="E37" s="544" t="s">
        <v>68</v>
      </c>
      <c r="F37" s="545" t="s">
        <v>69</v>
      </c>
      <c r="G37" s="545" t="s">
        <v>70</v>
      </c>
      <c r="H37" s="40" t="s">
        <v>48</v>
      </c>
      <c r="I37" s="23" t="s">
        <v>71</v>
      </c>
      <c r="J37" s="570" t="s">
        <v>72</v>
      </c>
      <c r="K37" s="539" t="s">
        <v>39</v>
      </c>
      <c r="L37" s="539"/>
      <c r="M37" s="560">
        <v>43301.01</v>
      </c>
      <c r="N37" s="560"/>
      <c r="O37" s="560">
        <v>43301.01</v>
      </c>
      <c r="P37" s="560"/>
      <c r="Q37" s="545" t="s">
        <v>40</v>
      </c>
      <c r="R37" s="545" t="s">
        <v>41</v>
      </c>
      <c r="S37" s="11"/>
    </row>
    <row r="38" spans="1:19" ht="81" customHeight="1" x14ac:dyDescent="0.25">
      <c r="A38" s="543"/>
      <c r="B38" s="543"/>
      <c r="C38" s="545"/>
      <c r="D38" s="543"/>
      <c r="E38" s="544"/>
      <c r="F38" s="545"/>
      <c r="G38" s="545"/>
      <c r="H38" s="40" t="s">
        <v>73</v>
      </c>
      <c r="I38" s="22" t="s">
        <v>127</v>
      </c>
      <c r="J38" s="602"/>
      <c r="K38" s="539"/>
      <c r="L38" s="539"/>
      <c r="M38" s="560"/>
      <c r="N38" s="560"/>
      <c r="O38" s="560"/>
      <c r="P38" s="560"/>
      <c r="Q38" s="545"/>
      <c r="R38" s="545"/>
      <c r="S38" s="11"/>
    </row>
    <row r="39" spans="1:19" ht="114" customHeight="1" x14ac:dyDescent="0.25">
      <c r="A39" s="543"/>
      <c r="B39" s="543"/>
      <c r="C39" s="545"/>
      <c r="D39" s="543"/>
      <c r="E39" s="544"/>
      <c r="F39" s="545"/>
      <c r="G39" s="545"/>
      <c r="H39" s="40" t="s">
        <v>74</v>
      </c>
      <c r="I39" s="22" t="s">
        <v>128</v>
      </c>
      <c r="J39" s="571"/>
      <c r="K39" s="539"/>
      <c r="L39" s="539"/>
      <c r="M39" s="560"/>
      <c r="N39" s="560"/>
      <c r="O39" s="560"/>
      <c r="P39" s="560"/>
      <c r="Q39" s="545"/>
      <c r="R39" s="545"/>
      <c r="S39" s="11"/>
    </row>
    <row r="40" spans="1:19" ht="42" customHeight="1" x14ac:dyDescent="0.25">
      <c r="A40" s="380"/>
      <c r="B40" s="601" t="s">
        <v>121</v>
      </c>
      <c r="C40" s="548"/>
      <c r="D40" s="548"/>
      <c r="E40" s="548"/>
      <c r="F40" s="548"/>
      <c r="G40" s="548"/>
      <c r="H40" s="548"/>
      <c r="I40" s="548"/>
      <c r="J40" s="548"/>
      <c r="K40" s="548"/>
      <c r="L40" s="548"/>
      <c r="M40" s="548"/>
      <c r="N40" s="548"/>
      <c r="O40" s="548"/>
      <c r="P40" s="548"/>
      <c r="Q40" s="548"/>
      <c r="R40" s="549"/>
      <c r="S40" s="11"/>
    </row>
    <row r="41" spans="1:19" ht="84.75" customHeight="1" x14ac:dyDescent="0.25">
      <c r="A41" s="574">
        <v>7</v>
      </c>
      <c r="B41" s="574">
        <v>1</v>
      </c>
      <c r="C41" s="561">
        <v>4</v>
      </c>
      <c r="D41" s="574">
        <v>5</v>
      </c>
      <c r="E41" s="577" t="s">
        <v>75</v>
      </c>
      <c r="F41" s="561" t="s">
        <v>76</v>
      </c>
      <c r="G41" s="561" t="s">
        <v>126</v>
      </c>
      <c r="H41" s="34" t="s">
        <v>77</v>
      </c>
      <c r="I41" s="10" t="s">
        <v>78</v>
      </c>
      <c r="J41" s="561" t="s">
        <v>79</v>
      </c>
      <c r="K41" s="563" t="s">
        <v>39</v>
      </c>
      <c r="L41" s="563"/>
      <c r="M41" s="565">
        <v>60000</v>
      </c>
      <c r="N41" s="565"/>
      <c r="O41" s="565">
        <v>60000</v>
      </c>
      <c r="P41" s="565"/>
      <c r="Q41" s="561" t="s">
        <v>40</v>
      </c>
      <c r="R41" s="561" t="s">
        <v>41</v>
      </c>
      <c r="S41" s="11"/>
    </row>
    <row r="42" spans="1:19" ht="84.75" customHeight="1" x14ac:dyDescent="0.25">
      <c r="A42" s="575"/>
      <c r="B42" s="575"/>
      <c r="C42" s="562"/>
      <c r="D42" s="575"/>
      <c r="E42" s="578"/>
      <c r="F42" s="562"/>
      <c r="G42" s="562"/>
      <c r="H42" s="34" t="s">
        <v>42</v>
      </c>
      <c r="I42" s="10" t="s">
        <v>80</v>
      </c>
      <c r="J42" s="562"/>
      <c r="K42" s="564"/>
      <c r="L42" s="564"/>
      <c r="M42" s="566"/>
      <c r="N42" s="566"/>
      <c r="O42" s="566"/>
      <c r="P42" s="566"/>
      <c r="Q42" s="562"/>
      <c r="R42" s="562"/>
      <c r="S42" s="11"/>
    </row>
    <row r="43" spans="1:19" ht="84.75" customHeight="1" x14ac:dyDescent="0.25">
      <c r="A43" s="568">
        <v>7</v>
      </c>
      <c r="B43" s="568">
        <v>1</v>
      </c>
      <c r="C43" s="570">
        <v>4</v>
      </c>
      <c r="D43" s="568">
        <v>5</v>
      </c>
      <c r="E43" s="572" t="s">
        <v>75</v>
      </c>
      <c r="F43" s="570" t="s">
        <v>76</v>
      </c>
      <c r="G43" s="570" t="s">
        <v>126</v>
      </c>
      <c r="H43" s="40" t="s">
        <v>77</v>
      </c>
      <c r="I43" s="23" t="s">
        <v>78</v>
      </c>
      <c r="J43" s="570" t="s">
        <v>79</v>
      </c>
      <c r="K43" s="582" t="s">
        <v>39</v>
      </c>
      <c r="L43" s="582"/>
      <c r="M43" s="584">
        <v>51516.67</v>
      </c>
      <c r="N43" s="584"/>
      <c r="O43" s="584">
        <v>51516.67</v>
      </c>
      <c r="P43" s="586"/>
      <c r="Q43" s="570" t="s">
        <v>40</v>
      </c>
      <c r="R43" s="570" t="s">
        <v>41</v>
      </c>
      <c r="S43" s="11"/>
    </row>
    <row r="44" spans="1:19" ht="84.75" customHeight="1" x14ac:dyDescent="0.25">
      <c r="A44" s="569"/>
      <c r="B44" s="569"/>
      <c r="C44" s="571"/>
      <c r="D44" s="569"/>
      <c r="E44" s="573"/>
      <c r="F44" s="571"/>
      <c r="G44" s="571"/>
      <c r="H44" s="40" t="s">
        <v>42</v>
      </c>
      <c r="I44" s="22" t="s">
        <v>125</v>
      </c>
      <c r="J44" s="571"/>
      <c r="K44" s="583"/>
      <c r="L44" s="583"/>
      <c r="M44" s="585"/>
      <c r="N44" s="585"/>
      <c r="O44" s="585"/>
      <c r="P44" s="587"/>
      <c r="Q44" s="571"/>
      <c r="R44" s="571"/>
      <c r="S44" s="11"/>
    </row>
    <row r="45" spans="1:19" ht="42" customHeight="1" x14ac:dyDescent="0.25">
      <c r="A45" s="381"/>
      <c r="B45" s="547" t="s">
        <v>166</v>
      </c>
      <c r="C45" s="548"/>
      <c r="D45" s="548"/>
      <c r="E45" s="548"/>
      <c r="F45" s="548"/>
      <c r="G45" s="548"/>
      <c r="H45" s="548"/>
      <c r="I45" s="548"/>
      <c r="J45" s="548"/>
      <c r="K45" s="548"/>
      <c r="L45" s="548"/>
      <c r="M45" s="548"/>
      <c r="N45" s="548"/>
      <c r="O45" s="548"/>
      <c r="P45" s="548"/>
      <c r="Q45" s="548"/>
      <c r="R45" s="549"/>
      <c r="S45" s="11"/>
    </row>
    <row r="46" spans="1:19" ht="382.5" customHeight="1" x14ac:dyDescent="0.25">
      <c r="A46" s="45">
        <v>8</v>
      </c>
      <c r="B46" s="383">
        <v>1</v>
      </c>
      <c r="C46" s="383">
        <v>4</v>
      </c>
      <c r="D46" s="197">
        <v>5</v>
      </c>
      <c r="E46" s="384" t="s">
        <v>81</v>
      </c>
      <c r="F46" s="12" t="s">
        <v>82</v>
      </c>
      <c r="G46" s="197" t="s">
        <v>83</v>
      </c>
      <c r="H46" s="197" t="s">
        <v>42</v>
      </c>
      <c r="I46" s="390" t="s">
        <v>84</v>
      </c>
      <c r="J46" s="197" t="s">
        <v>85</v>
      </c>
      <c r="K46" s="378" t="s">
        <v>50</v>
      </c>
      <c r="L46" s="378"/>
      <c r="M46" s="379">
        <v>127875</v>
      </c>
      <c r="N46" s="379"/>
      <c r="O46" s="379">
        <v>127875</v>
      </c>
      <c r="P46" s="379"/>
      <c r="Q46" s="197" t="s">
        <v>86</v>
      </c>
      <c r="R46" s="197" t="s">
        <v>87</v>
      </c>
      <c r="S46" s="11"/>
    </row>
    <row r="47" spans="1:19" ht="378" customHeight="1" x14ac:dyDescent="0.25">
      <c r="A47" s="43">
        <v>8</v>
      </c>
      <c r="B47" s="381">
        <v>1</v>
      </c>
      <c r="C47" s="381">
        <v>4</v>
      </c>
      <c r="D47" s="382">
        <v>5</v>
      </c>
      <c r="E47" s="388" t="s">
        <v>119</v>
      </c>
      <c r="F47" s="26" t="s">
        <v>82</v>
      </c>
      <c r="G47" s="382" t="s">
        <v>83</v>
      </c>
      <c r="H47" s="382" t="s">
        <v>42</v>
      </c>
      <c r="I47" s="27" t="s">
        <v>84</v>
      </c>
      <c r="J47" s="382" t="s">
        <v>85</v>
      </c>
      <c r="K47" s="385" t="s">
        <v>50</v>
      </c>
      <c r="L47" s="385"/>
      <c r="M47" s="386">
        <v>134000</v>
      </c>
      <c r="N47" s="387"/>
      <c r="O47" s="387">
        <v>127875</v>
      </c>
      <c r="P47" s="387"/>
      <c r="Q47" s="382" t="s">
        <v>86</v>
      </c>
      <c r="R47" s="382" t="s">
        <v>87</v>
      </c>
      <c r="S47" s="11"/>
    </row>
    <row r="48" spans="1:19" ht="54.75" customHeight="1" x14ac:dyDescent="0.25">
      <c r="A48" s="43"/>
      <c r="B48" s="547" t="s">
        <v>162</v>
      </c>
      <c r="C48" s="548"/>
      <c r="D48" s="548"/>
      <c r="E48" s="548"/>
      <c r="F48" s="548"/>
      <c r="G48" s="548"/>
      <c r="H48" s="548"/>
      <c r="I48" s="548"/>
      <c r="J48" s="548"/>
      <c r="K48" s="548"/>
      <c r="L48" s="548"/>
      <c r="M48" s="548"/>
      <c r="N48" s="548"/>
      <c r="O48" s="548"/>
      <c r="P48" s="548"/>
      <c r="Q48" s="548"/>
      <c r="R48" s="549"/>
      <c r="S48" s="11"/>
    </row>
    <row r="49" spans="1:19" s="9" customFormat="1" ht="273" customHeight="1" x14ac:dyDescent="0.25">
      <c r="A49" s="534">
        <v>9</v>
      </c>
      <c r="B49" s="534">
        <v>1</v>
      </c>
      <c r="C49" s="534">
        <v>4</v>
      </c>
      <c r="D49" s="535">
        <v>5</v>
      </c>
      <c r="E49" s="567" t="s">
        <v>88</v>
      </c>
      <c r="F49" s="535" t="s">
        <v>89</v>
      </c>
      <c r="G49" s="36" t="s">
        <v>90</v>
      </c>
      <c r="H49" s="36" t="s">
        <v>91</v>
      </c>
      <c r="I49" s="7" t="s">
        <v>92</v>
      </c>
      <c r="J49" s="535" t="s">
        <v>93</v>
      </c>
      <c r="K49" s="550" t="s">
        <v>94</v>
      </c>
      <c r="L49" s="550"/>
      <c r="M49" s="557">
        <v>215067.76</v>
      </c>
      <c r="N49" s="557"/>
      <c r="O49" s="557">
        <v>215067.76</v>
      </c>
      <c r="P49" s="557"/>
      <c r="Q49" s="535" t="s">
        <v>95</v>
      </c>
      <c r="R49" s="535" t="s">
        <v>96</v>
      </c>
      <c r="S49" s="8"/>
    </row>
    <row r="50" spans="1:19" s="9" customFormat="1" ht="371.25" customHeight="1" x14ac:dyDescent="0.25">
      <c r="A50" s="534"/>
      <c r="B50" s="534"/>
      <c r="C50" s="534"/>
      <c r="D50" s="535"/>
      <c r="E50" s="567"/>
      <c r="F50" s="535"/>
      <c r="G50" s="36"/>
      <c r="H50" s="36" t="s">
        <v>97</v>
      </c>
      <c r="I50" s="7" t="s">
        <v>98</v>
      </c>
      <c r="J50" s="535"/>
      <c r="K50" s="550"/>
      <c r="L50" s="550"/>
      <c r="M50" s="557"/>
      <c r="N50" s="557"/>
      <c r="O50" s="557"/>
      <c r="P50" s="557"/>
      <c r="Q50" s="535"/>
      <c r="R50" s="535"/>
      <c r="S50" s="8"/>
    </row>
    <row r="51" spans="1:19" s="9" customFormat="1" ht="315" customHeight="1" x14ac:dyDescent="0.25">
      <c r="A51" s="590">
        <v>9</v>
      </c>
      <c r="B51" s="590">
        <v>1</v>
      </c>
      <c r="C51" s="590">
        <v>4</v>
      </c>
      <c r="D51" s="580">
        <v>5</v>
      </c>
      <c r="E51" s="580" t="s">
        <v>88</v>
      </c>
      <c r="F51" s="580" t="s">
        <v>89</v>
      </c>
      <c r="G51" s="40" t="s">
        <v>163</v>
      </c>
      <c r="H51" s="52" t="s">
        <v>91</v>
      </c>
      <c r="I51" s="21" t="s">
        <v>92</v>
      </c>
      <c r="J51" s="580" t="s">
        <v>93</v>
      </c>
      <c r="K51" s="599" t="s">
        <v>39</v>
      </c>
      <c r="L51" s="593"/>
      <c r="M51" s="540">
        <v>191618.39</v>
      </c>
      <c r="N51" s="540"/>
      <c r="O51" s="540">
        <v>191618.39</v>
      </c>
      <c r="P51" s="579"/>
      <c r="Q51" s="580" t="s">
        <v>95</v>
      </c>
      <c r="R51" s="580" t="s">
        <v>96</v>
      </c>
      <c r="S51" s="8"/>
    </row>
    <row r="52" spans="1:19" s="9" customFormat="1" ht="328.5" customHeight="1" x14ac:dyDescent="0.25">
      <c r="A52" s="590"/>
      <c r="B52" s="590"/>
      <c r="C52" s="590"/>
      <c r="D52" s="580"/>
      <c r="E52" s="580"/>
      <c r="F52" s="580"/>
      <c r="G52" s="52"/>
      <c r="H52" s="52" t="s">
        <v>97</v>
      </c>
      <c r="I52" s="21" t="s">
        <v>98</v>
      </c>
      <c r="J52" s="580"/>
      <c r="K52" s="599"/>
      <c r="L52" s="593"/>
      <c r="M52" s="540"/>
      <c r="N52" s="540"/>
      <c r="O52" s="540"/>
      <c r="P52" s="579"/>
      <c r="Q52" s="580"/>
      <c r="R52" s="580"/>
      <c r="S52" s="8"/>
    </row>
    <row r="53" spans="1:19" s="9" customFormat="1" ht="47.25" customHeight="1" x14ac:dyDescent="0.25">
      <c r="A53" s="58"/>
      <c r="B53" s="596" t="s">
        <v>167</v>
      </c>
      <c r="C53" s="597"/>
      <c r="D53" s="597"/>
      <c r="E53" s="597"/>
      <c r="F53" s="597"/>
      <c r="G53" s="597"/>
      <c r="H53" s="597"/>
      <c r="I53" s="597"/>
      <c r="J53" s="597"/>
      <c r="K53" s="597"/>
      <c r="L53" s="597"/>
      <c r="M53" s="597"/>
      <c r="N53" s="597"/>
      <c r="O53" s="597"/>
      <c r="P53" s="597"/>
      <c r="Q53" s="597"/>
      <c r="R53" s="598"/>
      <c r="S53" s="8"/>
    </row>
    <row r="54" spans="1:19" ht="77.25" customHeight="1" x14ac:dyDescent="0.25">
      <c r="A54" s="574">
        <v>10</v>
      </c>
      <c r="B54" s="541">
        <v>1</v>
      </c>
      <c r="C54" s="541">
        <v>4</v>
      </c>
      <c r="D54" s="537">
        <v>5</v>
      </c>
      <c r="E54" s="576" t="s">
        <v>99</v>
      </c>
      <c r="F54" s="537" t="s">
        <v>100</v>
      </c>
      <c r="G54" s="537" t="s">
        <v>101</v>
      </c>
      <c r="H54" s="34" t="s">
        <v>102</v>
      </c>
      <c r="I54" s="10" t="s">
        <v>103</v>
      </c>
      <c r="J54" s="537" t="s">
        <v>104</v>
      </c>
      <c r="K54" s="538" t="s">
        <v>50</v>
      </c>
      <c r="L54" s="538"/>
      <c r="M54" s="546">
        <v>90108</v>
      </c>
      <c r="N54" s="546"/>
      <c r="O54" s="546">
        <v>81583</v>
      </c>
      <c r="P54" s="546"/>
      <c r="Q54" s="537" t="s">
        <v>105</v>
      </c>
      <c r="R54" s="537" t="s">
        <v>106</v>
      </c>
      <c r="S54" s="11"/>
    </row>
    <row r="55" spans="1:19" ht="80.25" customHeight="1" x14ac:dyDescent="0.25">
      <c r="A55" s="575"/>
      <c r="B55" s="541"/>
      <c r="C55" s="541"/>
      <c r="D55" s="537"/>
      <c r="E55" s="576"/>
      <c r="F55" s="537"/>
      <c r="G55" s="537"/>
      <c r="H55" s="34" t="s">
        <v>107</v>
      </c>
      <c r="I55" s="10" t="s">
        <v>78</v>
      </c>
      <c r="J55" s="537"/>
      <c r="K55" s="538"/>
      <c r="L55" s="538"/>
      <c r="M55" s="546"/>
      <c r="N55" s="546"/>
      <c r="O55" s="546"/>
      <c r="P55" s="546"/>
      <c r="Q55" s="537"/>
      <c r="R55" s="537"/>
      <c r="S55" s="11"/>
    </row>
    <row r="56" spans="1:19" ht="80.25" customHeight="1" x14ac:dyDescent="0.25">
      <c r="A56" s="568">
        <v>10</v>
      </c>
      <c r="B56" s="543">
        <v>1</v>
      </c>
      <c r="C56" s="543">
        <v>4</v>
      </c>
      <c r="D56" s="545">
        <v>5</v>
      </c>
      <c r="E56" s="545" t="s">
        <v>99</v>
      </c>
      <c r="F56" s="592" t="s">
        <v>120</v>
      </c>
      <c r="G56" s="545" t="s">
        <v>101</v>
      </c>
      <c r="H56" s="40" t="s">
        <v>102</v>
      </c>
      <c r="I56" s="23" t="s">
        <v>103</v>
      </c>
      <c r="J56" s="545" t="s">
        <v>104</v>
      </c>
      <c r="K56" s="539" t="s">
        <v>50</v>
      </c>
      <c r="L56" s="539"/>
      <c r="M56" s="540">
        <v>76511</v>
      </c>
      <c r="N56" s="560"/>
      <c r="O56" s="540">
        <v>67986</v>
      </c>
      <c r="P56" s="560"/>
      <c r="Q56" s="545" t="s">
        <v>105</v>
      </c>
      <c r="R56" s="545" t="s">
        <v>106</v>
      </c>
      <c r="S56" s="11"/>
    </row>
    <row r="57" spans="1:19" ht="80.25" customHeight="1" x14ac:dyDescent="0.25">
      <c r="A57" s="569"/>
      <c r="B57" s="543"/>
      <c r="C57" s="543"/>
      <c r="D57" s="545"/>
      <c r="E57" s="545"/>
      <c r="F57" s="592"/>
      <c r="G57" s="545"/>
      <c r="H57" s="40" t="s">
        <v>107</v>
      </c>
      <c r="I57" s="23" t="s">
        <v>78</v>
      </c>
      <c r="J57" s="545"/>
      <c r="K57" s="539"/>
      <c r="L57" s="539"/>
      <c r="M57" s="540"/>
      <c r="N57" s="560"/>
      <c r="O57" s="540"/>
      <c r="P57" s="560"/>
      <c r="Q57" s="545"/>
      <c r="R57" s="545"/>
      <c r="S57" s="11"/>
    </row>
    <row r="58" spans="1:19" ht="63" customHeight="1" x14ac:dyDescent="0.25">
      <c r="A58" s="24"/>
      <c r="B58" s="547" t="s">
        <v>168</v>
      </c>
      <c r="C58" s="558"/>
      <c r="D58" s="558"/>
      <c r="E58" s="558"/>
      <c r="F58" s="558"/>
      <c r="G58" s="558"/>
      <c r="H58" s="558"/>
      <c r="I58" s="558"/>
      <c r="J58" s="558"/>
      <c r="K58" s="558"/>
      <c r="L58" s="558"/>
      <c r="M58" s="558"/>
      <c r="N58" s="558"/>
      <c r="O58" s="558"/>
      <c r="P58" s="558"/>
      <c r="Q58" s="558"/>
      <c r="R58" s="559"/>
      <c r="S58" s="11"/>
    </row>
    <row r="59" spans="1:19" ht="53.25" customHeight="1" x14ac:dyDescent="0.25">
      <c r="A59" s="574">
        <v>11</v>
      </c>
      <c r="B59" s="574">
        <v>1</v>
      </c>
      <c r="C59" s="561">
        <v>4</v>
      </c>
      <c r="D59" s="574">
        <v>2</v>
      </c>
      <c r="E59" s="577" t="s">
        <v>130</v>
      </c>
      <c r="F59" s="561" t="s">
        <v>131</v>
      </c>
      <c r="G59" s="561" t="s">
        <v>108</v>
      </c>
      <c r="H59" s="34" t="s">
        <v>55</v>
      </c>
      <c r="I59" s="10" t="s">
        <v>44</v>
      </c>
      <c r="J59" s="561" t="s">
        <v>109</v>
      </c>
      <c r="K59" s="563" t="s">
        <v>110</v>
      </c>
      <c r="L59" s="563"/>
      <c r="M59" s="565">
        <v>45000</v>
      </c>
      <c r="N59" s="565"/>
      <c r="O59" s="565">
        <v>45000</v>
      </c>
      <c r="P59" s="565"/>
      <c r="Q59" s="561" t="s">
        <v>40</v>
      </c>
      <c r="R59" s="561" t="s">
        <v>111</v>
      </c>
    </row>
    <row r="60" spans="1:19" ht="37.5" customHeight="1" x14ac:dyDescent="0.25">
      <c r="A60" s="575"/>
      <c r="B60" s="575"/>
      <c r="C60" s="562"/>
      <c r="D60" s="575"/>
      <c r="E60" s="578"/>
      <c r="F60" s="562"/>
      <c r="G60" s="562"/>
      <c r="H60" s="34" t="s">
        <v>42</v>
      </c>
      <c r="I60" s="10" t="s">
        <v>92</v>
      </c>
      <c r="J60" s="562"/>
      <c r="K60" s="564"/>
      <c r="L60" s="564"/>
      <c r="M60" s="566"/>
      <c r="N60" s="566"/>
      <c r="O60" s="566"/>
      <c r="P60" s="566"/>
      <c r="Q60" s="562"/>
      <c r="R60" s="562"/>
    </row>
    <row r="61" spans="1:19" ht="37.5" customHeight="1" x14ac:dyDescent="0.25">
      <c r="A61" s="568">
        <v>11</v>
      </c>
      <c r="B61" s="568">
        <v>1</v>
      </c>
      <c r="C61" s="570">
        <v>4</v>
      </c>
      <c r="D61" s="568">
        <v>2</v>
      </c>
      <c r="E61" s="572" t="s">
        <v>135</v>
      </c>
      <c r="F61" s="528" t="s">
        <v>137</v>
      </c>
      <c r="G61" s="570" t="s">
        <v>108</v>
      </c>
      <c r="H61" s="40" t="s">
        <v>55</v>
      </c>
      <c r="I61" s="23" t="s">
        <v>44</v>
      </c>
      <c r="J61" s="528" t="s">
        <v>134</v>
      </c>
      <c r="K61" s="594" t="s">
        <v>50</v>
      </c>
      <c r="L61" s="582"/>
      <c r="M61" s="584">
        <v>44993.4</v>
      </c>
      <c r="N61" s="584"/>
      <c r="O61" s="584">
        <v>44993.4</v>
      </c>
      <c r="P61" s="586"/>
      <c r="Q61" s="570" t="s">
        <v>40</v>
      </c>
      <c r="R61" s="570" t="s">
        <v>111</v>
      </c>
    </row>
    <row r="62" spans="1:19" ht="100.5" customHeight="1" x14ac:dyDescent="0.25">
      <c r="A62" s="569"/>
      <c r="B62" s="569"/>
      <c r="C62" s="571"/>
      <c r="D62" s="569"/>
      <c r="E62" s="573"/>
      <c r="F62" s="530"/>
      <c r="G62" s="571"/>
      <c r="H62" s="40" t="s">
        <v>42</v>
      </c>
      <c r="I62" s="22" t="s">
        <v>129</v>
      </c>
      <c r="J62" s="530"/>
      <c r="K62" s="595"/>
      <c r="L62" s="583"/>
      <c r="M62" s="585"/>
      <c r="N62" s="585"/>
      <c r="O62" s="585"/>
      <c r="P62" s="587"/>
      <c r="Q62" s="571"/>
      <c r="R62" s="571"/>
    </row>
    <row r="63" spans="1:19" ht="60.6" customHeight="1" x14ac:dyDescent="0.25">
      <c r="A63" s="43"/>
      <c r="B63" s="547" t="s">
        <v>169</v>
      </c>
      <c r="C63" s="558"/>
      <c r="D63" s="558"/>
      <c r="E63" s="558"/>
      <c r="F63" s="558"/>
      <c r="G63" s="558"/>
      <c r="H63" s="558"/>
      <c r="I63" s="558"/>
      <c r="J63" s="558"/>
      <c r="K63" s="558"/>
      <c r="L63" s="558"/>
      <c r="M63" s="558"/>
      <c r="N63" s="558"/>
      <c r="O63" s="558"/>
      <c r="P63" s="558"/>
      <c r="Q63" s="558"/>
      <c r="R63" s="559"/>
    </row>
    <row r="64" spans="1:19" s="29" customFormat="1" ht="107.25" customHeight="1" x14ac:dyDescent="0.25">
      <c r="A64" s="493">
        <v>12</v>
      </c>
      <c r="B64" s="493">
        <v>1</v>
      </c>
      <c r="C64" s="490">
        <v>4</v>
      </c>
      <c r="D64" s="493">
        <v>2</v>
      </c>
      <c r="E64" s="495" t="s">
        <v>164</v>
      </c>
      <c r="F64" s="490" t="s">
        <v>138</v>
      </c>
      <c r="G64" s="490" t="s">
        <v>126</v>
      </c>
      <c r="H64" s="236" t="s">
        <v>77</v>
      </c>
      <c r="I64" s="237" t="s">
        <v>71</v>
      </c>
      <c r="J64" s="490" t="s">
        <v>139</v>
      </c>
      <c r="K64" s="497"/>
      <c r="L64" s="497" t="s">
        <v>140</v>
      </c>
      <c r="M64" s="588"/>
      <c r="N64" s="588">
        <v>50000</v>
      </c>
      <c r="O64" s="588"/>
      <c r="P64" s="588">
        <v>50000</v>
      </c>
      <c r="Q64" s="490" t="s">
        <v>40</v>
      </c>
      <c r="R64" s="490" t="s">
        <v>41</v>
      </c>
      <c r="S64" s="28"/>
    </row>
    <row r="65" spans="1:19" ht="84.75" customHeight="1" x14ac:dyDescent="0.25">
      <c r="A65" s="494"/>
      <c r="B65" s="494"/>
      <c r="C65" s="491"/>
      <c r="D65" s="494"/>
      <c r="E65" s="496"/>
      <c r="F65" s="491"/>
      <c r="G65" s="491"/>
      <c r="H65" s="236" t="s">
        <v>42</v>
      </c>
      <c r="I65" s="237" t="s">
        <v>92</v>
      </c>
      <c r="J65" s="491"/>
      <c r="K65" s="498"/>
      <c r="L65" s="498"/>
      <c r="M65" s="589"/>
      <c r="N65" s="589"/>
      <c r="O65" s="589"/>
      <c r="P65" s="589"/>
      <c r="Q65" s="491"/>
      <c r="R65" s="491"/>
      <c r="S65" s="11"/>
    </row>
    <row r="66" spans="1:19" ht="57" customHeight="1" x14ac:dyDescent="0.25">
      <c r="A66" s="484" t="s">
        <v>1158</v>
      </c>
      <c r="B66" s="484"/>
      <c r="C66" s="484"/>
      <c r="D66" s="484"/>
      <c r="E66" s="484"/>
      <c r="F66" s="484"/>
      <c r="G66" s="484"/>
      <c r="H66" s="484"/>
      <c r="I66" s="484"/>
      <c r="J66" s="484"/>
      <c r="K66" s="484"/>
      <c r="L66" s="484"/>
      <c r="M66" s="484"/>
      <c r="N66" s="484"/>
      <c r="O66" s="484"/>
      <c r="P66" s="484"/>
      <c r="Q66" s="484"/>
      <c r="R66" s="484"/>
    </row>
    <row r="67" spans="1:19" ht="153.75" customHeight="1" x14ac:dyDescent="0.25">
      <c r="A67" s="485">
        <v>13</v>
      </c>
      <c r="B67" s="485">
        <v>1</v>
      </c>
      <c r="C67" s="486">
        <v>4</v>
      </c>
      <c r="D67" s="485">
        <v>5</v>
      </c>
      <c r="E67" s="487" t="s">
        <v>141</v>
      </c>
      <c r="F67" s="486" t="s">
        <v>142</v>
      </c>
      <c r="G67" s="486" t="s">
        <v>143</v>
      </c>
      <c r="H67" s="236" t="s">
        <v>48</v>
      </c>
      <c r="I67" s="237" t="s">
        <v>144</v>
      </c>
      <c r="J67" s="490" t="s">
        <v>145</v>
      </c>
      <c r="K67" s="488"/>
      <c r="L67" s="488" t="s">
        <v>39</v>
      </c>
      <c r="M67" s="489"/>
      <c r="N67" s="489">
        <v>86000</v>
      </c>
      <c r="O67" s="489"/>
      <c r="P67" s="489">
        <v>86000</v>
      </c>
      <c r="Q67" s="486" t="s">
        <v>40</v>
      </c>
      <c r="R67" s="486" t="s">
        <v>41</v>
      </c>
      <c r="S67" s="11"/>
    </row>
    <row r="68" spans="1:19" ht="84.75" customHeight="1" x14ac:dyDescent="0.25">
      <c r="A68" s="485"/>
      <c r="B68" s="485"/>
      <c r="C68" s="486"/>
      <c r="D68" s="485"/>
      <c r="E68" s="487"/>
      <c r="F68" s="486"/>
      <c r="G68" s="486"/>
      <c r="H68" s="236" t="s">
        <v>146</v>
      </c>
      <c r="I68" s="237" t="s">
        <v>61</v>
      </c>
      <c r="J68" s="492"/>
      <c r="K68" s="488"/>
      <c r="L68" s="488"/>
      <c r="M68" s="489"/>
      <c r="N68" s="489"/>
      <c r="O68" s="489"/>
      <c r="P68" s="489"/>
      <c r="Q68" s="486"/>
      <c r="R68" s="486"/>
      <c r="S68" s="11"/>
    </row>
    <row r="69" spans="1:19" ht="57.75" hidden="1" customHeight="1" x14ac:dyDescent="0.25">
      <c r="A69" s="485"/>
      <c r="B69" s="485"/>
      <c r="C69" s="486"/>
      <c r="D69" s="485"/>
      <c r="E69" s="487"/>
      <c r="F69" s="486"/>
      <c r="G69" s="486"/>
      <c r="H69" s="236"/>
      <c r="I69" s="237"/>
      <c r="J69" s="492"/>
      <c r="K69" s="488"/>
      <c r="L69" s="488"/>
      <c r="M69" s="489"/>
      <c r="N69" s="489"/>
      <c r="O69" s="489"/>
      <c r="P69" s="489"/>
      <c r="Q69" s="486"/>
      <c r="R69" s="486"/>
      <c r="S69" s="11"/>
    </row>
    <row r="70" spans="1:19" ht="50.25" hidden="1" customHeight="1" x14ac:dyDescent="0.25">
      <c r="A70" s="485"/>
      <c r="B70" s="485"/>
      <c r="C70" s="486"/>
      <c r="D70" s="485"/>
      <c r="E70" s="487"/>
      <c r="F70" s="486"/>
      <c r="G70" s="486"/>
      <c r="H70" s="236"/>
      <c r="I70" s="237"/>
      <c r="J70" s="491"/>
      <c r="K70" s="488"/>
      <c r="L70" s="488"/>
      <c r="M70" s="489"/>
      <c r="N70" s="489"/>
      <c r="O70" s="489"/>
      <c r="P70" s="489"/>
      <c r="Q70" s="486"/>
      <c r="R70" s="486"/>
      <c r="S70" s="11"/>
    </row>
    <row r="71" spans="1:19" ht="48" customHeight="1" x14ac:dyDescent="0.25">
      <c r="A71" s="484" t="s">
        <v>147</v>
      </c>
      <c r="B71" s="484"/>
      <c r="C71" s="484"/>
      <c r="D71" s="484"/>
      <c r="E71" s="484"/>
      <c r="F71" s="484"/>
      <c r="G71" s="484"/>
      <c r="H71" s="484"/>
      <c r="I71" s="484"/>
      <c r="J71" s="484"/>
      <c r="K71" s="484"/>
      <c r="L71" s="484"/>
      <c r="M71" s="484"/>
      <c r="N71" s="484"/>
      <c r="O71" s="484"/>
      <c r="P71" s="484"/>
      <c r="Q71" s="484"/>
      <c r="R71" s="484"/>
    </row>
    <row r="72" spans="1:19" ht="56.25" customHeight="1" x14ac:dyDescent="0.25">
      <c r="A72" s="485">
        <v>14</v>
      </c>
      <c r="B72" s="485">
        <v>1</v>
      </c>
      <c r="C72" s="486">
        <v>4</v>
      </c>
      <c r="D72" s="485">
        <v>5</v>
      </c>
      <c r="E72" s="487" t="s">
        <v>148</v>
      </c>
      <c r="F72" s="486" t="s">
        <v>149</v>
      </c>
      <c r="G72" s="486" t="s">
        <v>150</v>
      </c>
      <c r="H72" s="236" t="s">
        <v>55</v>
      </c>
      <c r="I72" s="237" t="s">
        <v>44</v>
      </c>
      <c r="J72" s="486" t="s">
        <v>151</v>
      </c>
      <c r="K72" s="488"/>
      <c r="L72" s="488" t="s">
        <v>39</v>
      </c>
      <c r="M72" s="489"/>
      <c r="N72" s="489">
        <v>64000</v>
      </c>
      <c r="O72" s="489"/>
      <c r="P72" s="489">
        <v>64000</v>
      </c>
      <c r="Q72" s="486" t="s">
        <v>40</v>
      </c>
      <c r="R72" s="486" t="s">
        <v>41</v>
      </c>
      <c r="S72" s="11"/>
    </row>
    <row r="73" spans="1:19" ht="112.5" customHeight="1" x14ac:dyDescent="0.25">
      <c r="A73" s="485"/>
      <c r="B73" s="485"/>
      <c r="C73" s="486"/>
      <c r="D73" s="485"/>
      <c r="E73" s="487"/>
      <c r="F73" s="486"/>
      <c r="G73" s="486"/>
      <c r="H73" s="236" t="s">
        <v>42</v>
      </c>
      <c r="I73" s="237" t="s">
        <v>61</v>
      </c>
      <c r="J73" s="486"/>
      <c r="K73" s="488"/>
      <c r="L73" s="488"/>
      <c r="M73" s="489"/>
      <c r="N73" s="489"/>
      <c r="O73" s="489"/>
      <c r="P73" s="489"/>
      <c r="Q73" s="486"/>
      <c r="R73" s="486"/>
      <c r="S73" s="11"/>
    </row>
    <row r="74" spans="1:19" ht="57.75" customHeight="1" x14ac:dyDescent="0.25">
      <c r="A74" s="484" t="s">
        <v>152</v>
      </c>
      <c r="B74" s="484"/>
      <c r="C74" s="484"/>
      <c r="D74" s="484"/>
      <c r="E74" s="484"/>
      <c r="F74" s="484"/>
      <c r="G74" s="484"/>
      <c r="H74" s="484"/>
      <c r="I74" s="484"/>
      <c r="J74" s="484"/>
      <c r="K74" s="484"/>
      <c r="L74" s="484"/>
      <c r="M74" s="484"/>
      <c r="N74" s="484"/>
      <c r="O74" s="484"/>
      <c r="P74" s="484"/>
      <c r="Q74" s="484"/>
      <c r="R74" s="484"/>
    </row>
    <row r="75" spans="1:19" ht="97.5" customHeight="1" x14ac:dyDescent="0.25">
      <c r="A75" s="485">
        <v>15</v>
      </c>
      <c r="B75" s="485">
        <v>1</v>
      </c>
      <c r="C75" s="486">
        <v>4</v>
      </c>
      <c r="D75" s="485">
        <v>2</v>
      </c>
      <c r="E75" s="487" t="s">
        <v>153</v>
      </c>
      <c r="F75" s="486" t="s">
        <v>154</v>
      </c>
      <c r="G75" s="486" t="s">
        <v>155</v>
      </c>
      <c r="H75" s="236" t="s">
        <v>155</v>
      </c>
      <c r="I75" s="237" t="s">
        <v>44</v>
      </c>
      <c r="J75" s="486" t="s">
        <v>156</v>
      </c>
      <c r="K75" s="488"/>
      <c r="L75" s="488" t="s">
        <v>39</v>
      </c>
      <c r="M75" s="489"/>
      <c r="N75" s="489">
        <v>100000</v>
      </c>
      <c r="O75" s="489"/>
      <c r="P75" s="489">
        <v>100000</v>
      </c>
      <c r="Q75" s="486" t="s">
        <v>40</v>
      </c>
      <c r="R75" s="486" t="s">
        <v>41</v>
      </c>
      <c r="S75" s="11"/>
    </row>
    <row r="76" spans="1:19" ht="81.75" customHeight="1" x14ac:dyDescent="0.25">
      <c r="A76" s="485"/>
      <c r="B76" s="485"/>
      <c r="C76" s="486"/>
      <c r="D76" s="485"/>
      <c r="E76" s="487"/>
      <c r="F76" s="486"/>
      <c r="G76" s="486"/>
      <c r="H76" s="236" t="s">
        <v>42</v>
      </c>
      <c r="I76" s="237" t="s">
        <v>157</v>
      </c>
      <c r="J76" s="486"/>
      <c r="K76" s="488"/>
      <c r="L76" s="488"/>
      <c r="M76" s="489"/>
      <c r="N76" s="489"/>
      <c r="O76" s="489"/>
      <c r="P76" s="489"/>
      <c r="Q76" s="486"/>
      <c r="R76" s="486"/>
      <c r="S76" s="11"/>
    </row>
    <row r="77" spans="1:19" ht="66" customHeight="1" x14ac:dyDescent="0.25">
      <c r="A77" s="484" t="s">
        <v>1159</v>
      </c>
      <c r="B77" s="484"/>
      <c r="C77" s="484"/>
      <c r="D77" s="484"/>
      <c r="E77" s="484"/>
      <c r="F77" s="484"/>
      <c r="G77" s="484"/>
      <c r="H77" s="484"/>
      <c r="I77" s="484"/>
      <c r="J77" s="484"/>
      <c r="K77" s="484"/>
      <c r="L77" s="484"/>
      <c r="M77" s="484"/>
      <c r="N77" s="484"/>
      <c r="O77" s="484"/>
      <c r="P77" s="484"/>
      <c r="Q77" s="484"/>
      <c r="R77" s="484"/>
    </row>
    <row r="79" spans="1:19" x14ac:dyDescent="0.25">
      <c r="L79" s="479"/>
      <c r="M79" s="581" t="s">
        <v>112</v>
      </c>
      <c r="N79" s="581"/>
      <c r="O79" s="581" t="s">
        <v>113</v>
      </c>
      <c r="P79" s="517"/>
    </row>
    <row r="80" spans="1:19" x14ac:dyDescent="0.25">
      <c r="L80" s="479"/>
      <c r="M80" s="13" t="s">
        <v>114</v>
      </c>
      <c r="N80" s="14" t="s">
        <v>115</v>
      </c>
      <c r="O80" s="15" t="s">
        <v>114</v>
      </c>
      <c r="P80" s="14" t="s">
        <v>115</v>
      </c>
      <c r="Q80" s="1"/>
    </row>
    <row r="81" spans="12:16" x14ac:dyDescent="0.25">
      <c r="L81" s="16" t="s">
        <v>116</v>
      </c>
      <c r="M81" s="17">
        <v>8</v>
      </c>
      <c r="N81" s="18">
        <f>SUM(O7+O14+O19+O24+O29+O34+O41+O59)</f>
        <v>492301.01</v>
      </c>
      <c r="O81" s="19">
        <v>3</v>
      </c>
      <c r="P81" s="20">
        <f>SUM(O46+O49+O54)</f>
        <v>424525.76</v>
      </c>
    </row>
    <row r="82" spans="12:16" x14ac:dyDescent="0.25">
      <c r="L82" s="16" t="s">
        <v>117</v>
      </c>
      <c r="M82" s="30">
        <v>12</v>
      </c>
      <c r="N82" s="18">
        <f>SUM(O10+O16+O21+O26+O31+O37+O43+O61+P64+P67+P72+P75)</f>
        <v>671530.55</v>
      </c>
      <c r="O82" s="30">
        <v>3</v>
      </c>
      <c r="P82" s="18">
        <f>SUM(O47+O51+O56)</f>
        <v>387479.39</v>
      </c>
    </row>
  </sheetData>
  <mergeCells count="414">
    <mergeCell ref="B33:R33"/>
    <mergeCell ref="N29:N30"/>
    <mergeCell ref="O29:O30"/>
    <mergeCell ref="P29:P30"/>
    <mergeCell ref="P34:P36"/>
    <mergeCell ref="J26:J27"/>
    <mergeCell ref="K26:K27"/>
    <mergeCell ref="F34:F36"/>
    <mergeCell ref="G34:G36"/>
    <mergeCell ref="R34:R36"/>
    <mergeCell ref="L34:L36"/>
    <mergeCell ref="M34:M36"/>
    <mergeCell ref="N34:N36"/>
    <mergeCell ref="O34:O36"/>
    <mergeCell ref="K34:K36"/>
    <mergeCell ref="R29:R30"/>
    <mergeCell ref="L29:L30"/>
    <mergeCell ref="M29:M30"/>
    <mergeCell ref="B29:B30"/>
    <mergeCell ref="C29:C30"/>
    <mergeCell ref="D29:D30"/>
    <mergeCell ref="E29:E30"/>
    <mergeCell ref="F29:F30"/>
    <mergeCell ref="G29:G30"/>
    <mergeCell ref="A29:A30"/>
    <mergeCell ref="L10:L12"/>
    <mergeCell ref="M10:M12"/>
    <mergeCell ref="N10:N12"/>
    <mergeCell ref="O10:O12"/>
    <mergeCell ref="P10:P12"/>
    <mergeCell ref="Q10:Q12"/>
    <mergeCell ref="R10:R12"/>
    <mergeCell ref="B13:R13"/>
    <mergeCell ref="C21:C22"/>
    <mergeCell ref="N21:N22"/>
    <mergeCell ref="O21:O22"/>
    <mergeCell ref="P21:P22"/>
    <mergeCell ref="Q21:Q22"/>
    <mergeCell ref="R21:R22"/>
    <mergeCell ref="A26:A27"/>
    <mergeCell ref="B26:B27"/>
    <mergeCell ref="C26:C27"/>
    <mergeCell ref="D26:D27"/>
    <mergeCell ref="E26:E27"/>
    <mergeCell ref="F26:F27"/>
    <mergeCell ref="G26:G27"/>
    <mergeCell ref="A24:A25"/>
    <mergeCell ref="B24:B25"/>
    <mergeCell ref="B40:R40"/>
    <mergeCell ref="A34:A36"/>
    <mergeCell ref="B34:B36"/>
    <mergeCell ref="C34:C36"/>
    <mergeCell ref="D34:D36"/>
    <mergeCell ref="E34:E36"/>
    <mergeCell ref="A37:A39"/>
    <mergeCell ref="B37:B39"/>
    <mergeCell ref="C37:C39"/>
    <mergeCell ref="D37:D39"/>
    <mergeCell ref="E37:E39"/>
    <mergeCell ref="F37:F39"/>
    <mergeCell ref="G37:G39"/>
    <mergeCell ref="J37:J39"/>
    <mergeCell ref="K37:K39"/>
    <mergeCell ref="L37:L39"/>
    <mergeCell ref="M37:M39"/>
    <mergeCell ref="N37:N39"/>
    <mergeCell ref="O37:O39"/>
    <mergeCell ref="P37:P39"/>
    <mergeCell ref="Q37:Q39"/>
    <mergeCell ref="R37:R39"/>
    <mergeCell ref="J34:J36"/>
    <mergeCell ref="Q34:Q36"/>
    <mergeCell ref="L43:L44"/>
    <mergeCell ref="A41:A42"/>
    <mergeCell ref="B41:B42"/>
    <mergeCell ref="C41:C42"/>
    <mergeCell ref="D41:D42"/>
    <mergeCell ref="E41:E42"/>
    <mergeCell ref="F41:F42"/>
    <mergeCell ref="G41:G42"/>
    <mergeCell ref="J41:J42"/>
    <mergeCell ref="K43:K44"/>
    <mergeCell ref="M43:M44"/>
    <mergeCell ref="N43:N44"/>
    <mergeCell ref="O43:O44"/>
    <mergeCell ref="P43:P44"/>
    <mergeCell ref="Q43:Q44"/>
    <mergeCell ref="R43:R44"/>
    <mergeCell ref="B45:R45"/>
    <mergeCell ref="A31:A32"/>
    <mergeCell ref="B31:B32"/>
    <mergeCell ref="C31:C32"/>
    <mergeCell ref="D31:D32"/>
    <mergeCell ref="E31:E32"/>
    <mergeCell ref="F31:F32"/>
    <mergeCell ref="G31:G32"/>
    <mergeCell ref="J31:J32"/>
    <mergeCell ref="K31:K32"/>
    <mergeCell ref="L31:L32"/>
    <mergeCell ref="M31:M32"/>
    <mergeCell ref="N31:N32"/>
    <mergeCell ref="O31:O32"/>
    <mergeCell ref="P31:P32"/>
    <mergeCell ref="Q31:Q32"/>
    <mergeCell ref="R31:R32"/>
    <mergeCell ref="P41:P42"/>
    <mergeCell ref="R51:R52"/>
    <mergeCell ref="B53:R53"/>
    <mergeCell ref="A51:A52"/>
    <mergeCell ref="B51:B52"/>
    <mergeCell ref="C51:C52"/>
    <mergeCell ref="D51:D52"/>
    <mergeCell ref="E51:E52"/>
    <mergeCell ref="F51:F52"/>
    <mergeCell ref="J51:J52"/>
    <mergeCell ref="K51:K52"/>
    <mergeCell ref="L51:L52"/>
    <mergeCell ref="A61:A62"/>
    <mergeCell ref="B61:B62"/>
    <mergeCell ref="C61:C62"/>
    <mergeCell ref="D61:D62"/>
    <mergeCell ref="E61:E62"/>
    <mergeCell ref="F61:F62"/>
    <mergeCell ref="G61:G62"/>
    <mergeCell ref="J61:J62"/>
    <mergeCell ref="K61:K62"/>
    <mergeCell ref="R56:R57"/>
    <mergeCell ref="B58:R58"/>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A56:A57"/>
    <mergeCell ref="B56:B57"/>
    <mergeCell ref="C56:C57"/>
    <mergeCell ref="D56:D57"/>
    <mergeCell ref="E56:E57"/>
    <mergeCell ref="F56:F57"/>
    <mergeCell ref="R59:R60"/>
    <mergeCell ref="L79:L80"/>
    <mergeCell ref="M79:N79"/>
    <mergeCell ref="O79:P79"/>
    <mergeCell ref="L59:L60"/>
    <mergeCell ref="M59:M60"/>
    <mergeCell ref="N59:N60"/>
    <mergeCell ref="O59:O60"/>
    <mergeCell ref="P59:P60"/>
    <mergeCell ref="Q59:Q60"/>
    <mergeCell ref="B63:R63"/>
    <mergeCell ref="L61:L62"/>
    <mergeCell ref="M61:M62"/>
    <mergeCell ref="N61:N62"/>
    <mergeCell ref="O61:O62"/>
    <mergeCell ref="P61:P62"/>
    <mergeCell ref="Q61:Q62"/>
    <mergeCell ref="R61:R62"/>
    <mergeCell ref="L64:L65"/>
    <mergeCell ref="M64:M65"/>
    <mergeCell ref="N64:N65"/>
    <mergeCell ref="O64:O65"/>
    <mergeCell ref="P64:P65"/>
    <mergeCell ref="Q64:Q65"/>
    <mergeCell ref="Q54:Q55"/>
    <mergeCell ref="M51:M52"/>
    <mergeCell ref="A59:A60"/>
    <mergeCell ref="B59:B60"/>
    <mergeCell ref="C59:C60"/>
    <mergeCell ref="D59:D60"/>
    <mergeCell ref="E59:E60"/>
    <mergeCell ref="F59:F60"/>
    <mergeCell ref="G59:G60"/>
    <mergeCell ref="J59:J60"/>
    <mergeCell ref="K59:K60"/>
    <mergeCell ref="L56:L57"/>
    <mergeCell ref="M56:M57"/>
    <mergeCell ref="N56:N57"/>
    <mergeCell ref="O56:O57"/>
    <mergeCell ref="P56:P57"/>
    <mergeCell ref="Q56:Q57"/>
    <mergeCell ref="G56:G57"/>
    <mergeCell ref="J56:J57"/>
    <mergeCell ref="K56:K57"/>
    <mergeCell ref="N51:N52"/>
    <mergeCell ref="O51:O52"/>
    <mergeCell ref="P51:P52"/>
    <mergeCell ref="Q51:Q52"/>
    <mergeCell ref="O41:O42"/>
    <mergeCell ref="R49:R50"/>
    <mergeCell ref="A54:A55"/>
    <mergeCell ref="B54:B55"/>
    <mergeCell ref="C54:C55"/>
    <mergeCell ref="D54:D55"/>
    <mergeCell ref="E54:E55"/>
    <mergeCell ref="F54:F55"/>
    <mergeCell ref="G54:G55"/>
    <mergeCell ref="J54:J55"/>
    <mergeCell ref="K54:K55"/>
    <mergeCell ref="L49:L50"/>
    <mergeCell ref="M49:M50"/>
    <mergeCell ref="N49:N50"/>
    <mergeCell ref="O49:O50"/>
    <mergeCell ref="P49:P50"/>
    <mergeCell ref="Q49:Q50"/>
    <mergeCell ref="R54:R55"/>
    <mergeCell ref="L54:L55"/>
    <mergeCell ref="M54:M55"/>
    <mergeCell ref="N54:N55"/>
    <mergeCell ref="O54:O55"/>
    <mergeCell ref="P54:P55"/>
    <mergeCell ref="B48:R48"/>
    <mergeCell ref="R26:R27"/>
    <mergeCell ref="B23:R23"/>
    <mergeCell ref="Q41:Q42"/>
    <mergeCell ref="R41:R42"/>
    <mergeCell ref="L41:L42"/>
    <mergeCell ref="M41:M42"/>
    <mergeCell ref="N41:N42"/>
    <mergeCell ref="A49:A50"/>
    <mergeCell ref="B49:B50"/>
    <mergeCell ref="C49:C50"/>
    <mergeCell ref="D49:D50"/>
    <mergeCell ref="E49:E50"/>
    <mergeCell ref="F49:F50"/>
    <mergeCell ref="J49:J50"/>
    <mergeCell ref="K49:K50"/>
    <mergeCell ref="K41:K42"/>
    <mergeCell ref="A43:A44"/>
    <mergeCell ref="B43:B44"/>
    <mergeCell ref="C43:C44"/>
    <mergeCell ref="D43:D44"/>
    <mergeCell ref="E43:E44"/>
    <mergeCell ref="F43:F44"/>
    <mergeCell ref="G43:G44"/>
    <mergeCell ref="J43:J44"/>
    <mergeCell ref="J29:J30"/>
    <mergeCell ref="K24:K25"/>
    <mergeCell ref="L24:L25"/>
    <mergeCell ref="K29:K30"/>
    <mergeCell ref="Q24:Q25"/>
    <mergeCell ref="R24:R25"/>
    <mergeCell ref="C24:C25"/>
    <mergeCell ref="D24:D25"/>
    <mergeCell ref="E24:E25"/>
    <mergeCell ref="F24:F25"/>
    <mergeCell ref="G24:G25"/>
    <mergeCell ref="B28:R28"/>
    <mergeCell ref="M24:M25"/>
    <mergeCell ref="N24:N25"/>
    <mergeCell ref="O24:O25"/>
    <mergeCell ref="P24:P25"/>
    <mergeCell ref="Q29:Q30"/>
    <mergeCell ref="J24:J25"/>
    <mergeCell ref="L26:L27"/>
    <mergeCell ref="M26:M27"/>
    <mergeCell ref="N26:N27"/>
    <mergeCell ref="O26:O27"/>
    <mergeCell ref="P26:P27"/>
    <mergeCell ref="Q26:Q27"/>
    <mergeCell ref="Q19:Q20"/>
    <mergeCell ref="R19:R20"/>
    <mergeCell ref="L19:L20"/>
    <mergeCell ref="K7:K9"/>
    <mergeCell ref="M19:M20"/>
    <mergeCell ref="N19:N20"/>
    <mergeCell ref="O19:O20"/>
    <mergeCell ref="P19:P20"/>
    <mergeCell ref="B18:R18"/>
    <mergeCell ref="K14:K15"/>
    <mergeCell ref="L7:L9"/>
    <mergeCell ref="M7:M9"/>
    <mergeCell ref="N7:N9"/>
    <mergeCell ref="O7:O9"/>
    <mergeCell ref="P7:P9"/>
    <mergeCell ref="Q14:Q15"/>
    <mergeCell ref="R14:R15"/>
    <mergeCell ref="L14:L15"/>
    <mergeCell ref="M14:M15"/>
    <mergeCell ref="N14:N15"/>
    <mergeCell ref="O14:O15"/>
    <mergeCell ref="P14:P15"/>
    <mergeCell ref="R7:R9"/>
    <mergeCell ref="L21:L22"/>
    <mergeCell ref="M21:M22"/>
    <mergeCell ref="A19:A20"/>
    <mergeCell ref="B19:B20"/>
    <mergeCell ref="C19:C20"/>
    <mergeCell ref="D19:D20"/>
    <mergeCell ref="E19:E20"/>
    <mergeCell ref="F19:F20"/>
    <mergeCell ref="G19:G20"/>
    <mergeCell ref="J19:J20"/>
    <mergeCell ref="D21:D22"/>
    <mergeCell ref="E21:E22"/>
    <mergeCell ref="F21:F22"/>
    <mergeCell ref="G21:G22"/>
    <mergeCell ref="J21:J22"/>
    <mergeCell ref="K21:K22"/>
    <mergeCell ref="A21:A22"/>
    <mergeCell ref="B21:B22"/>
    <mergeCell ref="A14:A15"/>
    <mergeCell ref="B14:B15"/>
    <mergeCell ref="C14:C15"/>
    <mergeCell ref="D14:D15"/>
    <mergeCell ref="E14:E15"/>
    <mergeCell ref="F14:F15"/>
    <mergeCell ref="G14:G15"/>
    <mergeCell ref="J14:J15"/>
    <mergeCell ref="K19:K20"/>
    <mergeCell ref="F4:F5"/>
    <mergeCell ref="Q7:Q9"/>
    <mergeCell ref="A10:A12"/>
    <mergeCell ref="B10:B12"/>
    <mergeCell ref="C10:C12"/>
    <mergeCell ref="D10:D12"/>
    <mergeCell ref="E10:E12"/>
    <mergeCell ref="F10:F12"/>
    <mergeCell ref="G10:G12"/>
    <mergeCell ref="J10:J12"/>
    <mergeCell ref="K10:K12"/>
    <mergeCell ref="G64:G65"/>
    <mergeCell ref="J64:J65"/>
    <mergeCell ref="K64:K65"/>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R64:R65"/>
    <mergeCell ref="A66:R66"/>
    <mergeCell ref="A67:A70"/>
    <mergeCell ref="B67:B70"/>
    <mergeCell ref="C67:C70"/>
    <mergeCell ref="D67:D70"/>
    <mergeCell ref="E67:E70"/>
    <mergeCell ref="F67:F70"/>
    <mergeCell ref="G67:G70"/>
    <mergeCell ref="J67:J70"/>
    <mergeCell ref="K67:K70"/>
    <mergeCell ref="L67:L70"/>
    <mergeCell ref="M67:M70"/>
    <mergeCell ref="N67:N70"/>
    <mergeCell ref="O67:O70"/>
    <mergeCell ref="P67:P70"/>
    <mergeCell ref="Q67:Q70"/>
    <mergeCell ref="R67:R70"/>
    <mergeCell ref="A64:A65"/>
    <mergeCell ref="B64:B65"/>
    <mergeCell ref="C64:C65"/>
    <mergeCell ref="D64:D65"/>
    <mergeCell ref="E64:E65"/>
    <mergeCell ref="F64:F65"/>
    <mergeCell ref="A71:R71"/>
    <mergeCell ref="A72:A73"/>
    <mergeCell ref="B72:B73"/>
    <mergeCell ref="C72:C73"/>
    <mergeCell ref="D72:D73"/>
    <mergeCell ref="E72:E73"/>
    <mergeCell ref="F72:F73"/>
    <mergeCell ref="G72:G73"/>
    <mergeCell ref="J72:J73"/>
    <mergeCell ref="K72:K73"/>
    <mergeCell ref="L72:L73"/>
    <mergeCell ref="M72:M73"/>
    <mergeCell ref="N72:N73"/>
    <mergeCell ref="O72:O73"/>
    <mergeCell ref="P72:P73"/>
    <mergeCell ref="Q72:Q73"/>
    <mergeCell ref="R72:R73"/>
    <mergeCell ref="A77:R77"/>
    <mergeCell ref="A74:R74"/>
    <mergeCell ref="A75:A76"/>
    <mergeCell ref="B75:B76"/>
    <mergeCell ref="C75:C76"/>
    <mergeCell ref="D75:D76"/>
    <mergeCell ref="E75:E76"/>
    <mergeCell ref="F75:F76"/>
    <mergeCell ref="G75:G76"/>
    <mergeCell ref="J75:J76"/>
    <mergeCell ref="K75:K76"/>
    <mergeCell ref="L75:L76"/>
    <mergeCell ref="M75:M76"/>
    <mergeCell ref="N75:N76"/>
    <mergeCell ref="O75:O76"/>
    <mergeCell ref="P75:P76"/>
    <mergeCell ref="Q75:Q76"/>
    <mergeCell ref="R75:R76"/>
  </mergeCells>
  <pageMargins left="0.7" right="0.7" top="0.75" bottom="0.75" header="0.3" footer="0.3"/>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1"/>
  <dimension ref="A1:R62"/>
  <sheetViews>
    <sheetView zoomScale="70" zoomScaleNormal="70" workbookViewId="0"/>
  </sheetViews>
  <sheetFormatPr defaultRowHeight="15" x14ac:dyDescent="0.25"/>
  <cols>
    <col min="5" max="5" width="19.7109375" bestFit="1" customWidth="1"/>
    <col min="6" max="6" width="87.5703125" customWidth="1"/>
    <col min="7" max="7" width="17.140625" customWidth="1"/>
    <col min="8" max="8" width="21.140625" customWidth="1"/>
    <col min="9" max="9" width="10.140625" customWidth="1"/>
    <col min="10" max="10" width="38.5703125" customWidth="1"/>
    <col min="12" max="12" width="12.85546875" customWidth="1"/>
    <col min="13" max="13" width="15.85546875" customWidth="1"/>
    <col min="14" max="14" width="14.140625" customWidth="1"/>
    <col min="15" max="15" width="14.28515625" customWidth="1"/>
    <col min="16" max="16" width="14.85546875" customWidth="1"/>
    <col min="17" max="17" width="14.42578125" bestFit="1" customWidth="1"/>
    <col min="18" max="18" width="22.28515625" bestFit="1" customWidth="1"/>
  </cols>
  <sheetData>
    <row r="1" spans="1:18" ht="15.75" x14ac:dyDescent="0.25">
      <c r="A1" s="965" t="s">
        <v>1255</v>
      </c>
    </row>
    <row r="2" spans="1:18" ht="15.75" x14ac:dyDescent="0.25">
      <c r="A2" s="965" t="s">
        <v>1257</v>
      </c>
      <c r="M2" s="1"/>
      <c r="N2" s="1"/>
      <c r="O2" s="1"/>
      <c r="P2" s="1"/>
    </row>
    <row r="3" spans="1:18" x14ac:dyDescent="0.25">
      <c r="M3" s="1"/>
      <c r="N3" s="1"/>
      <c r="O3" s="1"/>
      <c r="P3" s="1"/>
    </row>
    <row r="4" spans="1:18" ht="51.7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row>
    <row r="5" spans="1:18" ht="40.5" customHeight="1" x14ac:dyDescent="0.25">
      <c r="A5" s="500"/>
      <c r="B5" s="502"/>
      <c r="C5" s="502"/>
      <c r="D5" s="502"/>
      <c r="E5" s="500"/>
      <c r="F5" s="500"/>
      <c r="G5" s="500"/>
      <c r="H5" s="62" t="s">
        <v>14</v>
      </c>
      <c r="I5" s="62" t="s">
        <v>15</v>
      </c>
      <c r="J5" s="500"/>
      <c r="K5" s="64">
        <v>2018</v>
      </c>
      <c r="L5" s="64">
        <v>2019</v>
      </c>
      <c r="M5" s="4">
        <v>2018</v>
      </c>
      <c r="N5" s="4">
        <v>2019</v>
      </c>
      <c r="O5" s="4">
        <v>2018</v>
      </c>
      <c r="P5" s="4">
        <v>2019</v>
      </c>
      <c r="Q5" s="500"/>
      <c r="R5" s="502"/>
    </row>
    <row r="6" spans="1:18" x14ac:dyDescent="0.25">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row>
    <row r="7" spans="1:18" ht="162.75" customHeight="1" x14ac:dyDescent="0.25">
      <c r="A7" s="151">
        <v>1</v>
      </c>
      <c r="B7" s="38">
        <v>1</v>
      </c>
      <c r="C7" s="38">
        <v>4</v>
      </c>
      <c r="D7" s="36">
        <v>5</v>
      </c>
      <c r="E7" s="190" t="s">
        <v>733</v>
      </c>
      <c r="F7" s="89" t="s">
        <v>734</v>
      </c>
      <c r="G7" s="36" t="s">
        <v>418</v>
      </c>
      <c r="H7" s="191" t="s">
        <v>735</v>
      </c>
      <c r="I7" s="192" t="s">
        <v>736</v>
      </c>
      <c r="J7" s="36" t="s">
        <v>737</v>
      </c>
      <c r="K7" s="37" t="s">
        <v>738</v>
      </c>
      <c r="L7" s="37"/>
      <c r="M7" s="31">
        <v>12173.93</v>
      </c>
      <c r="N7" s="31"/>
      <c r="O7" s="31">
        <v>12173.93</v>
      </c>
      <c r="P7" s="31"/>
      <c r="Q7" s="36" t="s">
        <v>739</v>
      </c>
      <c r="R7" s="36" t="s">
        <v>740</v>
      </c>
    </row>
    <row r="8" spans="1:18" ht="209.25" customHeight="1" x14ac:dyDescent="0.25">
      <c r="A8" s="38">
        <v>2</v>
      </c>
      <c r="B8" s="38">
        <v>1</v>
      </c>
      <c r="C8" s="38">
        <v>4</v>
      </c>
      <c r="D8" s="36">
        <v>2</v>
      </c>
      <c r="E8" s="190" t="s">
        <v>741</v>
      </c>
      <c r="F8" s="89" t="s">
        <v>742</v>
      </c>
      <c r="G8" s="36" t="s">
        <v>297</v>
      </c>
      <c r="H8" s="193" t="s">
        <v>743</v>
      </c>
      <c r="I8" s="192" t="s">
        <v>744</v>
      </c>
      <c r="J8" s="36" t="s">
        <v>745</v>
      </c>
      <c r="K8" s="37" t="s">
        <v>746</v>
      </c>
      <c r="L8" s="37"/>
      <c r="M8" s="31">
        <v>26030.799999999999</v>
      </c>
      <c r="N8" s="31"/>
      <c r="O8" s="31">
        <v>26030.799999999999</v>
      </c>
      <c r="P8" s="31"/>
      <c r="Q8" s="36" t="s">
        <v>739</v>
      </c>
      <c r="R8" s="36" t="s">
        <v>740</v>
      </c>
    </row>
    <row r="9" spans="1:18" ht="298.5" customHeight="1" x14ac:dyDescent="0.25">
      <c r="A9" s="38">
        <v>3</v>
      </c>
      <c r="B9" s="38">
        <v>1</v>
      </c>
      <c r="C9" s="38">
        <v>4</v>
      </c>
      <c r="D9" s="36">
        <v>2</v>
      </c>
      <c r="E9" s="190" t="s">
        <v>747</v>
      </c>
      <c r="F9" s="89" t="s">
        <v>748</v>
      </c>
      <c r="G9" s="36" t="s">
        <v>749</v>
      </c>
      <c r="H9" s="193" t="s">
        <v>750</v>
      </c>
      <c r="I9" s="192" t="s">
        <v>751</v>
      </c>
      <c r="J9" s="36" t="s">
        <v>752</v>
      </c>
      <c r="K9" s="37" t="s">
        <v>753</v>
      </c>
      <c r="L9" s="37"/>
      <c r="M9" s="31">
        <v>28970.799999999999</v>
      </c>
      <c r="N9" s="31"/>
      <c r="O9" s="31">
        <v>28970.799999999999</v>
      </c>
      <c r="P9" s="31"/>
      <c r="Q9" s="36" t="s">
        <v>739</v>
      </c>
      <c r="R9" s="36" t="s">
        <v>740</v>
      </c>
    </row>
    <row r="10" spans="1:18" ht="120" x14ac:dyDescent="0.25">
      <c r="A10" s="38">
        <v>4</v>
      </c>
      <c r="B10" s="38">
        <v>1</v>
      </c>
      <c r="C10" s="38">
        <v>4</v>
      </c>
      <c r="D10" s="36">
        <v>2</v>
      </c>
      <c r="E10" s="190" t="s">
        <v>754</v>
      </c>
      <c r="F10" s="89" t="s">
        <v>755</v>
      </c>
      <c r="G10" s="36" t="s">
        <v>756</v>
      </c>
      <c r="H10" s="193" t="s">
        <v>757</v>
      </c>
      <c r="I10" s="192" t="s">
        <v>758</v>
      </c>
      <c r="J10" s="36" t="s">
        <v>759</v>
      </c>
      <c r="K10" s="37" t="s">
        <v>753</v>
      </c>
      <c r="L10" s="37"/>
      <c r="M10" s="31">
        <v>38780.839999999997</v>
      </c>
      <c r="N10" s="31"/>
      <c r="O10" s="31">
        <v>38780.839999999997</v>
      </c>
      <c r="P10" s="31"/>
      <c r="Q10" s="36" t="s">
        <v>739</v>
      </c>
      <c r="R10" s="36" t="s">
        <v>740</v>
      </c>
    </row>
    <row r="11" spans="1:18" ht="372.75" customHeight="1" x14ac:dyDescent="0.25">
      <c r="A11" s="45">
        <v>5</v>
      </c>
      <c r="B11" s="45">
        <v>1</v>
      </c>
      <c r="C11" s="45">
        <v>4</v>
      </c>
      <c r="D11" s="34">
        <v>5</v>
      </c>
      <c r="E11" s="194" t="s">
        <v>760</v>
      </c>
      <c r="F11" s="162" t="s">
        <v>761</v>
      </c>
      <c r="G11" s="34" t="s">
        <v>155</v>
      </c>
      <c r="H11" s="195" t="s">
        <v>762</v>
      </c>
      <c r="I11" s="10" t="s">
        <v>763</v>
      </c>
      <c r="J11" s="34" t="s">
        <v>764</v>
      </c>
      <c r="K11" s="35" t="s">
        <v>746</v>
      </c>
      <c r="L11" s="35"/>
      <c r="M11" s="32">
        <v>79820.19</v>
      </c>
      <c r="N11" s="32"/>
      <c r="O11" s="32">
        <v>79820.19</v>
      </c>
      <c r="P11" s="32"/>
      <c r="Q11" s="34" t="s">
        <v>765</v>
      </c>
      <c r="R11" s="34" t="s">
        <v>766</v>
      </c>
    </row>
    <row r="12" spans="1:18" ht="255" x14ac:dyDescent="0.25">
      <c r="A12" s="241">
        <v>6</v>
      </c>
      <c r="B12" s="241">
        <v>1</v>
      </c>
      <c r="C12" s="241">
        <v>4</v>
      </c>
      <c r="D12" s="242">
        <v>2</v>
      </c>
      <c r="E12" s="243" t="s">
        <v>767</v>
      </c>
      <c r="F12" s="244" t="s">
        <v>768</v>
      </c>
      <c r="G12" s="242" t="s">
        <v>495</v>
      </c>
      <c r="H12" s="245" t="s">
        <v>769</v>
      </c>
      <c r="I12" s="246" t="s">
        <v>1029</v>
      </c>
      <c r="J12" s="242" t="s">
        <v>770</v>
      </c>
      <c r="K12" s="247"/>
      <c r="L12" s="247" t="s">
        <v>753</v>
      </c>
      <c r="M12" s="248"/>
      <c r="N12" s="248">
        <v>20008.93</v>
      </c>
      <c r="O12" s="248"/>
      <c r="P12" s="248">
        <v>20008.93</v>
      </c>
      <c r="Q12" s="236" t="s">
        <v>739</v>
      </c>
      <c r="R12" s="236" t="s">
        <v>740</v>
      </c>
    </row>
    <row r="13" spans="1:18" ht="129.75" customHeight="1" x14ac:dyDescent="0.25">
      <c r="A13" s="613" t="s">
        <v>1035</v>
      </c>
      <c r="B13" s="614"/>
      <c r="C13" s="614"/>
      <c r="D13" s="614"/>
      <c r="E13" s="614"/>
      <c r="F13" s="614"/>
      <c r="G13" s="614"/>
      <c r="H13" s="614"/>
      <c r="I13" s="614"/>
      <c r="J13" s="614"/>
      <c r="K13" s="614"/>
      <c r="L13" s="614"/>
      <c r="M13" s="614"/>
      <c r="N13" s="614"/>
      <c r="O13" s="614"/>
      <c r="P13" s="614"/>
      <c r="Q13" s="614"/>
      <c r="R13" s="615"/>
    </row>
    <row r="14" spans="1:18" ht="243.75" customHeight="1" x14ac:dyDescent="0.25">
      <c r="A14" s="241">
        <v>7</v>
      </c>
      <c r="B14" s="241">
        <v>1</v>
      </c>
      <c r="C14" s="241">
        <v>4</v>
      </c>
      <c r="D14" s="242">
        <v>2</v>
      </c>
      <c r="E14" s="243" t="s">
        <v>771</v>
      </c>
      <c r="F14" s="244" t="s">
        <v>772</v>
      </c>
      <c r="G14" s="242" t="s">
        <v>773</v>
      </c>
      <c r="H14" s="245" t="s">
        <v>774</v>
      </c>
      <c r="I14" s="246" t="s">
        <v>1028</v>
      </c>
      <c r="J14" s="242" t="s">
        <v>775</v>
      </c>
      <c r="K14" s="247"/>
      <c r="L14" s="247" t="s">
        <v>746</v>
      </c>
      <c r="M14" s="248"/>
      <c r="N14" s="248">
        <v>71700</v>
      </c>
      <c r="O14" s="248"/>
      <c r="P14" s="248">
        <v>71700</v>
      </c>
      <c r="Q14" s="236" t="s">
        <v>739</v>
      </c>
      <c r="R14" s="236" t="s">
        <v>740</v>
      </c>
    </row>
    <row r="15" spans="1:18" ht="165" customHeight="1" x14ac:dyDescent="0.25">
      <c r="A15" s="613" t="s">
        <v>1034</v>
      </c>
      <c r="B15" s="616"/>
      <c r="C15" s="616"/>
      <c r="D15" s="616"/>
      <c r="E15" s="616"/>
      <c r="F15" s="616"/>
      <c r="G15" s="616"/>
      <c r="H15" s="616"/>
      <c r="I15" s="616"/>
      <c r="J15" s="616"/>
      <c r="K15" s="616"/>
      <c r="L15" s="616"/>
      <c r="M15" s="616"/>
      <c r="N15" s="616"/>
      <c r="O15" s="616"/>
      <c r="P15" s="616"/>
      <c r="Q15" s="616"/>
      <c r="R15" s="617"/>
    </row>
    <row r="16" spans="1:18" ht="111.75" customHeight="1" x14ac:dyDescent="0.25">
      <c r="A16" s="241">
        <v>8</v>
      </c>
      <c r="B16" s="241">
        <v>1</v>
      </c>
      <c r="C16" s="241">
        <v>4</v>
      </c>
      <c r="D16" s="242">
        <v>2</v>
      </c>
      <c r="E16" s="243" t="s">
        <v>776</v>
      </c>
      <c r="F16" s="244" t="s">
        <v>777</v>
      </c>
      <c r="G16" s="242" t="s">
        <v>418</v>
      </c>
      <c r="H16" s="245" t="s">
        <v>778</v>
      </c>
      <c r="I16" s="246" t="s">
        <v>779</v>
      </c>
      <c r="J16" s="242" t="s">
        <v>780</v>
      </c>
      <c r="K16" s="247"/>
      <c r="L16" s="247" t="s">
        <v>746</v>
      </c>
      <c r="M16" s="248"/>
      <c r="N16" s="248">
        <v>8059.83</v>
      </c>
      <c r="O16" s="248"/>
      <c r="P16" s="248">
        <v>8059.83</v>
      </c>
      <c r="Q16" s="236" t="s">
        <v>739</v>
      </c>
      <c r="R16" s="236" t="s">
        <v>740</v>
      </c>
    </row>
    <row r="17" spans="1:18" ht="68.25" customHeight="1" x14ac:dyDescent="0.25">
      <c r="A17" s="613" t="s">
        <v>1033</v>
      </c>
      <c r="B17" s="616"/>
      <c r="C17" s="616"/>
      <c r="D17" s="616"/>
      <c r="E17" s="616"/>
      <c r="F17" s="616"/>
      <c r="G17" s="616"/>
      <c r="H17" s="616"/>
      <c r="I17" s="616"/>
      <c r="J17" s="616"/>
      <c r="K17" s="616"/>
      <c r="L17" s="616"/>
      <c r="M17" s="616"/>
      <c r="N17" s="616"/>
      <c r="O17" s="616"/>
      <c r="P17" s="616"/>
      <c r="Q17" s="616"/>
      <c r="R17" s="617"/>
    </row>
    <row r="18" spans="1:18" ht="113.25" customHeight="1" x14ac:dyDescent="0.25">
      <c r="A18" s="241">
        <v>9</v>
      </c>
      <c r="B18" s="241">
        <v>1</v>
      </c>
      <c r="C18" s="241">
        <v>4</v>
      </c>
      <c r="D18" s="242">
        <v>5</v>
      </c>
      <c r="E18" s="243" t="s">
        <v>781</v>
      </c>
      <c r="F18" s="244" t="s">
        <v>782</v>
      </c>
      <c r="G18" s="242" t="s">
        <v>297</v>
      </c>
      <c r="H18" s="245" t="s">
        <v>783</v>
      </c>
      <c r="I18" s="246" t="s">
        <v>784</v>
      </c>
      <c r="J18" s="242" t="s">
        <v>785</v>
      </c>
      <c r="K18" s="247"/>
      <c r="L18" s="247" t="s">
        <v>746</v>
      </c>
      <c r="M18" s="248"/>
      <c r="N18" s="248">
        <v>23017.8</v>
      </c>
      <c r="O18" s="248"/>
      <c r="P18" s="248">
        <v>23017.8</v>
      </c>
      <c r="Q18" s="236" t="s">
        <v>739</v>
      </c>
      <c r="R18" s="236" t="s">
        <v>740</v>
      </c>
    </row>
    <row r="19" spans="1:18" ht="83.25" customHeight="1" x14ac:dyDescent="0.25">
      <c r="A19" s="613" t="s">
        <v>1032</v>
      </c>
      <c r="B19" s="616"/>
      <c r="C19" s="616"/>
      <c r="D19" s="616"/>
      <c r="E19" s="616"/>
      <c r="F19" s="616"/>
      <c r="G19" s="616"/>
      <c r="H19" s="616"/>
      <c r="I19" s="616"/>
      <c r="J19" s="616"/>
      <c r="K19" s="616"/>
      <c r="L19" s="616"/>
      <c r="M19" s="616"/>
      <c r="N19" s="616"/>
      <c r="O19" s="616"/>
      <c r="P19" s="616"/>
      <c r="Q19" s="616"/>
      <c r="R19" s="617"/>
    </row>
    <row r="20" spans="1:18" ht="183.75" customHeight="1" x14ac:dyDescent="0.25">
      <c r="A20" s="241">
        <v>10</v>
      </c>
      <c r="B20" s="241">
        <v>1</v>
      </c>
      <c r="C20" s="241">
        <v>4</v>
      </c>
      <c r="D20" s="242">
        <v>5</v>
      </c>
      <c r="E20" s="243" t="s">
        <v>786</v>
      </c>
      <c r="F20" s="244" t="s">
        <v>787</v>
      </c>
      <c r="G20" s="242" t="s">
        <v>788</v>
      </c>
      <c r="H20" s="245" t="s">
        <v>789</v>
      </c>
      <c r="I20" s="246" t="s">
        <v>790</v>
      </c>
      <c r="J20" s="242" t="s">
        <v>791</v>
      </c>
      <c r="K20" s="247"/>
      <c r="L20" s="247" t="s">
        <v>746</v>
      </c>
      <c r="M20" s="248"/>
      <c r="N20" s="248">
        <v>20489.919999999998</v>
      </c>
      <c r="O20" s="248"/>
      <c r="P20" s="248">
        <v>20489.919999999998</v>
      </c>
      <c r="Q20" s="236" t="s">
        <v>739</v>
      </c>
      <c r="R20" s="236" t="s">
        <v>740</v>
      </c>
    </row>
    <row r="21" spans="1:18" ht="101.25" customHeight="1" x14ac:dyDescent="0.25">
      <c r="A21" s="613" t="s">
        <v>1031</v>
      </c>
      <c r="B21" s="614"/>
      <c r="C21" s="614"/>
      <c r="D21" s="614"/>
      <c r="E21" s="614"/>
      <c r="F21" s="614"/>
      <c r="G21" s="614"/>
      <c r="H21" s="614"/>
      <c r="I21" s="614"/>
      <c r="J21" s="614"/>
      <c r="K21" s="614"/>
      <c r="L21" s="614"/>
      <c r="M21" s="614"/>
      <c r="N21" s="614"/>
      <c r="O21" s="614"/>
      <c r="P21" s="614"/>
      <c r="Q21" s="614"/>
      <c r="R21" s="615"/>
    </row>
    <row r="23" spans="1:18" x14ac:dyDescent="0.25">
      <c r="F23" s="161"/>
      <c r="L23" s="479"/>
      <c r="M23" s="581" t="s">
        <v>112</v>
      </c>
      <c r="N23" s="581"/>
      <c r="O23" s="581" t="s">
        <v>113</v>
      </c>
      <c r="P23" s="517"/>
    </row>
    <row r="24" spans="1:18" x14ac:dyDescent="0.25">
      <c r="L24" s="479"/>
      <c r="M24" s="13" t="s">
        <v>114</v>
      </c>
      <c r="N24" s="14" t="s">
        <v>115</v>
      </c>
      <c r="O24" s="15" t="s">
        <v>114</v>
      </c>
      <c r="P24" s="14" t="s">
        <v>115</v>
      </c>
    </row>
    <row r="25" spans="1:18" x14ac:dyDescent="0.25">
      <c r="L25" s="16" t="s">
        <v>116</v>
      </c>
      <c r="M25" s="17">
        <v>4</v>
      </c>
      <c r="N25" s="18">
        <v>105956.37</v>
      </c>
      <c r="O25" s="19">
        <v>1</v>
      </c>
      <c r="P25" s="20">
        <v>79820.19</v>
      </c>
    </row>
    <row r="26" spans="1:18" x14ac:dyDescent="0.25">
      <c r="L26" s="16" t="s">
        <v>117</v>
      </c>
      <c r="M26" s="30">
        <v>9</v>
      </c>
      <c r="N26" s="18">
        <f>P12+P14+P16+P18+P20+O10+O9+O8+O7</f>
        <v>249232.84999999995</v>
      </c>
      <c r="O26" s="30">
        <v>1</v>
      </c>
      <c r="P26" s="20">
        <f>O11</f>
        <v>79820.19</v>
      </c>
    </row>
    <row r="62" spans="6:6" x14ac:dyDescent="0.25">
      <c r="F62" t="s">
        <v>732</v>
      </c>
    </row>
  </sheetData>
  <mergeCells count="22">
    <mergeCell ref="A21:R21"/>
    <mergeCell ref="L23:L24"/>
    <mergeCell ref="M23:N23"/>
    <mergeCell ref="O23:P23"/>
    <mergeCell ref="Q4:Q5"/>
    <mergeCell ref="R4:R5"/>
    <mergeCell ref="A13:R13"/>
    <mergeCell ref="A15:R15"/>
    <mergeCell ref="A17:R17"/>
    <mergeCell ref="A19:R1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QQ36"/>
  <sheetViews>
    <sheetView zoomScale="69" zoomScaleNormal="69" workbookViewId="0">
      <selection activeCell="A2" sqref="A2"/>
    </sheetView>
  </sheetViews>
  <sheetFormatPr defaultRowHeight="15" x14ac:dyDescent="0.25"/>
  <cols>
    <col min="1" max="1" width="4.71093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 customHeight="1" x14ac:dyDescent="0.25">
      <c r="A1" s="965" t="s">
        <v>1255</v>
      </c>
      <c r="B1" s="104"/>
      <c r="C1" s="104"/>
      <c r="D1" s="104"/>
      <c r="E1" s="104"/>
      <c r="F1" s="104"/>
      <c r="G1" s="104"/>
      <c r="H1" s="104"/>
      <c r="I1" s="104"/>
      <c r="J1" s="104"/>
      <c r="K1" s="104"/>
      <c r="L1" s="104"/>
      <c r="M1" s="104"/>
      <c r="N1" s="104"/>
      <c r="O1" s="104"/>
    </row>
    <row r="2" spans="1:19" ht="15" customHeight="1" x14ac:dyDescent="0.25">
      <c r="A2" s="965" t="s">
        <v>1258</v>
      </c>
      <c r="B2" s="104"/>
      <c r="C2" s="104"/>
      <c r="D2" s="104"/>
      <c r="E2" s="104"/>
      <c r="F2" s="104"/>
      <c r="G2" s="104"/>
      <c r="H2" s="104"/>
      <c r="I2" s="104"/>
      <c r="J2" s="104"/>
      <c r="K2" s="104"/>
      <c r="L2" s="104"/>
      <c r="M2" s="104"/>
      <c r="N2" s="104"/>
      <c r="O2" s="104"/>
    </row>
    <row r="3" spans="1:19" ht="15" customHeight="1" x14ac:dyDescent="0.25">
      <c r="A3" s="104"/>
      <c r="B3" s="104"/>
      <c r="C3" s="104"/>
      <c r="D3" s="104"/>
      <c r="E3" s="104"/>
      <c r="F3" s="104"/>
      <c r="G3" s="104"/>
      <c r="H3" s="104"/>
      <c r="I3" s="104"/>
      <c r="J3" s="104"/>
      <c r="K3" s="104"/>
      <c r="L3" s="104"/>
      <c r="M3" s="104"/>
      <c r="N3" s="104"/>
      <c r="O3" s="104"/>
    </row>
    <row r="4" spans="1:19" s="3" customFormat="1" ht="47.2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c r="S4" s="2"/>
    </row>
    <row r="5" spans="1:19" s="3" customFormat="1" ht="35.25" customHeight="1" x14ac:dyDescent="0.2">
      <c r="A5" s="500"/>
      <c r="B5" s="502"/>
      <c r="C5" s="502"/>
      <c r="D5" s="502"/>
      <c r="E5" s="500"/>
      <c r="F5" s="500"/>
      <c r="G5" s="500"/>
      <c r="H5" s="62" t="s">
        <v>14</v>
      </c>
      <c r="I5" s="62" t="s">
        <v>15</v>
      </c>
      <c r="J5" s="500"/>
      <c r="K5" s="64">
        <v>2018</v>
      </c>
      <c r="L5" s="64">
        <v>2019</v>
      </c>
      <c r="M5" s="4">
        <v>2018</v>
      </c>
      <c r="N5" s="4">
        <v>2019</v>
      </c>
      <c r="O5" s="4">
        <v>2018</v>
      </c>
      <c r="P5" s="4">
        <v>2019</v>
      </c>
      <c r="Q5" s="500"/>
      <c r="R5" s="502"/>
      <c r="S5" s="2"/>
    </row>
    <row r="6" spans="1:19" s="3" customFormat="1" ht="15.75" customHeight="1" x14ac:dyDescent="0.2">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c r="S6" s="2"/>
    </row>
    <row r="7" spans="1:19" s="9" customFormat="1" ht="44.25" customHeight="1" x14ac:dyDescent="0.25">
      <c r="A7" s="503">
        <v>1</v>
      </c>
      <c r="B7" s="618">
        <v>1</v>
      </c>
      <c r="C7" s="512">
        <v>4</v>
      </c>
      <c r="D7" s="512">
        <v>5</v>
      </c>
      <c r="E7" s="621" t="s">
        <v>303</v>
      </c>
      <c r="F7" s="512" t="s">
        <v>304</v>
      </c>
      <c r="G7" s="392" t="s">
        <v>48</v>
      </c>
      <c r="H7" s="626" t="s">
        <v>305</v>
      </c>
      <c r="I7" s="392">
        <v>15</v>
      </c>
      <c r="J7" s="512" t="s">
        <v>306</v>
      </c>
      <c r="K7" s="512" t="s">
        <v>140</v>
      </c>
      <c r="L7" s="512"/>
      <c r="M7" s="554">
        <v>31317.42</v>
      </c>
      <c r="N7" s="554"/>
      <c r="O7" s="554">
        <v>31317.42</v>
      </c>
      <c r="P7" s="554"/>
      <c r="Q7" s="512" t="s">
        <v>307</v>
      </c>
      <c r="R7" s="512" t="s">
        <v>308</v>
      </c>
      <c r="S7" s="8"/>
    </row>
    <row r="8" spans="1:19" s="9" customFormat="1" ht="40.5" customHeight="1" x14ac:dyDescent="0.25">
      <c r="A8" s="504"/>
      <c r="B8" s="619"/>
      <c r="C8" s="513"/>
      <c r="D8" s="513"/>
      <c r="E8" s="622"/>
      <c r="F8" s="624"/>
      <c r="G8" s="392" t="s">
        <v>48</v>
      </c>
      <c r="H8" s="624"/>
      <c r="I8" s="392">
        <v>15</v>
      </c>
      <c r="J8" s="513"/>
      <c r="K8" s="513"/>
      <c r="L8" s="513"/>
      <c r="M8" s="555"/>
      <c r="N8" s="555"/>
      <c r="O8" s="555"/>
      <c r="P8" s="555"/>
      <c r="Q8" s="513"/>
      <c r="R8" s="513"/>
      <c r="S8" s="8"/>
    </row>
    <row r="9" spans="1:19" s="9" customFormat="1" ht="59.25" customHeight="1" x14ac:dyDescent="0.25">
      <c r="A9" s="504"/>
      <c r="B9" s="619"/>
      <c r="C9" s="513"/>
      <c r="D9" s="513"/>
      <c r="E9" s="622"/>
      <c r="F9" s="624"/>
      <c r="G9" s="392" t="s">
        <v>155</v>
      </c>
      <c r="H9" s="624"/>
      <c r="I9" s="392">
        <v>15</v>
      </c>
      <c r="J9" s="513"/>
      <c r="K9" s="513"/>
      <c r="L9" s="513"/>
      <c r="M9" s="555"/>
      <c r="N9" s="555"/>
      <c r="O9" s="555"/>
      <c r="P9" s="555"/>
      <c r="Q9" s="513"/>
      <c r="R9" s="513"/>
      <c r="S9" s="8"/>
    </row>
    <row r="10" spans="1:19" s="9" customFormat="1" ht="52.5" customHeight="1" x14ac:dyDescent="0.25">
      <c r="A10" s="504"/>
      <c r="B10" s="619"/>
      <c r="C10" s="513"/>
      <c r="D10" s="513"/>
      <c r="E10" s="622"/>
      <c r="F10" s="624"/>
      <c r="G10" s="392" t="s">
        <v>297</v>
      </c>
      <c r="H10" s="624"/>
      <c r="I10" s="392">
        <v>30</v>
      </c>
      <c r="J10" s="513"/>
      <c r="K10" s="513"/>
      <c r="L10" s="513"/>
      <c r="M10" s="555"/>
      <c r="N10" s="555"/>
      <c r="O10" s="555"/>
      <c r="P10" s="555"/>
      <c r="Q10" s="513"/>
      <c r="R10" s="513"/>
      <c r="S10" s="8"/>
    </row>
    <row r="11" spans="1:19" ht="46.5" customHeight="1" x14ac:dyDescent="0.25">
      <c r="A11" s="505"/>
      <c r="B11" s="620"/>
      <c r="C11" s="514"/>
      <c r="D11" s="514"/>
      <c r="E11" s="623"/>
      <c r="F11" s="625"/>
      <c r="G11" s="36" t="s">
        <v>37</v>
      </c>
      <c r="H11" s="625"/>
      <c r="I11" s="36">
        <v>60</v>
      </c>
      <c r="J11" s="514"/>
      <c r="K11" s="514"/>
      <c r="L11" s="514"/>
      <c r="M11" s="556"/>
      <c r="N11" s="556"/>
      <c r="O11" s="556"/>
      <c r="P11" s="556"/>
      <c r="Q11" s="514"/>
      <c r="R11" s="514"/>
    </row>
    <row r="12" spans="1:19" ht="73.5" customHeight="1" x14ac:dyDescent="0.25">
      <c r="A12" s="503">
        <v>2</v>
      </c>
      <c r="B12" s="503">
        <v>1</v>
      </c>
      <c r="C12" s="503">
        <v>4</v>
      </c>
      <c r="D12" s="506">
        <v>5</v>
      </c>
      <c r="E12" s="627" t="s">
        <v>309</v>
      </c>
      <c r="F12" s="506" t="s">
        <v>310</v>
      </c>
      <c r="G12" s="36" t="s">
        <v>311</v>
      </c>
      <c r="H12" s="506" t="s">
        <v>305</v>
      </c>
      <c r="I12" s="36">
        <v>22</v>
      </c>
      <c r="J12" s="506" t="s">
        <v>306</v>
      </c>
      <c r="K12" s="630" t="s">
        <v>39</v>
      </c>
      <c r="L12" s="630"/>
      <c r="M12" s="633">
        <v>22195.55</v>
      </c>
      <c r="N12" s="633"/>
      <c r="O12" s="633">
        <v>22195.55</v>
      </c>
      <c r="P12" s="633"/>
      <c r="Q12" s="506" t="s">
        <v>307</v>
      </c>
      <c r="R12" s="506" t="s">
        <v>312</v>
      </c>
    </row>
    <row r="13" spans="1:19" ht="59.25" customHeight="1" x14ac:dyDescent="0.25">
      <c r="A13" s="504"/>
      <c r="B13" s="504"/>
      <c r="C13" s="504"/>
      <c r="D13" s="507"/>
      <c r="E13" s="628"/>
      <c r="F13" s="507"/>
      <c r="G13" s="36" t="s">
        <v>313</v>
      </c>
      <c r="H13" s="507"/>
      <c r="I13" s="36">
        <v>22</v>
      </c>
      <c r="J13" s="507"/>
      <c r="K13" s="631"/>
      <c r="L13" s="631"/>
      <c r="M13" s="634"/>
      <c r="N13" s="634"/>
      <c r="O13" s="634"/>
      <c r="P13" s="634"/>
      <c r="Q13" s="507"/>
      <c r="R13" s="507"/>
    </row>
    <row r="14" spans="1:19" ht="54.75" customHeight="1" x14ac:dyDescent="0.25">
      <c r="A14" s="504"/>
      <c r="B14" s="504"/>
      <c r="C14" s="504"/>
      <c r="D14" s="507"/>
      <c r="E14" s="628"/>
      <c r="F14" s="507"/>
      <c r="G14" s="36" t="s">
        <v>155</v>
      </c>
      <c r="H14" s="507"/>
      <c r="I14" s="36">
        <v>50</v>
      </c>
      <c r="J14" s="507"/>
      <c r="K14" s="631"/>
      <c r="L14" s="631"/>
      <c r="M14" s="634"/>
      <c r="N14" s="634"/>
      <c r="O14" s="634"/>
      <c r="P14" s="634"/>
      <c r="Q14" s="507"/>
      <c r="R14" s="507"/>
    </row>
    <row r="15" spans="1:19" ht="51" customHeight="1" x14ac:dyDescent="0.25">
      <c r="A15" s="505"/>
      <c r="B15" s="505"/>
      <c r="C15" s="505"/>
      <c r="D15" s="508"/>
      <c r="E15" s="629"/>
      <c r="F15" s="508"/>
      <c r="G15" s="36" t="s">
        <v>37</v>
      </c>
      <c r="H15" s="508"/>
      <c r="I15" s="36">
        <v>50</v>
      </c>
      <c r="J15" s="508"/>
      <c r="K15" s="632"/>
      <c r="L15" s="632"/>
      <c r="M15" s="635"/>
      <c r="N15" s="635"/>
      <c r="O15" s="635"/>
      <c r="P15" s="635"/>
      <c r="Q15" s="508"/>
      <c r="R15" s="508"/>
    </row>
    <row r="16" spans="1:19" ht="52.5" customHeight="1" x14ac:dyDescent="0.25">
      <c r="A16" s="503">
        <v>3</v>
      </c>
      <c r="B16" s="503">
        <v>1</v>
      </c>
      <c r="C16" s="503">
        <v>4</v>
      </c>
      <c r="D16" s="506">
        <v>5</v>
      </c>
      <c r="E16" s="627" t="s">
        <v>314</v>
      </c>
      <c r="F16" s="506" t="s">
        <v>315</v>
      </c>
      <c r="G16" s="36" t="s">
        <v>37</v>
      </c>
      <c r="H16" s="506" t="s">
        <v>305</v>
      </c>
      <c r="I16" s="7" t="s">
        <v>189</v>
      </c>
      <c r="J16" s="506" t="s">
        <v>316</v>
      </c>
      <c r="K16" s="630" t="s">
        <v>317</v>
      </c>
      <c r="L16" s="630"/>
      <c r="M16" s="633">
        <v>24157.4</v>
      </c>
      <c r="N16" s="633"/>
      <c r="O16" s="633">
        <v>24157.4</v>
      </c>
      <c r="P16" s="633"/>
      <c r="Q16" s="506" t="s">
        <v>307</v>
      </c>
      <c r="R16" s="506" t="s">
        <v>318</v>
      </c>
    </row>
    <row r="17" spans="1:459" ht="52.5" customHeight="1" x14ac:dyDescent="0.25">
      <c r="A17" s="505"/>
      <c r="B17" s="505"/>
      <c r="C17" s="505"/>
      <c r="D17" s="508"/>
      <c r="E17" s="629"/>
      <c r="F17" s="507"/>
      <c r="G17" s="391" t="s">
        <v>297</v>
      </c>
      <c r="H17" s="507"/>
      <c r="I17" s="105" t="s">
        <v>180</v>
      </c>
      <c r="J17" s="507"/>
      <c r="K17" s="631"/>
      <c r="L17" s="631"/>
      <c r="M17" s="634"/>
      <c r="N17" s="634"/>
      <c r="O17" s="634"/>
      <c r="P17" s="634"/>
      <c r="Q17" s="507"/>
      <c r="R17" s="507"/>
    </row>
    <row r="18" spans="1:459" ht="52.5" customHeight="1" x14ac:dyDescent="0.25">
      <c r="A18" s="519">
        <f t="shared" ref="A18:R18" si="0">A16</f>
        <v>3</v>
      </c>
      <c r="B18" s="519">
        <f t="shared" si="0"/>
        <v>1</v>
      </c>
      <c r="C18" s="519">
        <f t="shared" si="0"/>
        <v>4</v>
      </c>
      <c r="D18" s="522">
        <f t="shared" si="0"/>
        <v>5</v>
      </c>
      <c r="E18" s="591" t="str">
        <f t="shared" si="0"/>
        <v>Poprawa opłacalności produkcji żywca wołowego</v>
      </c>
      <c r="F18" s="580" t="str">
        <f t="shared" si="0"/>
        <v>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v>
      </c>
      <c r="G18" s="52" t="s">
        <v>37</v>
      </c>
      <c r="H18" s="522" t="str">
        <f t="shared" si="0"/>
        <v>ilość uczestników</v>
      </c>
      <c r="I18" s="21" t="str">
        <f t="shared" si="0"/>
        <v>40</v>
      </c>
      <c r="J18" s="580" t="str">
        <f t="shared" si="0"/>
        <v xml:space="preserve">rolnicy - producenci żywca wołowego, doradcy rolniczy. </v>
      </c>
      <c r="K18" s="593" t="str">
        <f t="shared" si="0"/>
        <v>I-III</v>
      </c>
      <c r="L18" s="637"/>
      <c r="M18" s="639">
        <f t="shared" si="0"/>
        <v>24157.4</v>
      </c>
      <c r="N18" s="639"/>
      <c r="O18" s="579">
        <f t="shared" si="0"/>
        <v>24157.4</v>
      </c>
      <c r="P18" s="639"/>
      <c r="Q18" s="580" t="str">
        <f t="shared" si="0"/>
        <v>Kujawsko-Pomorski Ośrodek Doradztwa Rolniczego</v>
      </c>
      <c r="R18" s="580" t="str">
        <f t="shared" si="0"/>
        <v>Minikowo,                    89-122 Minikowo</v>
      </c>
    </row>
    <row r="19" spans="1:459" ht="52.5" customHeight="1" x14ac:dyDescent="0.25">
      <c r="A19" s="520"/>
      <c r="B19" s="520"/>
      <c r="C19" s="520"/>
      <c r="D19" s="523"/>
      <c r="E19" s="591"/>
      <c r="F19" s="580"/>
      <c r="G19" s="52" t="s">
        <v>297</v>
      </c>
      <c r="H19" s="524"/>
      <c r="I19" s="106" t="str">
        <f>I17</f>
        <v>30</v>
      </c>
      <c r="J19" s="580"/>
      <c r="K19" s="593"/>
      <c r="L19" s="638"/>
      <c r="M19" s="640"/>
      <c r="N19" s="640"/>
      <c r="O19" s="579"/>
      <c r="P19" s="640"/>
      <c r="Q19" s="580"/>
      <c r="R19" s="580"/>
    </row>
    <row r="20" spans="1:459" ht="52.5" customHeight="1" x14ac:dyDescent="0.25">
      <c r="A20" s="520"/>
      <c r="B20" s="520"/>
      <c r="C20" s="520"/>
      <c r="D20" s="523"/>
      <c r="E20" s="525"/>
      <c r="F20" s="522"/>
      <c r="G20" s="107" t="s">
        <v>319</v>
      </c>
      <c r="H20" s="108" t="s">
        <v>320</v>
      </c>
      <c r="I20" s="109" t="s">
        <v>98</v>
      </c>
      <c r="J20" s="522"/>
      <c r="K20" s="637"/>
      <c r="L20" s="638"/>
      <c r="M20" s="640"/>
      <c r="N20" s="640"/>
      <c r="O20" s="639"/>
      <c r="P20" s="640"/>
      <c r="Q20" s="522"/>
      <c r="R20" s="522"/>
    </row>
    <row r="21" spans="1:459" s="112" customFormat="1" ht="52.5" customHeight="1" x14ac:dyDescent="0.25">
      <c r="A21" s="641"/>
      <c r="B21" s="636" t="s">
        <v>1037</v>
      </c>
      <c r="C21" s="597"/>
      <c r="D21" s="597"/>
      <c r="E21" s="597"/>
      <c r="F21" s="597"/>
      <c r="G21" s="597"/>
      <c r="H21" s="597"/>
      <c r="I21" s="597"/>
      <c r="J21" s="597"/>
      <c r="K21" s="597"/>
      <c r="L21" s="597"/>
      <c r="M21" s="597"/>
      <c r="N21" s="597"/>
      <c r="O21" s="597"/>
      <c r="P21" s="597"/>
      <c r="Q21" s="597"/>
      <c r="R21" s="598"/>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c r="IQ21" s="110"/>
      <c r="IR21" s="110"/>
      <c r="IS21" s="110"/>
      <c r="IT21" s="110"/>
      <c r="IU21" s="110"/>
      <c r="IV21" s="110"/>
      <c r="IW21" s="110"/>
      <c r="IX21" s="110"/>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c r="LB21" s="110"/>
      <c r="LC21" s="110"/>
      <c r="LD21" s="110"/>
      <c r="LE21" s="110"/>
      <c r="LF21" s="110"/>
      <c r="LG21" s="110"/>
      <c r="LH21" s="110"/>
      <c r="LI21" s="110"/>
      <c r="LJ21" s="110"/>
      <c r="LK21" s="110"/>
      <c r="LL21" s="110"/>
      <c r="LM21" s="110"/>
      <c r="LN21" s="110"/>
      <c r="LO21" s="110"/>
      <c r="LP21" s="110"/>
      <c r="LQ21" s="110"/>
      <c r="LR21" s="110"/>
      <c r="LS21" s="110"/>
      <c r="LT21" s="110"/>
      <c r="LU21" s="110"/>
      <c r="LV21" s="110"/>
      <c r="LW21" s="110"/>
      <c r="LX21" s="110"/>
      <c r="LY21" s="110"/>
      <c r="LZ21" s="110"/>
      <c r="MA21" s="110"/>
      <c r="MB21" s="110"/>
      <c r="MC21" s="110"/>
      <c r="MD21" s="110"/>
      <c r="ME21" s="110"/>
      <c r="MF21" s="110"/>
      <c r="MG21" s="110"/>
      <c r="MH21" s="110"/>
      <c r="MI21" s="110"/>
      <c r="MJ21" s="110"/>
      <c r="MK21" s="110"/>
      <c r="ML21" s="110"/>
      <c r="MM21" s="110"/>
      <c r="MN21" s="110"/>
      <c r="MO21" s="110"/>
      <c r="MP21" s="110"/>
      <c r="MQ21" s="110"/>
      <c r="MR21" s="110"/>
      <c r="MS21" s="110"/>
      <c r="MT21" s="110"/>
      <c r="MU21" s="110"/>
      <c r="MV21" s="110"/>
      <c r="MW21" s="110"/>
      <c r="MX21" s="110"/>
      <c r="MY21" s="110"/>
      <c r="MZ21" s="110"/>
      <c r="NA21" s="110"/>
      <c r="NB21" s="110"/>
      <c r="NC21" s="110"/>
      <c r="ND21" s="110"/>
      <c r="NE21" s="110"/>
      <c r="NF21" s="110"/>
      <c r="NG21" s="110"/>
      <c r="NH21" s="110"/>
      <c r="NI21" s="110"/>
      <c r="NJ21" s="110"/>
      <c r="NK21" s="110"/>
      <c r="NL21" s="110"/>
      <c r="NM21" s="110"/>
      <c r="NN21" s="110"/>
      <c r="NO21" s="110"/>
      <c r="NP21" s="110"/>
      <c r="NQ21" s="110"/>
      <c r="NR21" s="110"/>
      <c r="NS21" s="110"/>
      <c r="NT21" s="110"/>
      <c r="NU21" s="110"/>
      <c r="NV21" s="110"/>
      <c r="NW21" s="110"/>
      <c r="NX21" s="110"/>
      <c r="NY21" s="110"/>
      <c r="NZ21" s="110"/>
      <c r="OA21" s="110"/>
      <c r="OB21" s="110"/>
      <c r="OC21" s="110"/>
      <c r="OD21" s="110"/>
      <c r="OE21" s="110"/>
      <c r="OF21" s="110"/>
      <c r="OG21" s="110"/>
      <c r="OH21" s="110"/>
      <c r="OI21" s="110"/>
      <c r="OJ21" s="110"/>
      <c r="OK21" s="110"/>
      <c r="OL21" s="110"/>
      <c r="OM21" s="110"/>
      <c r="ON21" s="110"/>
      <c r="OO21" s="110"/>
      <c r="OP21" s="110"/>
      <c r="OQ21" s="110"/>
      <c r="OR21" s="110"/>
      <c r="OS21" s="110"/>
      <c r="OT21" s="110"/>
      <c r="OU21" s="110"/>
      <c r="OV21" s="110"/>
      <c r="OW21" s="110"/>
      <c r="OX21" s="110"/>
      <c r="OY21" s="110"/>
      <c r="OZ21" s="110"/>
      <c r="PA21" s="110"/>
      <c r="PB21" s="110"/>
      <c r="PC21" s="110"/>
      <c r="PD21" s="110"/>
      <c r="PE21" s="110"/>
      <c r="PF21" s="110"/>
      <c r="PG21" s="110"/>
      <c r="PH21" s="110"/>
      <c r="PI21" s="110"/>
      <c r="PJ21" s="110"/>
      <c r="PK21" s="110"/>
      <c r="PL21" s="110"/>
      <c r="PM21" s="110"/>
      <c r="PN21" s="110"/>
      <c r="PO21" s="110"/>
      <c r="PP21" s="110"/>
      <c r="PQ21" s="110"/>
      <c r="PR21" s="110"/>
      <c r="PS21" s="110"/>
      <c r="PT21" s="110"/>
      <c r="PU21" s="110"/>
      <c r="PV21" s="110"/>
      <c r="PW21" s="110"/>
      <c r="PX21" s="110"/>
      <c r="PY21" s="110"/>
      <c r="PZ21" s="110"/>
      <c r="QA21" s="110"/>
      <c r="QB21" s="110"/>
      <c r="QC21" s="110"/>
      <c r="QD21" s="110"/>
      <c r="QE21" s="110"/>
      <c r="QF21" s="110"/>
      <c r="QG21" s="110"/>
      <c r="QH21" s="110"/>
      <c r="QI21" s="110"/>
      <c r="QJ21" s="110"/>
      <c r="QK21" s="110"/>
      <c r="QL21" s="110"/>
      <c r="QM21" s="110"/>
      <c r="QN21" s="110"/>
      <c r="QO21" s="110"/>
      <c r="QP21" s="110"/>
      <c r="QQ21" s="111"/>
    </row>
    <row r="22" spans="1:459" s="114" customFormat="1" ht="52.5" customHeight="1" x14ac:dyDescent="0.2">
      <c r="A22" s="503">
        <v>4</v>
      </c>
      <c r="B22" s="513">
        <v>1</v>
      </c>
      <c r="C22" s="513">
        <v>4</v>
      </c>
      <c r="D22" s="513">
        <v>5</v>
      </c>
      <c r="E22" s="513" t="s">
        <v>321</v>
      </c>
      <c r="F22" s="513" t="s">
        <v>322</v>
      </c>
      <c r="G22" s="392" t="s">
        <v>323</v>
      </c>
      <c r="H22" s="56" t="s">
        <v>305</v>
      </c>
      <c r="I22" s="56">
        <v>25</v>
      </c>
      <c r="J22" s="513" t="s">
        <v>324</v>
      </c>
      <c r="K22" s="513" t="s">
        <v>39</v>
      </c>
      <c r="L22" s="513"/>
      <c r="M22" s="555">
        <v>39884.9</v>
      </c>
      <c r="N22" s="552"/>
      <c r="O22" s="555">
        <v>39884.9</v>
      </c>
      <c r="P22" s="555"/>
      <c r="Q22" s="513" t="s">
        <v>325</v>
      </c>
      <c r="R22" s="513" t="s">
        <v>326</v>
      </c>
      <c r="S22" s="113"/>
    </row>
    <row r="23" spans="1:459" s="114" customFormat="1" ht="54" customHeight="1" x14ac:dyDescent="0.2">
      <c r="A23" s="504"/>
      <c r="B23" s="513"/>
      <c r="C23" s="513"/>
      <c r="D23" s="513"/>
      <c r="E23" s="513"/>
      <c r="F23" s="513"/>
      <c r="G23" s="392" t="s">
        <v>327</v>
      </c>
      <c r="H23" s="56" t="s">
        <v>305</v>
      </c>
      <c r="I23" s="56">
        <v>25</v>
      </c>
      <c r="J23" s="513"/>
      <c r="K23" s="513"/>
      <c r="L23" s="513"/>
      <c r="M23" s="555"/>
      <c r="N23" s="552"/>
      <c r="O23" s="555"/>
      <c r="P23" s="555"/>
      <c r="Q23" s="513"/>
      <c r="R23" s="513"/>
      <c r="S23" s="113"/>
    </row>
    <row r="24" spans="1:459" s="114" customFormat="1" ht="56.25" customHeight="1" x14ac:dyDescent="0.2">
      <c r="A24" s="504"/>
      <c r="B24" s="513"/>
      <c r="C24" s="513"/>
      <c r="D24" s="513"/>
      <c r="E24" s="513"/>
      <c r="F24" s="513"/>
      <c r="G24" s="392" t="s">
        <v>328</v>
      </c>
      <c r="H24" s="56" t="s">
        <v>305</v>
      </c>
      <c r="I24" s="56">
        <v>25</v>
      </c>
      <c r="J24" s="513"/>
      <c r="K24" s="513"/>
      <c r="L24" s="513"/>
      <c r="M24" s="555"/>
      <c r="N24" s="552"/>
      <c r="O24" s="555"/>
      <c r="P24" s="555"/>
      <c r="Q24" s="513"/>
      <c r="R24" s="513"/>
      <c r="S24" s="113"/>
    </row>
    <row r="25" spans="1:459" s="114" customFormat="1" ht="59.25" customHeight="1" x14ac:dyDescent="0.2">
      <c r="A25" s="504"/>
      <c r="B25" s="513"/>
      <c r="C25" s="513"/>
      <c r="D25" s="513"/>
      <c r="E25" s="513"/>
      <c r="F25" s="513"/>
      <c r="G25" s="392" t="s">
        <v>37</v>
      </c>
      <c r="H25" s="56" t="s">
        <v>305</v>
      </c>
      <c r="I25" s="56">
        <v>100</v>
      </c>
      <c r="J25" s="513"/>
      <c r="K25" s="513"/>
      <c r="L25" s="513"/>
      <c r="M25" s="555"/>
      <c r="N25" s="552"/>
      <c r="O25" s="555"/>
      <c r="P25" s="555"/>
      <c r="Q25" s="513"/>
      <c r="R25" s="513"/>
      <c r="S25" s="113"/>
    </row>
    <row r="26" spans="1:459" s="9" customFormat="1" ht="57.75" customHeight="1" x14ac:dyDescent="0.25">
      <c r="A26" s="505"/>
      <c r="B26" s="514"/>
      <c r="C26" s="514"/>
      <c r="D26" s="514"/>
      <c r="E26" s="514"/>
      <c r="F26" s="514"/>
      <c r="G26" s="36" t="s">
        <v>329</v>
      </c>
      <c r="H26" s="37" t="s">
        <v>329</v>
      </c>
      <c r="I26" s="7" t="s">
        <v>44</v>
      </c>
      <c r="J26" s="514"/>
      <c r="K26" s="514"/>
      <c r="L26" s="514"/>
      <c r="M26" s="556"/>
      <c r="N26" s="553"/>
      <c r="O26" s="556"/>
      <c r="P26" s="556"/>
      <c r="Q26" s="514"/>
      <c r="R26" s="514"/>
      <c r="S26" s="8"/>
    </row>
    <row r="27" spans="1:459" s="9" customFormat="1" ht="69" customHeight="1" x14ac:dyDescent="0.25">
      <c r="A27" s="642">
        <v>5</v>
      </c>
      <c r="B27" s="645">
        <v>1</v>
      </c>
      <c r="C27" s="645">
        <v>4</v>
      </c>
      <c r="D27" s="645">
        <v>2</v>
      </c>
      <c r="E27" s="645" t="s">
        <v>330</v>
      </c>
      <c r="F27" s="648" t="s">
        <v>331</v>
      </c>
      <c r="G27" s="101" t="s">
        <v>332</v>
      </c>
      <c r="H27" s="393" t="s">
        <v>305</v>
      </c>
      <c r="I27" s="102" t="s">
        <v>57</v>
      </c>
      <c r="J27" s="645" t="s">
        <v>333</v>
      </c>
      <c r="K27" s="645"/>
      <c r="L27" s="645" t="s">
        <v>334</v>
      </c>
      <c r="M27" s="653"/>
      <c r="N27" s="656">
        <v>15200</v>
      </c>
      <c r="O27" s="653"/>
      <c r="P27" s="653">
        <v>15200</v>
      </c>
      <c r="Q27" s="645" t="s">
        <v>307</v>
      </c>
      <c r="R27" s="645" t="s">
        <v>318</v>
      </c>
      <c r="S27" s="8"/>
    </row>
    <row r="28" spans="1:459" s="9" customFormat="1" ht="66.75" customHeight="1" x14ac:dyDescent="0.25">
      <c r="A28" s="643"/>
      <c r="B28" s="646"/>
      <c r="C28" s="646"/>
      <c r="D28" s="646"/>
      <c r="E28" s="646"/>
      <c r="F28" s="649"/>
      <c r="G28" s="101" t="s">
        <v>335</v>
      </c>
      <c r="H28" s="393" t="s">
        <v>320</v>
      </c>
      <c r="I28" s="102" t="s">
        <v>336</v>
      </c>
      <c r="J28" s="646"/>
      <c r="K28" s="646"/>
      <c r="L28" s="646"/>
      <c r="M28" s="654"/>
      <c r="N28" s="657"/>
      <c r="O28" s="654"/>
      <c r="P28" s="654"/>
      <c r="Q28" s="646"/>
      <c r="R28" s="646"/>
      <c r="S28" s="8"/>
    </row>
    <row r="29" spans="1:459" s="9" customFormat="1" ht="66" customHeight="1" x14ac:dyDescent="0.25">
      <c r="A29" s="643"/>
      <c r="B29" s="647"/>
      <c r="C29" s="647"/>
      <c r="D29" s="647"/>
      <c r="E29" s="647"/>
      <c r="F29" s="650"/>
      <c r="G29" s="101" t="s">
        <v>337</v>
      </c>
      <c r="H29" s="393" t="s">
        <v>320</v>
      </c>
      <c r="I29" s="102" t="s">
        <v>336</v>
      </c>
      <c r="J29" s="647"/>
      <c r="K29" s="647"/>
      <c r="L29" s="647"/>
      <c r="M29" s="655"/>
      <c r="N29" s="658"/>
      <c r="O29" s="655"/>
      <c r="P29" s="655"/>
      <c r="Q29" s="647"/>
      <c r="R29" s="647"/>
      <c r="S29" s="8"/>
    </row>
    <row r="30" spans="1:459" s="9" customFormat="1" ht="57.75" customHeight="1" x14ac:dyDescent="0.25">
      <c r="A30" s="644"/>
      <c r="B30" s="652" t="s">
        <v>1036</v>
      </c>
      <c r="C30" s="652"/>
      <c r="D30" s="652"/>
      <c r="E30" s="652"/>
      <c r="F30" s="652"/>
      <c r="G30" s="652"/>
      <c r="H30" s="652"/>
      <c r="I30" s="652"/>
      <c r="J30" s="652"/>
      <c r="K30" s="652"/>
      <c r="L30" s="652"/>
      <c r="M30" s="652"/>
      <c r="N30" s="652"/>
      <c r="O30" s="652"/>
      <c r="P30" s="652"/>
      <c r="Q30" s="652"/>
      <c r="R30" s="652"/>
      <c r="S30" s="8"/>
    </row>
    <row r="31" spans="1:459" s="9" customFormat="1" ht="18.75" customHeight="1" x14ac:dyDescent="0.25">
      <c r="A31" s="413"/>
      <c r="B31" s="414"/>
      <c r="C31" s="414"/>
      <c r="D31" s="414"/>
      <c r="E31" s="414"/>
      <c r="F31" s="414"/>
      <c r="G31" s="415"/>
      <c r="H31" s="416"/>
      <c r="I31" s="417"/>
      <c r="J31" s="414"/>
      <c r="K31" s="414"/>
      <c r="L31" s="414"/>
      <c r="M31" s="418"/>
      <c r="N31" s="419"/>
      <c r="O31" s="418"/>
      <c r="P31" s="418"/>
      <c r="Q31" s="414"/>
      <c r="R31" s="414"/>
      <c r="S31" s="8"/>
    </row>
    <row r="32" spans="1:459" ht="15" customHeight="1" x14ac:dyDescent="0.25"/>
    <row r="33" spans="14:18" x14ac:dyDescent="0.25">
      <c r="N33" s="479"/>
      <c r="O33" s="651" t="s">
        <v>112</v>
      </c>
      <c r="P33" s="581"/>
      <c r="Q33" s="581" t="s">
        <v>113</v>
      </c>
      <c r="R33" s="517"/>
    </row>
    <row r="34" spans="14:18" x14ac:dyDescent="0.25">
      <c r="N34" s="479"/>
      <c r="O34" s="14" t="s">
        <v>114</v>
      </c>
      <c r="P34" s="14" t="s">
        <v>115</v>
      </c>
      <c r="Q34" s="14" t="s">
        <v>114</v>
      </c>
      <c r="R34" s="14" t="s">
        <v>115</v>
      </c>
    </row>
    <row r="35" spans="14:18" x14ac:dyDescent="0.25">
      <c r="N35" s="16" t="s">
        <v>116</v>
      </c>
      <c r="O35" s="19">
        <v>3</v>
      </c>
      <c r="P35" s="18">
        <v>77670.37</v>
      </c>
      <c r="Q35" s="30">
        <v>1</v>
      </c>
      <c r="R35" s="20">
        <v>39884.9</v>
      </c>
    </row>
    <row r="36" spans="14:18" x14ac:dyDescent="0.25">
      <c r="N36" s="16" t="s">
        <v>117</v>
      </c>
      <c r="O36" s="19">
        <v>4</v>
      </c>
      <c r="P36" s="18">
        <f>P31+P27+O18+O12+O7</f>
        <v>92870.37</v>
      </c>
      <c r="Q36" s="19">
        <v>1</v>
      </c>
      <c r="R36" s="18">
        <v>39884.9</v>
      </c>
    </row>
  </sheetData>
  <mergeCells count="113">
    <mergeCell ref="N33:N34"/>
    <mergeCell ref="O33:P33"/>
    <mergeCell ref="Q33:R33"/>
    <mergeCell ref="P22:P26"/>
    <mergeCell ref="R27:R29"/>
    <mergeCell ref="B30:R30"/>
    <mergeCell ref="L27:L29"/>
    <mergeCell ref="M27:M29"/>
    <mergeCell ref="N27:N29"/>
    <mergeCell ref="O27:O29"/>
    <mergeCell ref="P27:P29"/>
    <mergeCell ref="Q27:Q29"/>
    <mergeCell ref="N22:N26"/>
    <mergeCell ref="O22:O26"/>
    <mergeCell ref="A27:A30"/>
    <mergeCell ref="B27:B29"/>
    <mergeCell ref="C27:C29"/>
    <mergeCell ref="D27:D29"/>
    <mergeCell ref="E27:E29"/>
    <mergeCell ref="F27:F29"/>
    <mergeCell ref="J27:J29"/>
    <mergeCell ref="K27:K29"/>
    <mergeCell ref="K22:K26"/>
    <mergeCell ref="M16:M17"/>
    <mergeCell ref="N16:N17"/>
    <mergeCell ref="O16:O17"/>
    <mergeCell ref="D18:D20"/>
    <mergeCell ref="E18:E20"/>
    <mergeCell ref="F18:F20"/>
    <mergeCell ref="H18:H19"/>
    <mergeCell ref="J18:J20"/>
    <mergeCell ref="K16:K17"/>
    <mergeCell ref="P16:P17"/>
    <mergeCell ref="Q18:Q20"/>
    <mergeCell ref="R18:R20"/>
    <mergeCell ref="B21:R21"/>
    <mergeCell ref="A22:A26"/>
    <mergeCell ref="B22:B26"/>
    <mergeCell ref="C22:C26"/>
    <mergeCell ref="D22:D26"/>
    <mergeCell ref="E22:E26"/>
    <mergeCell ref="F22:F26"/>
    <mergeCell ref="J22:J26"/>
    <mergeCell ref="K18:K20"/>
    <mergeCell ref="L18:L20"/>
    <mergeCell ref="M18:M20"/>
    <mergeCell ref="N18:N20"/>
    <mergeCell ref="O18:O20"/>
    <mergeCell ref="P18:P20"/>
    <mergeCell ref="Q22:Q26"/>
    <mergeCell ref="R22:R26"/>
    <mergeCell ref="L22:L26"/>
    <mergeCell ref="M22:M26"/>
    <mergeCell ref="A18:A21"/>
    <mergeCell ref="B18:B20"/>
    <mergeCell ref="C18:C20"/>
    <mergeCell ref="L7:L11"/>
    <mergeCell ref="M7:M11"/>
    <mergeCell ref="N7:N11"/>
    <mergeCell ref="O7:O11"/>
    <mergeCell ref="P7:P11"/>
    <mergeCell ref="Q12:Q15"/>
    <mergeCell ref="R12:R15"/>
    <mergeCell ref="A16:A17"/>
    <mergeCell ref="B16:B17"/>
    <mergeCell ref="C16:C17"/>
    <mergeCell ref="D16:D17"/>
    <mergeCell ref="E16:E17"/>
    <mergeCell ref="F16:F17"/>
    <mergeCell ref="H16:H17"/>
    <mergeCell ref="J16:J17"/>
    <mergeCell ref="K12:K15"/>
    <mergeCell ref="L12:L15"/>
    <mergeCell ref="M12:M15"/>
    <mergeCell ref="N12:N15"/>
    <mergeCell ref="O12:O15"/>
    <mergeCell ref="P12:P15"/>
    <mergeCell ref="Q16:Q17"/>
    <mergeCell ref="R16:R17"/>
    <mergeCell ref="L16:L17"/>
    <mergeCell ref="A12:A15"/>
    <mergeCell ref="B12:B15"/>
    <mergeCell ref="C12:C15"/>
    <mergeCell ref="D12:D15"/>
    <mergeCell ref="E12:E15"/>
    <mergeCell ref="F12:F15"/>
    <mergeCell ref="H12:H15"/>
    <mergeCell ref="J12:J15"/>
    <mergeCell ref="K7:K11"/>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dimension ref="A1:S65"/>
  <sheetViews>
    <sheetView zoomScale="70" zoomScaleNormal="70" workbookViewId="0">
      <selection sqref="A1:F2"/>
    </sheetView>
  </sheetViews>
  <sheetFormatPr defaultRowHeight="15" x14ac:dyDescent="0.25"/>
  <cols>
    <col min="1" max="1" width="4.7109375" customWidth="1"/>
    <col min="2" max="2" width="8.85546875" customWidth="1"/>
    <col min="3" max="3" width="11.42578125" customWidth="1"/>
    <col min="4" max="4" width="9.7109375" customWidth="1"/>
    <col min="5" max="5" width="52.28515625" customWidth="1"/>
    <col min="6" max="6" width="65.7109375" customWidth="1"/>
    <col min="7" max="7" width="35.7109375" customWidth="1"/>
    <col min="8" max="8" width="19.28515625" customWidth="1"/>
    <col min="9" max="9" width="10.42578125" customWidth="1"/>
    <col min="10" max="10" width="29.7109375" customWidth="1"/>
    <col min="11" max="11" width="14.28515625" customWidth="1"/>
    <col min="12" max="12" width="12.7109375" customWidth="1"/>
    <col min="13" max="16" width="14.7109375" style="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row>
    <row r="2" spans="1:19" ht="15.75" x14ac:dyDescent="0.25">
      <c r="A2" s="965" t="s">
        <v>1259</v>
      </c>
    </row>
    <row r="4" spans="1:19" s="3" customFormat="1" ht="47.2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c r="S4" s="2"/>
    </row>
    <row r="5" spans="1:19" s="3" customFormat="1" ht="35.25" customHeight="1" x14ac:dyDescent="0.2">
      <c r="A5" s="500"/>
      <c r="B5" s="502"/>
      <c r="C5" s="502"/>
      <c r="D5" s="502"/>
      <c r="E5" s="500"/>
      <c r="F5" s="500"/>
      <c r="G5" s="500"/>
      <c r="H5" s="62" t="s">
        <v>14</v>
      </c>
      <c r="I5" s="62" t="s">
        <v>15</v>
      </c>
      <c r="J5" s="500"/>
      <c r="K5" s="64">
        <v>2018</v>
      </c>
      <c r="L5" s="64">
        <v>2019</v>
      </c>
      <c r="M5" s="4">
        <v>2018</v>
      </c>
      <c r="N5" s="4">
        <v>2019</v>
      </c>
      <c r="O5" s="4">
        <v>2018</v>
      </c>
      <c r="P5" s="4">
        <v>2019</v>
      </c>
      <c r="Q5" s="500"/>
      <c r="R5" s="502"/>
      <c r="S5" s="2"/>
    </row>
    <row r="6" spans="1:19" s="3" customFormat="1" ht="15.75" customHeight="1" x14ac:dyDescent="0.2">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c r="S6" s="2"/>
    </row>
    <row r="7" spans="1:19" ht="276.75" customHeight="1" x14ac:dyDescent="0.25">
      <c r="A7" s="63">
        <v>1</v>
      </c>
      <c r="B7" s="45">
        <v>1</v>
      </c>
      <c r="C7" s="45">
        <v>4</v>
      </c>
      <c r="D7" s="34">
        <v>2</v>
      </c>
      <c r="E7" s="137" t="s">
        <v>398</v>
      </c>
      <c r="F7" s="34" t="s">
        <v>399</v>
      </c>
      <c r="G7" s="34" t="s">
        <v>400</v>
      </c>
      <c r="H7" s="35" t="s">
        <v>401</v>
      </c>
      <c r="I7" s="10" t="s">
        <v>71</v>
      </c>
      <c r="J7" s="34" t="s">
        <v>402</v>
      </c>
      <c r="K7" s="35" t="s">
        <v>94</v>
      </c>
      <c r="L7" s="35"/>
      <c r="M7" s="32">
        <v>15321.6</v>
      </c>
      <c r="N7" s="32"/>
      <c r="O7" s="32">
        <v>15321.6</v>
      </c>
      <c r="P7" s="32"/>
      <c r="Q7" s="34" t="s">
        <v>403</v>
      </c>
      <c r="R7" s="34" t="s">
        <v>404</v>
      </c>
      <c r="S7" s="11"/>
    </row>
    <row r="8" spans="1:19" ht="120" customHeight="1" x14ac:dyDescent="0.25">
      <c r="A8" s="49">
        <v>2</v>
      </c>
      <c r="B8" s="45">
        <v>1</v>
      </c>
      <c r="C8" s="45">
        <v>4</v>
      </c>
      <c r="D8" s="34">
        <v>2</v>
      </c>
      <c r="E8" s="137" t="s">
        <v>405</v>
      </c>
      <c r="F8" s="34" t="s">
        <v>406</v>
      </c>
      <c r="G8" s="34" t="s">
        <v>155</v>
      </c>
      <c r="H8" s="34" t="s">
        <v>42</v>
      </c>
      <c r="I8" s="10" t="s">
        <v>51</v>
      </c>
      <c r="J8" s="34" t="s">
        <v>407</v>
      </c>
      <c r="K8" s="35" t="s">
        <v>50</v>
      </c>
      <c r="L8" s="35"/>
      <c r="M8" s="32">
        <v>65380</v>
      </c>
      <c r="N8" s="32"/>
      <c r="O8" s="32">
        <v>65380</v>
      </c>
      <c r="P8" s="32"/>
      <c r="Q8" s="34" t="s">
        <v>403</v>
      </c>
      <c r="R8" s="34" t="s">
        <v>404</v>
      </c>
      <c r="S8" s="11"/>
    </row>
    <row r="9" spans="1:19" ht="140.44999999999999" customHeight="1" x14ac:dyDescent="0.25">
      <c r="A9" s="49">
        <v>3</v>
      </c>
      <c r="B9" s="45">
        <v>1</v>
      </c>
      <c r="C9" s="45">
        <v>4</v>
      </c>
      <c r="D9" s="34">
        <v>2</v>
      </c>
      <c r="E9" s="137" t="s">
        <v>408</v>
      </c>
      <c r="F9" s="34" t="s">
        <v>409</v>
      </c>
      <c r="G9" s="34" t="s">
        <v>155</v>
      </c>
      <c r="H9" s="34" t="s">
        <v>42</v>
      </c>
      <c r="I9" s="10" t="s">
        <v>180</v>
      </c>
      <c r="J9" s="34" t="s">
        <v>410</v>
      </c>
      <c r="K9" s="35" t="s">
        <v>50</v>
      </c>
      <c r="L9" s="35"/>
      <c r="M9" s="32">
        <v>24000</v>
      </c>
      <c r="N9" s="32"/>
      <c r="O9" s="32">
        <v>24000</v>
      </c>
      <c r="P9" s="32"/>
      <c r="Q9" s="34" t="s">
        <v>403</v>
      </c>
      <c r="R9" s="34" t="s">
        <v>404</v>
      </c>
    </row>
    <row r="10" spans="1:19" ht="133.5" customHeight="1" x14ac:dyDescent="0.25">
      <c r="A10" s="45">
        <v>4</v>
      </c>
      <c r="B10" s="45">
        <v>1</v>
      </c>
      <c r="C10" s="45">
        <v>4</v>
      </c>
      <c r="D10" s="45">
        <v>5</v>
      </c>
      <c r="E10" s="137" t="s">
        <v>411</v>
      </c>
      <c r="F10" s="34" t="s">
        <v>412</v>
      </c>
      <c r="G10" s="45" t="s">
        <v>37</v>
      </c>
      <c r="H10" s="45" t="s">
        <v>42</v>
      </c>
      <c r="I10" s="45">
        <v>80</v>
      </c>
      <c r="J10" s="34" t="s">
        <v>410</v>
      </c>
      <c r="K10" s="45" t="s">
        <v>50</v>
      </c>
      <c r="L10" s="45"/>
      <c r="M10" s="32">
        <v>14989.8</v>
      </c>
      <c r="N10" s="45"/>
      <c r="O10" s="32">
        <v>14989.8</v>
      </c>
      <c r="P10" s="45"/>
      <c r="Q10" s="36" t="s">
        <v>403</v>
      </c>
      <c r="R10" s="36" t="s">
        <v>404</v>
      </c>
    </row>
    <row r="11" spans="1:19" ht="133.5" customHeight="1" x14ac:dyDescent="0.25">
      <c r="A11" s="568">
        <v>4</v>
      </c>
      <c r="B11" s="43">
        <v>1</v>
      </c>
      <c r="C11" s="43">
        <v>4</v>
      </c>
      <c r="D11" s="43">
        <v>5</v>
      </c>
      <c r="E11" s="44" t="s">
        <v>411</v>
      </c>
      <c r="F11" s="40" t="s">
        <v>412</v>
      </c>
      <c r="G11" s="43" t="s">
        <v>37</v>
      </c>
      <c r="H11" s="43" t="s">
        <v>42</v>
      </c>
      <c r="I11" s="43">
        <v>80</v>
      </c>
      <c r="J11" s="40" t="s">
        <v>410</v>
      </c>
      <c r="K11" s="43" t="s">
        <v>50</v>
      </c>
      <c r="L11" s="43"/>
      <c r="M11" s="41">
        <v>14467.12</v>
      </c>
      <c r="N11" s="43"/>
      <c r="O11" s="41">
        <v>14467.12</v>
      </c>
      <c r="P11" s="43"/>
      <c r="Q11" s="52" t="s">
        <v>403</v>
      </c>
      <c r="R11" s="52" t="s">
        <v>404</v>
      </c>
    </row>
    <row r="12" spans="1:19" ht="37.5" customHeight="1" x14ac:dyDescent="0.25">
      <c r="A12" s="569"/>
      <c r="B12" s="660" t="s">
        <v>413</v>
      </c>
      <c r="C12" s="661"/>
      <c r="D12" s="661"/>
      <c r="E12" s="661"/>
      <c r="F12" s="661"/>
      <c r="G12" s="661"/>
      <c r="H12" s="661"/>
      <c r="I12" s="661"/>
      <c r="J12" s="661"/>
      <c r="K12" s="661"/>
      <c r="L12" s="661"/>
      <c r="M12" s="661"/>
      <c r="N12" s="661"/>
      <c r="O12" s="661"/>
      <c r="P12" s="661"/>
      <c r="Q12" s="661"/>
      <c r="R12" s="662"/>
    </row>
    <row r="13" spans="1:19" ht="149.25" customHeight="1" x14ac:dyDescent="0.25">
      <c r="A13" s="49">
        <v>5</v>
      </c>
      <c r="B13" s="45">
        <v>1</v>
      </c>
      <c r="C13" s="45">
        <v>4</v>
      </c>
      <c r="D13" s="45">
        <v>5</v>
      </c>
      <c r="E13" s="137" t="s">
        <v>414</v>
      </c>
      <c r="F13" s="34" t="s">
        <v>415</v>
      </c>
      <c r="G13" s="45" t="s">
        <v>155</v>
      </c>
      <c r="H13" s="45" t="s">
        <v>42</v>
      </c>
      <c r="I13" s="45">
        <v>35</v>
      </c>
      <c r="J13" s="34" t="s">
        <v>410</v>
      </c>
      <c r="K13" s="45" t="s">
        <v>50</v>
      </c>
      <c r="L13" s="45"/>
      <c r="M13" s="32">
        <v>44975</v>
      </c>
      <c r="N13" s="32"/>
      <c r="O13" s="32">
        <v>44975</v>
      </c>
      <c r="P13" s="18"/>
      <c r="Q13" s="34" t="s">
        <v>403</v>
      </c>
      <c r="R13" s="34" t="s">
        <v>404</v>
      </c>
    </row>
    <row r="14" spans="1:19" s="9" customFormat="1" ht="409.6" customHeight="1" x14ac:dyDescent="0.25">
      <c r="A14" s="38">
        <v>6</v>
      </c>
      <c r="B14" s="38">
        <v>1</v>
      </c>
      <c r="C14" s="38">
        <v>4</v>
      </c>
      <c r="D14" s="36">
        <v>5</v>
      </c>
      <c r="E14" s="36" t="s">
        <v>416</v>
      </c>
      <c r="F14" s="36" t="s">
        <v>417</v>
      </c>
      <c r="G14" s="36" t="s">
        <v>418</v>
      </c>
      <c r="H14" s="37" t="s">
        <v>419</v>
      </c>
      <c r="I14" s="7" t="s">
        <v>420</v>
      </c>
      <c r="J14" s="36" t="s">
        <v>421</v>
      </c>
      <c r="K14" s="37" t="s">
        <v>39</v>
      </c>
      <c r="L14" s="37"/>
      <c r="M14" s="31">
        <v>22810</v>
      </c>
      <c r="N14" s="31"/>
      <c r="O14" s="31">
        <v>22810</v>
      </c>
      <c r="P14" s="31"/>
      <c r="Q14" s="36" t="s">
        <v>422</v>
      </c>
      <c r="R14" s="36" t="s">
        <v>423</v>
      </c>
      <c r="S14" s="8"/>
    </row>
    <row r="15" spans="1:19" ht="174" customHeight="1" x14ac:dyDescent="0.25">
      <c r="A15" s="49">
        <v>7</v>
      </c>
      <c r="B15" s="49">
        <v>1</v>
      </c>
      <c r="C15" s="49">
        <v>4</v>
      </c>
      <c r="D15" s="47">
        <v>5</v>
      </c>
      <c r="E15" s="47" t="s">
        <v>424</v>
      </c>
      <c r="F15" s="34" t="s">
        <v>425</v>
      </c>
      <c r="G15" s="47" t="s">
        <v>55</v>
      </c>
      <c r="H15" s="55" t="s">
        <v>42</v>
      </c>
      <c r="I15" s="138" t="s">
        <v>84</v>
      </c>
      <c r="J15" s="47" t="s">
        <v>410</v>
      </c>
      <c r="K15" s="55" t="s">
        <v>50</v>
      </c>
      <c r="L15" s="55"/>
      <c r="M15" s="51">
        <v>21466.06</v>
      </c>
      <c r="N15" s="51"/>
      <c r="O15" s="51">
        <v>21466.06</v>
      </c>
      <c r="P15" s="51"/>
      <c r="Q15" s="47" t="s">
        <v>403</v>
      </c>
      <c r="R15" s="47" t="s">
        <v>404</v>
      </c>
      <c r="S15" s="11"/>
    </row>
    <row r="16" spans="1:19" ht="174" customHeight="1" x14ac:dyDescent="0.25">
      <c r="A16" s="568">
        <v>7</v>
      </c>
      <c r="B16" s="43">
        <v>1</v>
      </c>
      <c r="C16" s="43">
        <v>4</v>
      </c>
      <c r="D16" s="40">
        <v>5</v>
      </c>
      <c r="E16" s="46" t="s">
        <v>424</v>
      </c>
      <c r="F16" s="139" t="s">
        <v>425</v>
      </c>
      <c r="G16" s="46" t="s">
        <v>55</v>
      </c>
      <c r="H16" s="48" t="s">
        <v>42</v>
      </c>
      <c r="I16" s="23" t="s">
        <v>84</v>
      </c>
      <c r="J16" s="46" t="s">
        <v>410</v>
      </c>
      <c r="K16" s="33" t="s">
        <v>50</v>
      </c>
      <c r="L16" s="33"/>
      <c r="M16" s="41">
        <v>17917.87</v>
      </c>
      <c r="N16" s="42"/>
      <c r="O16" s="41">
        <v>17917.87</v>
      </c>
      <c r="P16" s="42"/>
      <c r="Q16" s="46" t="s">
        <v>403</v>
      </c>
      <c r="R16" s="46" t="s">
        <v>404</v>
      </c>
      <c r="S16" s="11"/>
    </row>
    <row r="17" spans="1:19" ht="45.75" customHeight="1" x14ac:dyDescent="0.25">
      <c r="A17" s="569"/>
      <c r="B17" s="660" t="s">
        <v>426</v>
      </c>
      <c r="C17" s="661"/>
      <c r="D17" s="661"/>
      <c r="E17" s="661"/>
      <c r="F17" s="661"/>
      <c r="G17" s="661"/>
      <c r="H17" s="661"/>
      <c r="I17" s="661"/>
      <c r="J17" s="661"/>
      <c r="K17" s="661"/>
      <c r="L17" s="661"/>
      <c r="M17" s="661"/>
      <c r="N17" s="661"/>
      <c r="O17" s="661"/>
      <c r="P17" s="661"/>
      <c r="Q17" s="661"/>
      <c r="R17" s="662"/>
      <c r="S17" s="11"/>
    </row>
    <row r="18" spans="1:19" s="9" customFormat="1" ht="156" customHeight="1" x14ac:dyDescent="0.25">
      <c r="A18" s="249">
        <v>8</v>
      </c>
      <c r="B18" s="250">
        <v>1</v>
      </c>
      <c r="C18" s="250">
        <v>4</v>
      </c>
      <c r="D18" s="236">
        <v>2</v>
      </c>
      <c r="E18" s="236" t="s">
        <v>427</v>
      </c>
      <c r="F18" s="251" t="s">
        <v>428</v>
      </c>
      <c r="G18" s="236" t="s">
        <v>55</v>
      </c>
      <c r="H18" s="252" t="s">
        <v>42</v>
      </c>
      <c r="I18" s="237" t="s">
        <v>84</v>
      </c>
      <c r="J18" s="236" t="s">
        <v>429</v>
      </c>
      <c r="K18" s="252"/>
      <c r="L18" s="252" t="s">
        <v>50</v>
      </c>
      <c r="M18" s="253"/>
      <c r="N18" s="253">
        <v>11500</v>
      </c>
      <c r="O18" s="253"/>
      <c r="P18" s="253">
        <v>11500</v>
      </c>
      <c r="Q18" s="236" t="s">
        <v>403</v>
      </c>
      <c r="R18" s="236" t="s">
        <v>404</v>
      </c>
      <c r="S18" s="8"/>
    </row>
    <row r="19" spans="1:19" s="9" customFormat="1" ht="87.75" customHeight="1" x14ac:dyDescent="0.25">
      <c r="A19" s="254"/>
      <c r="B19" s="663" t="s">
        <v>1048</v>
      </c>
      <c r="C19" s="664"/>
      <c r="D19" s="664"/>
      <c r="E19" s="664"/>
      <c r="F19" s="664"/>
      <c r="G19" s="664"/>
      <c r="H19" s="664"/>
      <c r="I19" s="664"/>
      <c r="J19" s="664"/>
      <c r="K19" s="664"/>
      <c r="L19" s="664"/>
      <c r="M19" s="664"/>
      <c r="N19" s="664"/>
      <c r="O19" s="664"/>
      <c r="P19" s="664"/>
      <c r="Q19" s="664"/>
      <c r="R19" s="665"/>
      <c r="S19" s="8"/>
    </row>
    <row r="20" spans="1:19" s="9" customFormat="1" ht="105" customHeight="1" x14ac:dyDescent="0.25">
      <c r="A20" s="250">
        <v>9</v>
      </c>
      <c r="B20" s="250">
        <v>1</v>
      </c>
      <c r="C20" s="250">
        <v>4</v>
      </c>
      <c r="D20" s="236">
        <v>2</v>
      </c>
      <c r="E20" s="236" t="s">
        <v>430</v>
      </c>
      <c r="F20" s="236" t="s">
        <v>431</v>
      </c>
      <c r="G20" s="236" t="s">
        <v>432</v>
      </c>
      <c r="H20" s="236" t="s">
        <v>42</v>
      </c>
      <c r="I20" s="237" t="s">
        <v>51</v>
      </c>
      <c r="J20" s="236" t="s">
        <v>433</v>
      </c>
      <c r="K20" s="252"/>
      <c r="L20" s="252" t="s">
        <v>50</v>
      </c>
      <c r="M20" s="253"/>
      <c r="N20" s="253">
        <v>22000</v>
      </c>
      <c r="O20" s="253"/>
      <c r="P20" s="253">
        <v>22000</v>
      </c>
      <c r="Q20" s="236" t="s">
        <v>403</v>
      </c>
      <c r="R20" s="236" t="s">
        <v>404</v>
      </c>
      <c r="S20" s="8"/>
    </row>
    <row r="21" spans="1:19" s="9" customFormat="1" ht="106.5" customHeight="1" x14ac:dyDescent="0.25">
      <c r="A21" s="254"/>
      <c r="B21" s="484" t="s">
        <v>1047</v>
      </c>
      <c r="C21" s="659"/>
      <c r="D21" s="659"/>
      <c r="E21" s="659"/>
      <c r="F21" s="659"/>
      <c r="G21" s="659"/>
      <c r="H21" s="659"/>
      <c r="I21" s="659"/>
      <c r="J21" s="659"/>
      <c r="K21" s="659"/>
      <c r="L21" s="659"/>
      <c r="M21" s="659"/>
      <c r="N21" s="659"/>
      <c r="O21" s="659"/>
      <c r="P21" s="659"/>
      <c r="Q21" s="659"/>
      <c r="R21" s="659"/>
      <c r="S21" s="8"/>
    </row>
    <row r="22" spans="1:19" ht="139.5" customHeight="1" x14ac:dyDescent="0.25">
      <c r="A22" s="241">
        <v>10</v>
      </c>
      <c r="B22" s="242">
        <v>1</v>
      </c>
      <c r="C22" s="241">
        <v>4</v>
      </c>
      <c r="D22" s="241">
        <v>2</v>
      </c>
      <c r="E22" s="242" t="s">
        <v>434</v>
      </c>
      <c r="F22" s="242" t="s">
        <v>435</v>
      </c>
      <c r="G22" s="242" t="s">
        <v>37</v>
      </c>
      <c r="H22" s="242" t="s">
        <v>42</v>
      </c>
      <c r="I22" s="242">
        <v>45</v>
      </c>
      <c r="J22" s="242" t="s">
        <v>433</v>
      </c>
      <c r="K22" s="242"/>
      <c r="L22" s="241" t="s">
        <v>50</v>
      </c>
      <c r="M22" s="241"/>
      <c r="N22" s="255">
        <v>10000</v>
      </c>
      <c r="O22" s="255"/>
      <c r="P22" s="255">
        <v>10000</v>
      </c>
      <c r="Q22" s="242" t="s">
        <v>403</v>
      </c>
      <c r="R22" s="242" t="s">
        <v>404</v>
      </c>
    </row>
    <row r="23" spans="1:19" ht="69" customHeight="1" x14ac:dyDescent="0.25">
      <c r="A23" s="256"/>
      <c r="B23" s="613" t="s">
        <v>1046</v>
      </c>
      <c r="C23" s="616"/>
      <c r="D23" s="616"/>
      <c r="E23" s="616"/>
      <c r="F23" s="616"/>
      <c r="G23" s="616"/>
      <c r="H23" s="616"/>
      <c r="I23" s="616"/>
      <c r="J23" s="616"/>
      <c r="K23" s="616"/>
      <c r="L23" s="616"/>
      <c r="M23" s="616"/>
      <c r="N23" s="616"/>
      <c r="O23" s="616"/>
      <c r="P23" s="616"/>
      <c r="Q23" s="616"/>
      <c r="R23" s="617"/>
    </row>
    <row r="24" spans="1:19" ht="131.25" customHeight="1" x14ac:dyDescent="0.25">
      <c r="A24" s="241">
        <v>11</v>
      </c>
      <c r="B24" s="242">
        <v>3</v>
      </c>
      <c r="C24" s="241">
        <v>4</v>
      </c>
      <c r="D24" s="241">
        <v>5</v>
      </c>
      <c r="E24" s="242" t="s">
        <v>436</v>
      </c>
      <c r="F24" s="242" t="s">
        <v>437</v>
      </c>
      <c r="G24" s="242" t="s">
        <v>37</v>
      </c>
      <c r="H24" s="242" t="s">
        <v>42</v>
      </c>
      <c r="I24" s="242">
        <v>40</v>
      </c>
      <c r="J24" s="242" t="s">
        <v>438</v>
      </c>
      <c r="K24" s="242"/>
      <c r="L24" s="242" t="s">
        <v>50</v>
      </c>
      <c r="M24" s="242"/>
      <c r="N24" s="257">
        <v>8500</v>
      </c>
      <c r="O24" s="257"/>
      <c r="P24" s="257">
        <v>8500</v>
      </c>
      <c r="Q24" s="242" t="s">
        <v>403</v>
      </c>
      <c r="R24" s="242" t="s">
        <v>404</v>
      </c>
    </row>
    <row r="25" spans="1:19" ht="51.75" customHeight="1" x14ac:dyDescent="0.25">
      <c r="A25" s="241"/>
      <c r="B25" s="613" t="s">
        <v>1045</v>
      </c>
      <c r="C25" s="616"/>
      <c r="D25" s="616"/>
      <c r="E25" s="616"/>
      <c r="F25" s="616"/>
      <c r="G25" s="616"/>
      <c r="H25" s="616"/>
      <c r="I25" s="616"/>
      <c r="J25" s="616"/>
      <c r="K25" s="616"/>
      <c r="L25" s="616"/>
      <c r="M25" s="616"/>
      <c r="N25" s="616"/>
      <c r="O25" s="616"/>
      <c r="P25" s="616"/>
      <c r="Q25" s="616"/>
      <c r="R25" s="617"/>
    </row>
    <row r="26" spans="1:19" ht="127.5" customHeight="1" x14ac:dyDescent="0.25">
      <c r="A26" s="241">
        <v>12</v>
      </c>
      <c r="B26" s="242">
        <v>1</v>
      </c>
      <c r="C26" s="241">
        <v>4</v>
      </c>
      <c r="D26" s="241">
        <v>2</v>
      </c>
      <c r="E26" s="242" t="s">
        <v>439</v>
      </c>
      <c r="F26" s="242" t="s">
        <v>440</v>
      </c>
      <c r="G26" s="241" t="s">
        <v>37</v>
      </c>
      <c r="H26" s="241" t="s">
        <v>42</v>
      </c>
      <c r="I26" s="241">
        <v>40</v>
      </c>
      <c r="J26" s="242" t="s">
        <v>438</v>
      </c>
      <c r="K26" s="241"/>
      <c r="L26" s="241" t="s">
        <v>94</v>
      </c>
      <c r="M26" s="241"/>
      <c r="N26" s="248">
        <v>8200</v>
      </c>
      <c r="O26" s="248"/>
      <c r="P26" s="257">
        <v>8200</v>
      </c>
      <c r="Q26" s="242" t="s">
        <v>403</v>
      </c>
      <c r="R26" s="242" t="s">
        <v>404</v>
      </c>
    </row>
    <row r="27" spans="1:19" ht="77.25" customHeight="1" x14ac:dyDescent="0.25">
      <c r="A27" s="241"/>
      <c r="B27" s="613" t="s">
        <v>1044</v>
      </c>
      <c r="C27" s="616"/>
      <c r="D27" s="616"/>
      <c r="E27" s="616"/>
      <c r="F27" s="616"/>
      <c r="G27" s="616"/>
      <c r="H27" s="616"/>
      <c r="I27" s="616"/>
      <c r="J27" s="616"/>
      <c r="K27" s="616"/>
      <c r="L27" s="616"/>
      <c r="M27" s="616"/>
      <c r="N27" s="616"/>
      <c r="O27" s="616"/>
      <c r="P27" s="616"/>
      <c r="Q27" s="616"/>
      <c r="R27" s="617"/>
    </row>
    <row r="28" spans="1:19" ht="77.25" customHeight="1" x14ac:dyDescent="0.25">
      <c r="A28" s="241">
        <v>13</v>
      </c>
      <c r="B28" s="242">
        <v>1</v>
      </c>
      <c r="C28" s="242">
        <v>4</v>
      </c>
      <c r="D28" s="242">
        <v>2</v>
      </c>
      <c r="E28" s="242" t="s">
        <v>441</v>
      </c>
      <c r="F28" s="242" t="s">
        <v>442</v>
      </c>
      <c r="G28" s="242" t="s">
        <v>37</v>
      </c>
      <c r="H28" s="242" t="s">
        <v>42</v>
      </c>
      <c r="I28" s="242">
        <v>40</v>
      </c>
      <c r="J28" s="242" t="s">
        <v>433</v>
      </c>
      <c r="K28" s="242"/>
      <c r="L28" s="242" t="s">
        <v>50</v>
      </c>
      <c r="M28" s="242"/>
      <c r="N28" s="257">
        <v>13000</v>
      </c>
      <c r="O28" s="257"/>
      <c r="P28" s="257">
        <v>13000</v>
      </c>
      <c r="Q28" s="242" t="s">
        <v>403</v>
      </c>
      <c r="R28" s="242" t="s">
        <v>404</v>
      </c>
    </row>
    <row r="29" spans="1:19" ht="120" customHeight="1" x14ac:dyDescent="0.25">
      <c r="A29" s="256"/>
      <c r="B29" s="613" t="s">
        <v>1043</v>
      </c>
      <c r="C29" s="616"/>
      <c r="D29" s="616"/>
      <c r="E29" s="616"/>
      <c r="F29" s="616"/>
      <c r="G29" s="616"/>
      <c r="H29" s="616"/>
      <c r="I29" s="616"/>
      <c r="J29" s="616"/>
      <c r="K29" s="616"/>
      <c r="L29" s="616"/>
      <c r="M29" s="616"/>
      <c r="N29" s="616"/>
      <c r="O29" s="616"/>
      <c r="P29" s="616"/>
      <c r="Q29" s="616"/>
      <c r="R29" s="617"/>
    </row>
    <row r="30" spans="1:19" ht="109.5" customHeight="1" x14ac:dyDescent="0.25">
      <c r="A30" s="241">
        <v>14</v>
      </c>
      <c r="B30" s="241">
        <v>1</v>
      </c>
      <c r="C30" s="241">
        <v>4</v>
      </c>
      <c r="D30" s="241">
        <v>2</v>
      </c>
      <c r="E30" s="242" t="s">
        <v>443</v>
      </c>
      <c r="F30" s="242" t="s">
        <v>444</v>
      </c>
      <c r="G30" s="241" t="s">
        <v>37</v>
      </c>
      <c r="H30" s="241" t="s">
        <v>42</v>
      </c>
      <c r="I30" s="241">
        <v>50</v>
      </c>
      <c r="J30" s="242" t="s">
        <v>433</v>
      </c>
      <c r="K30" s="241"/>
      <c r="L30" s="241" t="s">
        <v>50</v>
      </c>
      <c r="M30" s="248"/>
      <c r="N30" s="248">
        <v>13500</v>
      </c>
      <c r="O30" s="248"/>
      <c r="P30" s="248">
        <v>13500</v>
      </c>
      <c r="Q30" s="242" t="s">
        <v>403</v>
      </c>
      <c r="R30" s="242" t="s">
        <v>404</v>
      </c>
    </row>
    <row r="31" spans="1:19" ht="154.5" customHeight="1" x14ac:dyDescent="0.25">
      <c r="A31" s="241"/>
      <c r="B31" s="613" t="s">
        <v>1042</v>
      </c>
      <c r="C31" s="616"/>
      <c r="D31" s="616"/>
      <c r="E31" s="616"/>
      <c r="F31" s="616"/>
      <c r="G31" s="616"/>
      <c r="H31" s="616"/>
      <c r="I31" s="616"/>
      <c r="J31" s="616"/>
      <c r="K31" s="616"/>
      <c r="L31" s="616"/>
      <c r="M31" s="616"/>
      <c r="N31" s="616"/>
      <c r="O31" s="616"/>
      <c r="P31" s="616"/>
      <c r="Q31" s="616"/>
      <c r="R31" s="617"/>
    </row>
    <row r="32" spans="1:19" ht="153" customHeight="1" x14ac:dyDescent="0.25">
      <c r="A32" s="241">
        <v>15</v>
      </c>
      <c r="B32" s="241">
        <v>1</v>
      </c>
      <c r="C32" s="241">
        <v>4</v>
      </c>
      <c r="D32" s="241">
        <v>2</v>
      </c>
      <c r="E32" s="242" t="s">
        <v>445</v>
      </c>
      <c r="F32" s="242" t="s">
        <v>446</v>
      </c>
      <c r="G32" s="241" t="s">
        <v>155</v>
      </c>
      <c r="H32" s="241" t="s">
        <v>42</v>
      </c>
      <c r="I32" s="241">
        <v>25</v>
      </c>
      <c r="J32" s="242" t="s">
        <v>438</v>
      </c>
      <c r="K32" s="241"/>
      <c r="L32" s="241" t="s">
        <v>94</v>
      </c>
      <c r="M32" s="248"/>
      <c r="N32" s="248">
        <v>32000</v>
      </c>
      <c r="O32" s="248"/>
      <c r="P32" s="248">
        <v>32000</v>
      </c>
      <c r="Q32" s="242" t="s">
        <v>403</v>
      </c>
      <c r="R32" s="242" t="s">
        <v>404</v>
      </c>
    </row>
    <row r="33" spans="1:19" ht="49.5" customHeight="1" x14ac:dyDescent="0.25">
      <c r="A33" s="241"/>
      <c r="B33" s="613" t="s">
        <v>1041</v>
      </c>
      <c r="C33" s="616"/>
      <c r="D33" s="616"/>
      <c r="E33" s="616"/>
      <c r="F33" s="616"/>
      <c r="G33" s="616"/>
      <c r="H33" s="616"/>
      <c r="I33" s="616"/>
      <c r="J33" s="616"/>
      <c r="K33" s="616"/>
      <c r="L33" s="616"/>
      <c r="M33" s="616"/>
      <c r="N33" s="616"/>
      <c r="O33" s="616"/>
      <c r="P33" s="616"/>
      <c r="Q33" s="616"/>
      <c r="R33" s="617"/>
    </row>
    <row r="34" spans="1:19" ht="140.25" customHeight="1" x14ac:dyDescent="0.25">
      <c r="A34" s="241">
        <v>16</v>
      </c>
      <c r="B34" s="241">
        <v>1</v>
      </c>
      <c r="C34" s="241">
        <v>4</v>
      </c>
      <c r="D34" s="241">
        <v>2</v>
      </c>
      <c r="E34" s="242" t="s">
        <v>447</v>
      </c>
      <c r="F34" s="242" t="s">
        <v>448</v>
      </c>
      <c r="G34" s="241" t="s">
        <v>155</v>
      </c>
      <c r="H34" s="241" t="s">
        <v>42</v>
      </c>
      <c r="I34" s="241">
        <v>25</v>
      </c>
      <c r="J34" s="242" t="s">
        <v>438</v>
      </c>
      <c r="K34" s="241"/>
      <c r="L34" s="241" t="s">
        <v>94</v>
      </c>
      <c r="M34" s="248"/>
      <c r="N34" s="248">
        <v>30000</v>
      </c>
      <c r="O34" s="248"/>
      <c r="P34" s="248">
        <v>30000</v>
      </c>
      <c r="Q34" s="242" t="s">
        <v>403</v>
      </c>
      <c r="R34" s="242" t="s">
        <v>404</v>
      </c>
    </row>
    <row r="35" spans="1:19" ht="50.25" customHeight="1" x14ac:dyDescent="0.25">
      <c r="A35" s="256"/>
      <c r="B35" s="613" t="s">
        <v>1040</v>
      </c>
      <c r="C35" s="616"/>
      <c r="D35" s="616"/>
      <c r="E35" s="616"/>
      <c r="F35" s="616"/>
      <c r="G35" s="616"/>
      <c r="H35" s="616"/>
      <c r="I35" s="616"/>
      <c r="J35" s="616"/>
      <c r="K35" s="616"/>
      <c r="L35" s="616"/>
      <c r="M35" s="616"/>
      <c r="N35" s="616"/>
      <c r="O35" s="616"/>
      <c r="P35" s="616"/>
      <c r="Q35" s="616"/>
      <c r="R35" s="617"/>
    </row>
    <row r="36" spans="1:19" ht="165.6" customHeight="1" x14ac:dyDescent="0.25">
      <c r="A36" s="241">
        <v>17</v>
      </c>
      <c r="B36" s="241">
        <v>1</v>
      </c>
      <c r="C36" s="241">
        <v>4</v>
      </c>
      <c r="D36" s="241">
        <v>5</v>
      </c>
      <c r="E36" s="242" t="s">
        <v>449</v>
      </c>
      <c r="F36" s="242" t="s">
        <v>450</v>
      </c>
      <c r="G36" s="241" t="s">
        <v>155</v>
      </c>
      <c r="H36" s="241" t="s">
        <v>42</v>
      </c>
      <c r="I36" s="241">
        <v>25</v>
      </c>
      <c r="J36" s="242" t="s">
        <v>438</v>
      </c>
      <c r="K36" s="241"/>
      <c r="L36" s="241" t="s">
        <v>50</v>
      </c>
      <c r="M36" s="248"/>
      <c r="N36" s="248">
        <v>66000</v>
      </c>
      <c r="O36" s="248"/>
      <c r="P36" s="248">
        <v>66000</v>
      </c>
      <c r="Q36" s="242" t="s">
        <v>403</v>
      </c>
      <c r="R36" s="242" t="s">
        <v>404</v>
      </c>
    </row>
    <row r="37" spans="1:19" ht="126.75" customHeight="1" x14ac:dyDescent="0.25">
      <c r="A37" s="256"/>
      <c r="B37" s="613" t="s">
        <v>1039</v>
      </c>
      <c r="C37" s="614"/>
      <c r="D37" s="614"/>
      <c r="E37" s="614"/>
      <c r="F37" s="614"/>
      <c r="G37" s="614"/>
      <c r="H37" s="614"/>
      <c r="I37" s="614"/>
      <c r="J37" s="614"/>
      <c r="K37" s="614"/>
      <c r="L37" s="614"/>
      <c r="M37" s="614"/>
      <c r="N37" s="614"/>
      <c r="O37" s="614"/>
      <c r="P37" s="614"/>
      <c r="Q37" s="614"/>
      <c r="R37" s="615"/>
    </row>
    <row r="38" spans="1:19" ht="167.25" customHeight="1" x14ac:dyDescent="0.25">
      <c r="A38" s="241">
        <v>18</v>
      </c>
      <c r="B38" s="241">
        <v>1</v>
      </c>
      <c r="C38" s="241">
        <v>4</v>
      </c>
      <c r="D38" s="241">
        <v>5</v>
      </c>
      <c r="E38" s="242" t="s">
        <v>451</v>
      </c>
      <c r="F38" s="242" t="s">
        <v>452</v>
      </c>
      <c r="G38" s="241" t="s">
        <v>155</v>
      </c>
      <c r="H38" s="241" t="s">
        <v>42</v>
      </c>
      <c r="I38" s="241">
        <v>20</v>
      </c>
      <c r="J38" s="242" t="s">
        <v>438</v>
      </c>
      <c r="K38" s="241"/>
      <c r="L38" s="241" t="s">
        <v>50</v>
      </c>
      <c r="M38" s="248"/>
      <c r="N38" s="248">
        <v>25500</v>
      </c>
      <c r="O38" s="248"/>
      <c r="P38" s="248">
        <v>25500</v>
      </c>
      <c r="Q38" s="242" t="s">
        <v>403</v>
      </c>
      <c r="R38" s="242" t="s">
        <v>404</v>
      </c>
    </row>
    <row r="39" spans="1:19" ht="81" customHeight="1" x14ac:dyDescent="0.25">
      <c r="A39" s="256"/>
      <c r="B39" s="613" t="s">
        <v>1038</v>
      </c>
      <c r="C39" s="614"/>
      <c r="D39" s="614"/>
      <c r="E39" s="614"/>
      <c r="F39" s="614"/>
      <c r="G39" s="614"/>
      <c r="H39" s="614"/>
      <c r="I39" s="614"/>
      <c r="J39" s="614"/>
      <c r="K39" s="614"/>
      <c r="L39" s="614"/>
      <c r="M39" s="614"/>
      <c r="N39" s="614"/>
      <c r="O39" s="614"/>
      <c r="P39" s="614"/>
      <c r="Q39" s="614"/>
      <c r="R39" s="615"/>
    </row>
    <row r="43" spans="1:19" x14ac:dyDescent="0.25">
      <c r="S43" s="1"/>
    </row>
    <row r="45" spans="1:19" ht="14.45" customHeight="1" x14ac:dyDescent="0.25">
      <c r="K45" s="479"/>
      <c r="L45" s="581" t="s">
        <v>112</v>
      </c>
      <c r="M45" s="581"/>
      <c r="N45" s="581" t="s">
        <v>113</v>
      </c>
      <c r="O45" s="517"/>
    </row>
    <row r="46" spans="1:19" x14ac:dyDescent="0.25">
      <c r="K46" s="479"/>
      <c r="L46" s="13" t="s">
        <v>114</v>
      </c>
      <c r="M46" s="14" t="s">
        <v>115</v>
      </c>
      <c r="N46" s="15" t="s">
        <v>114</v>
      </c>
      <c r="O46" s="14" t="s">
        <v>115</v>
      </c>
    </row>
    <row r="47" spans="1:19" ht="14.45" customHeight="1" x14ac:dyDescent="0.25">
      <c r="K47" s="16" t="s">
        <v>116</v>
      </c>
      <c r="L47" s="17">
        <v>6</v>
      </c>
      <c r="M47" s="18">
        <f>SUM(O7+O8+O9+O10+O13+O15)</f>
        <v>186132.46000000002</v>
      </c>
      <c r="N47" s="19">
        <v>1</v>
      </c>
      <c r="O47" s="20">
        <v>22810</v>
      </c>
    </row>
    <row r="48" spans="1:19" x14ac:dyDescent="0.25">
      <c r="K48" s="16" t="s">
        <v>117</v>
      </c>
      <c r="L48" s="30">
        <v>17</v>
      </c>
      <c r="M48" s="18">
        <f>SUM(O7+O8+O9+O11+O13+O16+P18+P20+P22+P24+P26+P28+P30+P32+P34+P36+P38)</f>
        <v>422261.58999999997</v>
      </c>
      <c r="N48" s="19">
        <v>1</v>
      </c>
      <c r="O48" s="18">
        <v>22810</v>
      </c>
    </row>
    <row r="49" ht="14.45" customHeight="1" x14ac:dyDescent="0.25"/>
    <row r="51" ht="14.45" customHeight="1" x14ac:dyDescent="0.25"/>
    <row r="53" ht="14.45" customHeight="1" x14ac:dyDescent="0.25"/>
    <row r="55" ht="14.45" customHeight="1" x14ac:dyDescent="0.25"/>
    <row r="57" ht="14.45" customHeight="1" x14ac:dyDescent="0.25"/>
    <row r="59" ht="14.45" customHeight="1" x14ac:dyDescent="0.25"/>
    <row r="61" ht="14.45" customHeight="1" x14ac:dyDescent="0.25"/>
    <row r="63" ht="14.45" customHeight="1" x14ac:dyDescent="0.25"/>
    <row r="65" ht="14.45" customHeight="1" x14ac:dyDescent="0.25"/>
  </sheetData>
  <mergeCells count="32">
    <mergeCell ref="B37:R37"/>
    <mergeCell ref="B39:R39"/>
    <mergeCell ref="K45:K46"/>
    <mergeCell ref="L45:M45"/>
    <mergeCell ref="N45:O45"/>
    <mergeCell ref="B35:R35"/>
    <mergeCell ref="A11:A12"/>
    <mergeCell ref="B12:R12"/>
    <mergeCell ref="A16:A17"/>
    <mergeCell ref="B17:R17"/>
    <mergeCell ref="B19:R19"/>
    <mergeCell ref="B25:R25"/>
    <mergeCell ref="B27:R27"/>
    <mergeCell ref="B29:R29"/>
    <mergeCell ref="B31:R31"/>
    <mergeCell ref="B33:R33"/>
    <mergeCell ref="Q4:Q5"/>
    <mergeCell ref="R4:R5"/>
    <mergeCell ref="B21:R21"/>
    <mergeCell ref="B23:R23"/>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4"/>
  <dimension ref="A1:U38"/>
  <sheetViews>
    <sheetView zoomScale="70" zoomScaleNormal="70" workbookViewId="0">
      <selection sqref="A1:A2"/>
    </sheetView>
  </sheetViews>
  <sheetFormatPr defaultRowHeight="15" x14ac:dyDescent="0.25"/>
  <cols>
    <col min="1" max="1" width="4.7109375" customWidth="1"/>
    <col min="2" max="2" width="6" customWidth="1"/>
    <col min="3" max="3" width="5.7109375" customWidth="1"/>
    <col min="4" max="4" width="7" customWidth="1"/>
    <col min="5" max="5" width="32.85546875" customWidth="1"/>
    <col min="6" max="6" width="49.28515625" customWidth="1"/>
    <col min="7" max="7" width="23.140625" customWidth="1"/>
    <col min="8" max="8" width="12.5703125" customWidth="1"/>
    <col min="9" max="9" width="15.140625" customWidth="1"/>
    <col min="10" max="10" width="52.42578125" customWidth="1"/>
    <col min="12" max="12" width="17.5703125" customWidth="1"/>
    <col min="13" max="13" width="13.140625" bestFit="1" customWidth="1"/>
    <col min="14" max="14" width="13.140625" customWidth="1"/>
    <col min="15" max="15" width="17.85546875" customWidth="1"/>
    <col min="16" max="16" width="13" customWidth="1"/>
    <col min="17" max="17" width="16.5703125" customWidth="1"/>
    <col min="18" max="18" width="17" customWidth="1"/>
  </cols>
  <sheetData>
    <row r="1" spans="1:18" ht="15.75" x14ac:dyDescent="0.25">
      <c r="A1" s="965" t="s">
        <v>1255</v>
      </c>
    </row>
    <row r="2" spans="1:18" ht="15.75" x14ac:dyDescent="0.25">
      <c r="A2" s="965" t="s">
        <v>1260</v>
      </c>
    </row>
    <row r="4" spans="1:18" ht="37.5" customHeight="1" x14ac:dyDescent="0.25">
      <c r="A4" s="666" t="s">
        <v>0</v>
      </c>
      <c r="B4" s="668" t="s">
        <v>1</v>
      </c>
      <c r="C4" s="668" t="s">
        <v>2</v>
      </c>
      <c r="D4" s="668" t="s">
        <v>3</v>
      </c>
      <c r="E4" s="666" t="s">
        <v>4</v>
      </c>
      <c r="F4" s="668" t="s">
        <v>5</v>
      </c>
      <c r="G4" s="666" t="s">
        <v>6</v>
      </c>
      <c r="H4" s="673" t="s">
        <v>7</v>
      </c>
      <c r="I4" s="674"/>
      <c r="J4" s="666" t="s">
        <v>8</v>
      </c>
      <c r="K4" s="673" t="s">
        <v>9</v>
      </c>
      <c r="L4" s="675"/>
      <c r="M4" s="676" t="s">
        <v>10</v>
      </c>
      <c r="N4" s="677"/>
      <c r="O4" s="676" t="s">
        <v>11</v>
      </c>
      <c r="P4" s="677"/>
      <c r="Q4" s="666" t="s">
        <v>12</v>
      </c>
      <c r="R4" s="668" t="s">
        <v>13</v>
      </c>
    </row>
    <row r="5" spans="1:18" ht="21.75" customHeight="1" x14ac:dyDescent="0.25">
      <c r="A5" s="667"/>
      <c r="B5" s="669"/>
      <c r="C5" s="669"/>
      <c r="D5" s="669"/>
      <c r="E5" s="667"/>
      <c r="F5" s="669"/>
      <c r="G5" s="667"/>
      <c r="H5" s="66" t="s">
        <v>14</v>
      </c>
      <c r="I5" s="66" t="s">
        <v>15</v>
      </c>
      <c r="J5" s="667"/>
      <c r="K5" s="67">
        <v>2018</v>
      </c>
      <c r="L5" s="67">
        <v>2019</v>
      </c>
      <c r="M5" s="68">
        <v>2018</v>
      </c>
      <c r="N5" s="68">
        <v>2019</v>
      </c>
      <c r="O5" s="68">
        <v>2018</v>
      </c>
      <c r="P5" s="68">
        <v>2019</v>
      </c>
      <c r="Q5" s="667"/>
      <c r="R5" s="669"/>
    </row>
    <row r="6" spans="1:18" x14ac:dyDescent="0.25">
      <c r="A6" s="69" t="s">
        <v>16</v>
      </c>
      <c r="B6" s="66" t="s">
        <v>17</v>
      </c>
      <c r="C6" s="66" t="s">
        <v>18</v>
      </c>
      <c r="D6" s="66" t="s">
        <v>19</v>
      </c>
      <c r="E6" s="69" t="s">
        <v>20</v>
      </c>
      <c r="F6" s="66" t="s">
        <v>21</v>
      </c>
      <c r="G6" s="69" t="s">
        <v>22</v>
      </c>
      <c r="H6" s="66" t="s">
        <v>23</v>
      </c>
      <c r="I6" s="66" t="s">
        <v>24</v>
      </c>
      <c r="J6" s="69" t="s">
        <v>25</v>
      </c>
      <c r="K6" s="67" t="s">
        <v>26</v>
      </c>
      <c r="L6" s="67" t="s">
        <v>27</v>
      </c>
      <c r="M6" s="70" t="s">
        <v>28</v>
      </c>
      <c r="N6" s="70" t="s">
        <v>29</v>
      </c>
      <c r="O6" s="70" t="s">
        <v>30</v>
      </c>
      <c r="P6" s="70" t="s">
        <v>31</v>
      </c>
      <c r="Q6" s="69" t="s">
        <v>32</v>
      </c>
      <c r="R6" s="66" t="s">
        <v>33</v>
      </c>
    </row>
    <row r="7" spans="1:18" ht="240" x14ac:dyDescent="0.25">
      <c r="A7" s="151">
        <v>1</v>
      </c>
      <c r="B7" s="36">
        <v>1</v>
      </c>
      <c r="C7" s="36">
        <v>4</v>
      </c>
      <c r="D7" s="36">
        <v>2</v>
      </c>
      <c r="E7" s="162" t="s">
        <v>170</v>
      </c>
      <c r="F7" s="162" t="s">
        <v>171</v>
      </c>
      <c r="G7" s="36" t="s">
        <v>48</v>
      </c>
      <c r="H7" s="36" t="s">
        <v>42</v>
      </c>
      <c r="I7" s="7" t="s">
        <v>92</v>
      </c>
      <c r="J7" s="320" t="s">
        <v>172</v>
      </c>
      <c r="K7" s="37" t="s">
        <v>39</v>
      </c>
      <c r="L7" s="37"/>
      <c r="M7" s="126">
        <v>12539.94</v>
      </c>
      <c r="N7" s="126"/>
      <c r="O7" s="126">
        <v>12539.94</v>
      </c>
      <c r="P7" s="126"/>
      <c r="Q7" s="36" t="s">
        <v>173</v>
      </c>
      <c r="R7" s="36" t="s">
        <v>174</v>
      </c>
    </row>
    <row r="8" spans="1:18" ht="106.5" customHeight="1" x14ac:dyDescent="0.25">
      <c r="A8" s="151">
        <v>2</v>
      </c>
      <c r="B8" s="36">
        <v>1</v>
      </c>
      <c r="C8" s="36">
        <v>4</v>
      </c>
      <c r="D8" s="36">
        <v>2</v>
      </c>
      <c r="E8" s="162" t="s">
        <v>175</v>
      </c>
      <c r="F8" s="320" t="s">
        <v>176</v>
      </c>
      <c r="G8" s="36" t="s">
        <v>155</v>
      </c>
      <c r="H8" s="36" t="s">
        <v>42</v>
      </c>
      <c r="I8" s="7" t="s">
        <v>157</v>
      </c>
      <c r="J8" s="162" t="s">
        <v>177</v>
      </c>
      <c r="K8" s="37" t="s">
        <v>94</v>
      </c>
      <c r="L8" s="37"/>
      <c r="M8" s="126">
        <v>41712.199999999997</v>
      </c>
      <c r="N8" s="126"/>
      <c r="O8" s="126">
        <v>41712.199999999997</v>
      </c>
      <c r="P8" s="126"/>
      <c r="Q8" s="36" t="s">
        <v>173</v>
      </c>
      <c r="R8" s="36" t="s">
        <v>174</v>
      </c>
    </row>
    <row r="9" spans="1:18" ht="120" x14ac:dyDescent="0.25">
      <c r="A9" s="151">
        <v>3</v>
      </c>
      <c r="B9" s="38">
        <v>1</v>
      </c>
      <c r="C9" s="38">
        <v>4</v>
      </c>
      <c r="D9" s="36">
        <v>2</v>
      </c>
      <c r="E9" s="162" t="s">
        <v>178</v>
      </c>
      <c r="F9" s="162" t="s">
        <v>179</v>
      </c>
      <c r="G9" s="36" t="s">
        <v>155</v>
      </c>
      <c r="H9" s="36" t="s">
        <v>42</v>
      </c>
      <c r="I9" s="7" t="s">
        <v>180</v>
      </c>
      <c r="J9" s="89" t="s">
        <v>181</v>
      </c>
      <c r="K9" s="37" t="s">
        <v>50</v>
      </c>
      <c r="L9" s="37"/>
      <c r="M9" s="126">
        <v>70013.899999999994</v>
      </c>
      <c r="N9" s="126"/>
      <c r="O9" s="31">
        <v>70013.899999999994</v>
      </c>
      <c r="P9" s="31"/>
      <c r="Q9" s="36" t="s">
        <v>173</v>
      </c>
      <c r="R9" s="36" t="s">
        <v>174</v>
      </c>
    </row>
    <row r="10" spans="1:18" ht="165" x14ac:dyDescent="0.25">
      <c r="A10" s="151">
        <v>4</v>
      </c>
      <c r="B10" s="38">
        <v>1</v>
      </c>
      <c r="C10" s="38">
        <v>4</v>
      </c>
      <c r="D10" s="36">
        <v>5</v>
      </c>
      <c r="E10" s="162" t="s">
        <v>1133</v>
      </c>
      <c r="F10" s="162" t="s">
        <v>182</v>
      </c>
      <c r="G10" s="36" t="s">
        <v>155</v>
      </c>
      <c r="H10" s="36" t="s">
        <v>42</v>
      </c>
      <c r="I10" s="7" t="s">
        <v>180</v>
      </c>
      <c r="J10" s="162" t="s">
        <v>1134</v>
      </c>
      <c r="K10" s="37" t="s">
        <v>94</v>
      </c>
      <c r="L10" s="37"/>
      <c r="M10" s="31">
        <v>10011.5</v>
      </c>
      <c r="N10" s="31"/>
      <c r="O10" s="31">
        <v>10011.5</v>
      </c>
      <c r="P10" s="31"/>
      <c r="Q10" s="36" t="s">
        <v>173</v>
      </c>
      <c r="R10" s="36" t="s">
        <v>174</v>
      </c>
    </row>
    <row r="11" spans="1:18" ht="90" x14ac:dyDescent="0.25">
      <c r="A11" s="174">
        <v>5</v>
      </c>
      <c r="B11" s="45">
        <v>1</v>
      </c>
      <c r="C11" s="45">
        <v>4</v>
      </c>
      <c r="D11" s="34">
        <v>2</v>
      </c>
      <c r="E11" s="162" t="s">
        <v>183</v>
      </c>
      <c r="F11" s="162" t="s">
        <v>184</v>
      </c>
      <c r="G11" s="34" t="s">
        <v>37</v>
      </c>
      <c r="H11" s="34" t="s">
        <v>42</v>
      </c>
      <c r="I11" s="10" t="s">
        <v>185</v>
      </c>
      <c r="J11" s="162" t="s">
        <v>186</v>
      </c>
      <c r="K11" s="35" t="s">
        <v>94</v>
      </c>
      <c r="L11" s="35"/>
      <c r="M11" s="32">
        <v>14109.609999999999</v>
      </c>
      <c r="N11" s="32"/>
      <c r="O11" s="32">
        <v>14109.609999999999</v>
      </c>
      <c r="P11" s="32"/>
      <c r="Q11" s="36" t="s">
        <v>173</v>
      </c>
      <c r="R11" s="36" t="s">
        <v>174</v>
      </c>
    </row>
    <row r="12" spans="1:18" ht="90" x14ac:dyDescent="0.25">
      <c r="A12" s="38">
        <v>6</v>
      </c>
      <c r="B12" s="228">
        <v>1</v>
      </c>
      <c r="C12" s="228">
        <v>4</v>
      </c>
      <c r="D12" s="229">
        <v>2</v>
      </c>
      <c r="E12" s="321" t="s">
        <v>187</v>
      </c>
      <c r="F12" s="322" t="s">
        <v>188</v>
      </c>
      <c r="G12" s="229" t="s">
        <v>48</v>
      </c>
      <c r="H12" s="229" t="s">
        <v>42</v>
      </c>
      <c r="I12" s="323" t="s">
        <v>189</v>
      </c>
      <c r="J12" s="324" t="s">
        <v>190</v>
      </c>
      <c r="K12" s="232" t="s">
        <v>50</v>
      </c>
      <c r="L12" s="232"/>
      <c r="M12" s="233">
        <v>9644.73</v>
      </c>
      <c r="N12" s="233"/>
      <c r="O12" s="233">
        <v>9644.73</v>
      </c>
      <c r="P12" s="233"/>
      <c r="Q12" s="229" t="s">
        <v>173</v>
      </c>
      <c r="R12" s="34" t="s">
        <v>174</v>
      </c>
    </row>
    <row r="13" spans="1:18" ht="90" x14ac:dyDescent="0.25">
      <c r="A13" s="50">
        <v>6</v>
      </c>
      <c r="B13" s="59">
        <v>1</v>
      </c>
      <c r="C13" s="59">
        <v>4</v>
      </c>
      <c r="D13" s="227">
        <v>2</v>
      </c>
      <c r="E13" s="325" t="s">
        <v>187</v>
      </c>
      <c r="F13" s="326" t="s">
        <v>188</v>
      </c>
      <c r="G13" s="227" t="s">
        <v>48</v>
      </c>
      <c r="H13" s="227" t="s">
        <v>42</v>
      </c>
      <c r="I13" s="327" t="s">
        <v>1135</v>
      </c>
      <c r="J13" s="328" t="s">
        <v>190</v>
      </c>
      <c r="K13" s="230" t="s">
        <v>50</v>
      </c>
      <c r="L13" s="230"/>
      <c r="M13" s="231">
        <v>9644.73</v>
      </c>
      <c r="N13" s="231"/>
      <c r="O13" s="231">
        <v>9644.73</v>
      </c>
      <c r="P13" s="231"/>
      <c r="Q13" s="227" t="s">
        <v>173</v>
      </c>
      <c r="R13" s="46" t="s">
        <v>174</v>
      </c>
    </row>
    <row r="14" spans="1:18" ht="26.25" customHeight="1" x14ac:dyDescent="0.25">
      <c r="A14" s="50"/>
      <c r="B14" s="678" t="s">
        <v>191</v>
      </c>
      <c r="C14" s="679"/>
      <c r="D14" s="679"/>
      <c r="E14" s="679"/>
      <c r="F14" s="679"/>
      <c r="G14" s="679"/>
      <c r="H14" s="679"/>
      <c r="I14" s="679"/>
      <c r="J14" s="679"/>
      <c r="K14" s="679"/>
      <c r="L14" s="679"/>
      <c r="M14" s="679"/>
      <c r="N14" s="679"/>
      <c r="O14" s="679"/>
      <c r="P14" s="679"/>
      <c r="Q14" s="679"/>
      <c r="R14" s="680"/>
    </row>
    <row r="15" spans="1:18" ht="105" x14ac:dyDescent="0.25">
      <c r="A15" s="151">
        <v>7</v>
      </c>
      <c r="B15" s="38">
        <v>1</v>
      </c>
      <c r="C15" s="38">
        <v>4</v>
      </c>
      <c r="D15" s="36">
        <v>2</v>
      </c>
      <c r="E15" s="162" t="s">
        <v>192</v>
      </c>
      <c r="F15" s="162" t="s">
        <v>193</v>
      </c>
      <c r="G15" s="36" t="s">
        <v>48</v>
      </c>
      <c r="H15" s="36" t="s">
        <v>42</v>
      </c>
      <c r="I15" s="7" t="s">
        <v>189</v>
      </c>
      <c r="J15" s="89" t="s">
        <v>194</v>
      </c>
      <c r="K15" s="37" t="s">
        <v>50</v>
      </c>
      <c r="L15" s="37"/>
      <c r="M15" s="31">
        <v>4674.12</v>
      </c>
      <c r="N15" s="31"/>
      <c r="O15" s="31">
        <v>4674.12</v>
      </c>
      <c r="P15" s="31"/>
      <c r="Q15" s="36" t="s">
        <v>173</v>
      </c>
      <c r="R15" s="34" t="str">
        <f>R19</f>
        <v>Kalsk 91
66-100 Sulechów</v>
      </c>
    </row>
    <row r="16" spans="1:18" ht="150" x14ac:dyDescent="0.25">
      <c r="A16" s="45">
        <v>8</v>
      </c>
      <c r="B16" s="45">
        <v>1</v>
      </c>
      <c r="C16" s="45">
        <v>4</v>
      </c>
      <c r="D16" s="34">
        <v>2</v>
      </c>
      <c r="E16" s="162" t="s">
        <v>195</v>
      </c>
      <c r="F16" s="162" t="s">
        <v>196</v>
      </c>
      <c r="G16" s="34" t="s">
        <v>197</v>
      </c>
      <c r="H16" s="34" t="s">
        <v>42</v>
      </c>
      <c r="I16" s="10" t="s">
        <v>198</v>
      </c>
      <c r="J16" s="162" t="s">
        <v>199</v>
      </c>
      <c r="K16" s="35" t="s">
        <v>50</v>
      </c>
      <c r="L16" s="35"/>
      <c r="M16" s="32">
        <v>18014.86</v>
      </c>
      <c r="N16" s="32"/>
      <c r="O16" s="32">
        <v>18014.86</v>
      </c>
      <c r="P16" s="32"/>
      <c r="Q16" s="34" t="s">
        <v>173</v>
      </c>
      <c r="R16" s="34" t="s">
        <v>174</v>
      </c>
    </row>
    <row r="17" spans="1:21" ht="150" x14ac:dyDescent="0.25">
      <c r="A17" s="43">
        <v>8</v>
      </c>
      <c r="B17" s="43">
        <v>1</v>
      </c>
      <c r="C17" s="43">
        <v>4</v>
      </c>
      <c r="D17" s="40">
        <v>2</v>
      </c>
      <c r="E17" s="329" t="s">
        <v>195</v>
      </c>
      <c r="F17" s="329" t="s">
        <v>196</v>
      </c>
      <c r="G17" s="40" t="s">
        <v>197</v>
      </c>
      <c r="H17" s="40" t="s">
        <v>42</v>
      </c>
      <c r="I17" s="22" t="s">
        <v>51</v>
      </c>
      <c r="J17" s="329" t="s">
        <v>199</v>
      </c>
      <c r="K17" s="33" t="s">
        <v>50</v>
      </c>
      <c r="L17" s="33"/>
      <c r="M17" s="42">
        <v>18014.86</v>
      </c>
      <c r="N17" s="42"/>
      <c r="O17" s="42">
        <v>18014.86</v>
      </c>
      <c r="P17" s="42"/>
      <c r="Q17" s="40" t="s">
        <v>173</v>
      </c>
      <c r="R17" s="40" t="s">
        <v>174</v>
      </c>
    </row>
    <row r="18" spans="1:21" ht="21.75" customHeight="1" x14ac:dyDescent="0.25">
      <c r="A18" s="43"/>
      <c r="B18" s="681" t="s">
        <v>200</v>
      </c>
      <c r="C18" s="682"/>
      <c r="D18" s="682"/>
      <c r="E18" s="682"/>
      <c r="F18" s="682"/>
      <c r="G18" s="682"/>
      <c r="H18" s="682"/>
      <c r="I18" s="682"/>
      <c r="J18" s="682"/>
      <c r="K18" s="682"/>
      <c r="L18" s="682"/>
      <c r="M18" s="682"/>
      <c r="N18" s="682"/>
      <c r="O18" s="682"/>
      <c r="P18" s="682"/>
      <c r="Q18" s="682"/>
      <c r="R18" s="683"/>
    </row>
    <row r="19" spans="1:21" ht="120" x14ac:dyDescent="0.25">
      <c r="A19" s="38">
        <v>9</v>
      </c>
      <c r="B19" s="38">
        <v>1</v>
      </c>
      <c r="C19" s="38">
        <v>4</v>
      </c>
      <c r="D19" s="36">
        <v>2</v>
      </c>
      <c r="E19" s="162" t="s">
        <v>201</v>
      </c>
      <c r="F19" s="162" t="s">
        <v>202</v>
      </c>
      <c r="G19" s="36" t="s">
        <v>48</v>
      </c>
      <c r="H19" s="36" t="s">
        <v>42</v>
      </c>
      <c r="I19" s="7" t="s">
        <v>189</v>
      </c>
      <c r="J19" s="89" t="s">
        <v>203</v>
      </c>
      <c r="K19" s="37" t="s">
        <v>94</v>
      </c>
      <c r="L19" s="37"/>
      <c r="M19" s="31">
        <v>4756.2100000000009</v>
      </c>
      <c r="N19" s="31"/>
      <c r="O19" s="31">
        <v>4756.2100000000009</v>
      </c>
      <c r="P19" s="31"/>
      <c r="Q19" s="36" t="s">
        <v>173</v>
      </c>
      <c r="R19" s="36" t="s">
        <v>174</v>
      </c>
    </row>
    <row r="20" spans="1:21" ht="255" x14ac:dyDescent="0.25">
      <c r="A20" s="38">
        <v>10</v>
      </c>
      <c r="B20" s="38">
        <v>1</v>
      </c>
      <c r="C20" s="38">
        <v>4</v>
      </c>
      <c r="D20" s="36">
        <v>2</v>
      </c>
      <c r="E20" s="89" t="s">
        <v>204</v>
      </c>
      <c r="F20" s="89" t="s">
        <v>205</v>
      </c>
      <c r="G20" s="36" t="s">
        <v>48</v>
      </c>
      <c r="H20" s="36" t="s">
        <v>42</v>
      </c>
      <c r="I20" s="7" t="s">
        <v>206</v>
      </c>
      <c r="J20" s="89" t="s">
        <v>207</v>
      </c>
      <c r="K20" s="37" t="s">
        <v>50</v>
      </c>
      <c r="L20" s="37"/>
      <c r="M20" s="31">
        <v>6276.43</v>
      </c>
      <c r="N20" s="31"/>
      <c r="O20" s="31">
        <v>6276.43</v>
      </c>
      <c r="P20" s="31"/>
      <c r="Q20" s="36" t="s">
        <v>173</v>
      </c>
      <c r="R20" s="36" t="s">
        <v>174</v>
      </c>
    </row>
    <row r="21" spans="1:21" ht="210" x14ac:dyDescent="0.25">
      <c r="A21" s="250">
        <v>11</v>
      </c>
      <c r="B21" s="250">
        <v>1</v>
      </c>
      <c r="C21" s="250">
        <v>4</v>
      </c>
      <c r="D21" s="236">
        <v>2</v>
      </c>
      <c r="E21" s="273" t="s">
        <v>208</v>
      </c>
      <c r="F21" s="273" t="s">
        <v>209</v>
      </c>
      <c r="G21" s="236" t="s">
        <v>155</v>
      </c>
      <c r="H21" s="236" t="s">
        <v>42</v>
      </c>
      <c r="I21" s="237" t="s">
        <v>51</v>
      </c>
      <c r="J21" s="290" t="s">
        <v>210</v>
      </c>
      <c r="K21" s="252"/>
      <c r="L21" s="252" t="s">
        <v>211</v>
      </c>
      <c r="M21" s="253"/>
      <c r="N21" s="253">
        <v>50000</v>
      </c>
      <c r="O21" s="253"/>
      <c r="P21" s="253">
        <v>50000</v>
      </c>
      <c r="Q21" s="236" t="s">
        <v>173</v>
      </c>
      <c r="R21" s="236" t="s">
        <v>174</v>
      </c>
    </row>
    <row r="22" spans="1:21" ht="73.5" customHeight="1" x14ac:dyDescent="0.25">
      <c r="A22" s="250"/>
      <c r="B22" s="684" t="s">
        <v>1136</v>
      </c>
      <c r="C22" s="685"/>
      <c r="D22" s="685"/>
      <c r="E22" s="685"/>
      <c r="F22" s="685"/>
      <c r="G22" s="685"/>
      <c r="H22" s="685"/>
      <c r="I22" s="685"/>
      <c r="J22" s="685"/>
      <c r="K22" s="685"/>
      <c r="L22" s="685"/>
      <c r="M22" s="685"/>
      <c r="N22" s="685"/>
      <c r="O22" s="685"/>
      <c r="P22" s="685"/>
      <c r="Q22" s="685"/>
      <c r="R22" s="686"/>
    </row>
    <row r="23" spans="1:21" ht="225" x14ac:dyDescent="0.25">
      <c r="A23" s="235">
        <v>12</v>
      </c>
      <c r="B23" s="235">
        <v>1</v>
      </c>
      <c r="C23" s="235">
        <v>4</v>
      </c>
      <c r="D23" s="234">
        <v>2</v>
      </c>
      <c r="E23" s="289" t="s">
        <v>212</v>
      </c>
      <c r="F23" s="289" t="s">
        <v>213</v>
      </c>
      <c r="G23" s="234" t="s">
        <v>37</v>
      </c>
      <c r="H23" s="234" t="s">
        <v>42</v>
      </c>
      <c r="I23" s="234" t="s">
        <v>206</v>
      </c>
      <c r="J23" s="244" t="s">
        <v>214</v>
      </c>
      <c r="K23" s="238"/>
      <c r="L23" s="238" t="s">
        <v>94</v>
      </c>
      <c r="M23" s="239"/>
      <c r="N23" s="239">
        <v>15000</v>
      </c>
      <c r="O23" s="239"/>
      <c r="P23" s="239">
        <v>15000</v>
      </c>
      <c r="Q23" s="234" t="s">
        <v>173</v>
      </c>
      <c r="R23" s="234" t="s">
        <v>174</v>
      </c>
    </row>
    <row r="24" spans="1:21" ht="84.75" customHeight="1" x14ac:dyDescent="0.25">
      <c r="A24" s="235"/>
      <c r="B24" s="670" t="s">
        <v>1137</v>
      </c>
      <c r="C24" s="671"/>
      <c r="D24" s="671"/>
      <c r="E24" s="671"/>
      <c r="F24" s="671"/>
      <c r="G24" s="671"/>
      <c r="H24" s="671"/>
      <c r="I24" s="671"/>
      <c r="J24" s="671"/>
      <c r="K24" s="671"/>
      <c r="L24" s="671"/>
      <c r="M24" s="671"/>
      <c r="N24" s="671"/>
      <c r="O24" s="671"/>
      <c r="P24" s="671"/>
      <c r="Q24" s="671"/>
      <c r="R24" s="672"/>
    </row>
    <row r="25" spans="1:21" s="9" customFormat="1" ht="135" x14ac:dyDescent="0.25">
      <c r="A25" s="250">
        <v>13</v>
      </c>
      <c r="B25" s="250">
        <v>1</v>
      </c>
      <c r="C25" s="250">
        <v>4</v>
      </c>
      <c r="D25" s="236">
        <v>5</v>
      </c>
      <c r="E25" s="273" t="s">
        <v>215</v>
      </c>
      <c r="F25" s="273" t="s">
        <v>216</v>
      </c>
      <c r="G25" s="236" t="s">
        <v>155</v>
      </c>
      <c r="H25" s="236" t="s">
        <v>42</v>
      </c>
      <c r="I25" s="237" t="s">
        <v>157</v>
      </c>
      <c r="J25" s="273" t="s">
        <v>217</v>
      </c>
      <c r="K25" s="252"/>
      <c r="L25" s="238" t="s">
        <v>94</v>
      </c>
      <c r="M25" s="253"/>
      <c r="N25" s="253">
        <v>55000</v>
      </c>
      <c r="O25" s="253"/>
      <c r="P25" s="253">
        <v>55000</v>
      </c>
      <c r="Q25" s="236" t="s">
        <v>173</v>
      </c>
      <c r="R25" s="236" t="s">
        <v>174</v>
      </c>
    </row>
    <row r="26" spans="1:21" ht="89.25" customHeight="1" x14ac:dyDescent="0.25">
      <c r="A26" s="250"/>
      <c r="B26" s="687" t="s">
        <v>218</v>
      </c>
      <c r="C26" s="688"/>
      <c r="D26" s="688"/>
      <c r="E26" s="688"/>
      <c r="F26" s="688"/>
      <c r="G26" s="688"/>
      <c r="H26" s="688"/>
      <c r="I26" s="688"/>
      <c r="J26" s="688"/>
      <c r="K26" s="688"/>
      <c r="L26" s="688"/>
      <c r="M26" s="688"/>
      <c r="N26" s="688"/>
      <c r="O26" s="688"/>
      <c r="P26" s="688"/>
      <c r="Q26" s="688"/>
      <c r="R26" s="688"/>
    </row>
    <row r="27" spans="1:21" ht="150" x14ac:dyDescent="0.25">
      <c r="A27" s="250">
        <v>14</v>
      </c>
      <c r="B27" s="273">
        <v>1</v>
      </c>
      <c r="C27" s="244">
        <v>4</v>
      </c>
      <c r="D27" s="244">
        <v>2</v>
      </c>
      <c r="E27" s="273" t="s">
        <v>219</v>
      </c>
      <c r="F27" s="273" t="s">
        <v>220</v>
      </c>
      <c r="G27" s="236" t="s">
        <v>37</v>
      </c>
      <c r="H27" s="236" t="s">
        <v>42</v>
      </c>
      <c r="I27" s="236">
        <v>40</v>
      </c>
      <c r="J27" s="273" t="s">
        <v>221</v>
      </c>
      <c r="K27" s="236"/>
      <c r="L27" s="238" t="s">
        <v>50</v>
      </c>
      <c r="M27" s="330"/>
      <c r="N27" s="287">
        <v>12000</v>
      </c>
      <c r="O27" s="330"/>
      <c r="P27" s="287">
        <v>12000</v>
      </c>
      <c r="Q27" s="236" t="s">
        <v>173</v>
      </c>
      <c r="R27" s="236" t="s">
        <v>174</v>
      </c>
      <c r="S27" s="71"/>
      <c r="T27" s="71"/>
      <c r="U27" s="71"/>
    </row>
    <row r="28" spans="1:21" ht="67.5" customHeight="1" x14ac:dyDescent="0.25">
      <c r="A28" s="250"/>
      <c r="B28" s="687" t="s">
        <v>222</v>
      </c>
      <c r="C28" s="688"/>
      <c r="D28" s="688"/>
      <c r="E28" s="688"/>
      <c r="F28" s="688"/>
      <c r="G28" s="688"/>
      <c r="H28" s="688"/>
      <c r="I28" s="688"/>
      <c r="J28" s="688"/>
      <c r="K28" s="688"/>
      <c r="L28" s="688"/>
      <c r="M28" s="688"/>
      <c r="N28" s="688"/>
      <c r="O28" s="688"/>
      <c r="P28" s="688"/>
      <c r="Q28" s="688"/>
      <c r="R28" s="688"/>
    </row>
    <row r="29" spans="1:21" ht="210" x14ac:dyDescent="0.25">
      <c r="A29" s="250">
        <v>15</v>
      </c>
      <c r="B29" s="236">
        <v>1</v>
      </c>
      <c r="C29" s="242">
        <v>4</v>
      </c>
      <c r="D29" s="242">
        <v>2</v>
      </c>
      <c r="E29" s="273" t="s">
        <v>223</v>
      </c>
      <c r="F29" s="273" t="s">
        <v>224</v>
      </c>
      <c r="G29" s="236" t="s">
        <v>155</v>
      </c>
      <c r="H29" s="236" t="s">
        <v>42</v>
      </c>
      <c r="I29" s="236">
        <v>30</v>
      </c>
      <c r="J29" s="273" t="s">
        <v>225</v>
      </c>
      <c r="K29" s="236"/>
      <c r="L29" s="238" t="s">
        <v>94</v>
      </c>
      <c r="M29" s="330"/>
      <c r="N29" s="257">
        <v>8000</v>
      </c>
      <c r="O29" s="330"/>
      <c r="P29" s="257">
        <v>8000</v>
      </c>
      <c r="Q29" s="236" t="s">
        <v>173</v>
      </c>
      <c r="R29" s="236" t="s">
        <v>174</v>
      </c>
    </row>
    <row r="30" spans="1:21" ht="66" customHeight="1" x14ac:dyDescent="0.25">
      <c r="A30" s="250"/>
      <c r="B30" s="687" t="s">
        <v>1138</v>
      </c>
      <c r="C30" s="688"/>
      <c r="D30" s="688"/>
      <c r="E30" s="688"/>
      <c r="F30" s="688"/>
      <c r="G30" s="688"/>
      <c r="H30" s="688"/>
      <c r="I30" s="688"/>
      <c r="J30" s="688"/>
      <c r="K30" s="688"/>
      <c r="L30" s="688"/>
      <c r="M30" s="688"/>
      <c r="N30" s="688"/>
      <c r="O30" s="688"/>
      <c r="P30" s="688"/>
      <c r="Q30" s="688"/>
      <c r="R30" s="688"/>
    </row>
    <row r="31" spans="1:21" ht="75" x14ac:dyDescent="0.25">
      <c r="A31" s="250">
        <v>16</v>
      </c>
      <c r="B31" s="236">
        <v>1</v>
      </c>
      <c r="C31" s="242">
        <v>4</v>
      </c>
      <c r="D31" s="242">
        <v>2</v>
      </c>
      <c r="E31" s="273" t="s">
        <v>226</v>
      </c>
      <c r="F31" s="273" t="s">
        <v>227</v>
      </c>
      <c r="G31" s="236" t="s">
        <v>37</v>
      </c>
      <c r="H31" s="236" t="s">
        <v>42</v>
      </c>
      <c r="I31" s="236">
        <v>50</v>
      </c>
      <c r="J31" s="273" t="s">
        <v>228</v>
      </c>
      <c r="K31" s="236"/>
      <c r="L31" s="242" t="s">
        <v>50</v>
      </c>
      <c r="M31" s="330"/>
      <c r="N31" s="257">
        <v>20000</v>
      </c>
      <c r="O31" s="330"/>
      <c r="P31" s="257">
        <v>20000</v>
      </c>
      <c r="Q31" s="236" t="s">
        <v>173</v>
      </c>
      <c r="R31" s="236" t="s">
        <v>174</v>
      </c>
    </row>
    <row r="32" spans="1:21" ht="77.25" customHeight="1" x14ac:dyDescent="0.25">
      <c r="A32" s="250"/>
      <c r="B32" s="687" t="s">
        <v>1139</v>
      </c>
      <c r="C32" s="688"/>
      <c r="D32" s="688"/>
      <c r="E32" s="688"/>
      <c r="F32" s="688"/>
      <c r="G32" s="688"/>
      <c r="H32" s="688"/>
      <c r="I32" s="688"/>
      <c r="J32" s="688"/>
      <c r="K32" s="688"/>
      <c r="L32" s="688"/>
      <c r="M32" s="688"/>
      <c r="N32" s="688"/>
      <c r="O32" s="688"/>
      <c r="P32" s="688"/>
      <c r="Q32" s="688"/>
      <c r="R32" s="688"/>
    </row>
    <row r="33" spans="1:18" ht="30.75" customHeight="1" x14ac:dyDescent="0.25">
      <c r="A33" s="72"/>
      <c r="B33" s="689"/>
      <c r="C33" s="690"/>
      <c r="D33" s="690"/>
      <c r="E33" s="690"/>
      <c r="F33" s="690"/>
      <c r="G33" s="690"/>
      <c r="H33" s="690"/>
      <c r="I33" s="690"/>
      <c r="J33" s="690"/>
      <c r="K33" s="690"/>
      <c r="L33" s="690"/>
      <c r="M33" s="690"/>
      <c r="N33" s="690"/>
      <c r="O33" s="73"/>
      <c r="P33" s="73"/>
      <c r="Q33" s="73"/>
      <c r="R33" s="73"/>
    </row>
    <row r="35" spans="1:18" x14ac:dyDescent="0.25">
      <c r="M35" s="479"/>
      <c r="N35" s="581" t="s">
        <v>112</v>
      </c>
      <c r="O35" s="581"/>
      <c r="P35" s="581" t="s">
        <v>113</v>
      </c>
      <c r="Q35" s="517"/>
    </row>
    <row r="36" spans="1:18" x14ac:dyDescent="0.25">
      <c r="M36" s="479"/>
      <c r="N36" s="13" t="s">
        <v>114</v>
      </c>
      <c r="O36" s="14" t="s">
        <v>115</v>
      </c>
      <c r="P36" s="15" t="s">
        <v>114</v>
      </c>
      <c r="Q36" s="14" t="s">
        <v>115</v>
      </c>
    </row>
    <row r="37" spans="1:18" x14ac:dyDescent="0.25">
      <c r="M37" s="16" t="s">
        <v>116</v>
      </c>
      <c r="N37" s="17">
        <v>10</v>
      </c>
      <c r="O37" s="18">
        <f>O7+O8+O9+O10+O11+O12+O15+O16+O19+O20</f>
        <v>191753.49999999997</v>
      </c>
      <c r="P37" s="19">
        <v>0</v>
      </c>
      <c r="Q37" s="20">
        <v>0</v>
      </c>
    </row>
    <row r="38" spans="1:18" x14ac:dyDescent="0.25">
      <c r="M38" s="16" t="s">
        <v>117</v>
      </c>
      <c r="N38" s="30">
        <v>16</v>
      </c>
      <c r="O38" s="18">
        <f>O7+O8+O9+O10+O11+O13+O15+O17+O19+O20+P21+P23+P25+P27+P29+P31</f>
        <v>351753.5</v>
      </c>
      <c r="P38" s="19">
        <v>0</v>
      </c>
      <c r="Q38" s="18">
        <v>0</v>
      </c>
    </row>
  </sheetData>
  <mergeCells count="26">
    <mergeCell ref="B26:R26"/>
    <mergeCell ref="B28:R28"/>
    <mergeCell ref="B30:R30"/>
    <mergeCell ref="B32:R32"/>
    <mergeCell ref="B33:N33"/>
    <mergeCell ref="Q4:Q5"/>
    <mergeCell ref="R4:R5"/>
    <mergeCell ref="B14:R14"/>
    <mergeCell ref="B18:R18"/>
    <mergeCell ref="B22:R22"/>
    <mergeCell ref="M35:M36"/>
    <mergeCell ref="N35:O35"/>
    <mergeCell ref="P35:Q35"/>
    <mergeCell ref="A4:A5"/>
    <mergeCell ref="B4:B5"/>
    <mergeCell ref="C4:C5"/>
    <mergeCell ref="D4:D5"/>
    <mergeCell ref="E4:E5"/>
    <mergeCell ref="B24:R24"/>
    <mergeCell ref="G4:G5"/>
    <mergeCell ref="H4:I4"/>
    <mergeCell ref="J4:J5"/>
    <mergeCell ref="K4:L4"/>
    <mergeCell ref="M4:N4"/>
    <mergeCell ref="O4:P4"/>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dimension ref="A1:S57"/>
  <sheetViews>
    <sheetView zoomScale="70" zoomScaleNormal="70" workbookViewId="0">
      <selection activeCell="A2" sqref="A2"/>
    </sheetView>
  </sheetViews>
  <sheetFormatPr defaultRowHeight="15" x14ac:dyDescent="0.25"/>
  <cols>
    <col min="1" max="1" width="4.7109375" customWidth="1"/>
    <col min="3" max="3" width="11.42578125" customWidth="1"/>
    <col min="4" max="4" width="9.7109375" customWidth="1"/>
    <col min="5" max="5" width="45.7109375" customWidth="1"/>
    <col min="6" max="6" width="67.5703125" customWidth="1"/>
    <col min="7" max="7" width="30.5703125" customWidth="1"/>
    <col min="8" max="8" width="19.28515625" customWidth="1"/>
    <col min="9" max="9" width="16.140625" customWidth="1"/>
    <col min="10" max="10" width="29.7109375" customWidth="1"/>
    <col min="11" max="11" width="10.7109375" customWidth="1"/>
    <col min="12" max="12" width="12.7109375" customWidth="1"/>
    <col min="13" max="13" width="14.7109375" style="1" customWidth="1"/>
    <col min="14" max="14" width="14.28515625" style="1" customWidth="1"/>
    <col min="15" max="16" width="14.7109375" style="1" customWidth="1"/>
    <col min="17" max="17" width="16.7109375" customWidth="1"/>
    <col min="18" max="18" width="18.85546875" customWidth="1"/>
    <col min="258" max="258" width="4.7109375" bestFit="1" customWidth="1"/>
    <col min="259" max="259" width="9.7109375" bestFit="1" customWidth="1"/>
    <col min="260" max="260" width="10"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9" ht="15.75" x14ac:dyDescent="0.25">
      <c r="A1" s="965" t="s">
        <v>1255</v>
      </c>
      <c r="B1" s="966"/>
      <c r="C1" s="966"/>
      <c r="D1" s="966"/>
      <c r="E1" s="966"/>
      <c r="F1" s="966"/>
    </row>
    <row r="2" spans="1:19" ht="15.75" x14ac:dyDescent="0.25">
      <c r="A2" s="965" t="s">
        <v>1261</v>
      </c>
      <c r="B2" s="966"/>
      <c r="C2" s="966"/>
      <c r="D2" s="966"/>
      <c r="E2" s="966"/>
      <c r="F2" s="966"/>
    </row>
    <row r="4" spans="1:19" s="3" customFormat="1" ht="47.2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row>
    <row r="5" spans="1:19" s="3" customFormat="1" ht="35.25" customHeight="1" x14ac:dyDescent="0.2">
      <c r="A5" s="500"/>
      <c r="B5" s="502"/>
      <c r="C5" s="502"/>
      <c r="D5" s="502"/>
      <c r="E5" s="500"/>
      <c r="F5" s="500"/>
      <c r="G5" s="500"/>
      <c r="H5" s="62" t="s">
        <v>14</v>
      </c>
      <c r="I5" s="62" t="s">
        <v>15</v>
      </c>
      <c r="J5" s="500"/>
      <c r="K5" s="64">
        <v>2018</v>
      </c>
      <c r="L5" s="64">
        <v>2019</v>
      </c>
      <c r="M5" s="4">
        <v>2018</v>
      </c>
      <c r="N5" s="4">
        <v>2019</v>
      </c>
      <c r="O5" s="4">
        <v>2018</v>
      </c>
      <c r="P5" s="4">
        <v>2019</v>
      </c>
      <c r="Q5" s="500"/>
      <c r="R5" s="502"/>
    </row>
    <row r="6" spans="1:19" s="3" customFormat="1" ht="15.75" customHeight="1" x14ac:dyDescent="0.2">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row>
    <row r="7" spans="1:19" ht="212.25" customHeight="1" x14ac:dyDescent="0.25">
      <c r="A7" s="174">
        <v>1</v>
      </c>
      <c r="B7" s="45">
        <v>1</v>
      </c>
      <c r="C7" s="45">
        <v>4</v>
      </c>
      <c r="D7" s="34">
        <v>2</v>
      </c>
      <c r="E7" s="34" t="s">
        <v>557</v>
      </c>
      <c r="F7" s="34" t="s">
        <v>558</v>
      </c>
      <c r="G7" s="34" t="s">
        <v>155</v>
      </c>
      <c r="H7" s="35" t="s">
        <v>91</v>
      </c>
      <c r="I7" s="10" t="s">
        <v>180</v>
      </c>
      <c r="J7" s="175" t="s">
        <v>559</v>
      </c>
      <c r="K7" s="35" t="s">
        <v>39</v>
      </c>
      <c r="L7" s="35"/>
      <c r="M7" s="34" t="s">
        <v>560</v>
      </c>
      <c r="N7" s="163"/>
      <c r="O7" s="163">
        <v>25000</v>
      </c>
      <c r="P7" s="32"/>
      <c r="Q7" s="175" t="s">
        <v>561</v>
      </c>
      <c r="R7" s="175" t="s">
        <v>562</v>
      </c>
    </row>
    <row r="8" spans="1:19" ht="140.25" customHeight="1" x14ac:dyDescent="0.25">
      <c r="A8" s="174">
        <v>2</v>
      </c>
      <c r="B8" s="34">
        <v>1</v>
      </c>
      <c r="C8" s="34">
        <v>4</v>
      </c>
      <c r="D8" s="34">
        <v>2</v>
      </c>
      <c r="E8" s="34" t="s">
        <v>563</v>
      </c>
      <c r="F8" s="34" t="s">
        <v>564</v>
      </c>
      <c r="G8" s="34" t="s">
        <v>565</v>
      </c>
      <c r="H8" s="34" t="s">
        <v>91</v>
      </c>
      <c r="I8" s="10" t="s">
        <v>84</v>
      </c>
      <c r="J8" s="176" t="s">
        <v>566</v>
      </c>
      <c r="K8" s="35" t="s">
        <v>39</v>
      </c>
      <c r="L8" s="35"/>
      <c r="M8" s="177">
        <v>8700</v>
      </c>
      <c r="N8" s="163"/>
      <c r="O8" s="163">
        <v>8700</v>
      </c>
      <c r="P8" s="163"/>
      <c r="Q8" s="175" t="s">
        <v>561</v>
      </c>
      <c r="R8" s="175" t="s">
        <v>567</v>
      </c>
    </row>
    <row r="9" spans="1:19" ht="158.25" customHeight="1" x14ac:dyDescent="0.25">
      <c r="A9" s="174">
        <v>3</v>
      </c>
      <c r="B9" s="45">
        <v>1</v>
      </c>
      <c r="C9" s="45">
        <v>4</v>
      </c>
      <c r="D9" s="34">
        <v>5</v>
      </c>
      <c r="E9" s="34" t="s">
        <v>568</v>
      </c>
      <c r="F9" s="34" t="s">
        <v>569</v>
      </c>
      <c r="G9" s="34" t="s">
        <v>155</v>
      </c>
      <c r="H9" s="35" t="s">
        <v>91</v>
      </c>
      <c r="I9" s="10" t="s">
        <v>180</v>
      </c>
      <c r="J9" s="175" t="s">
        <v>570</v>
      </c>
      <c r="K9" s="35" t="s">
        <v>39</v>
      </c>
      <c r="L9" s="35"/>
      <c r="M9" s="178">
        <v>50300</v>
      </c>
      <c r="N9" s="163"/>
      <c r="O9" s="32">
        <v>50300</v>
      </c>
      <c r="P9" s="32"/>
      <c r="Q9" s="175" t="s">
        <v>561</v>
      </c>
      <c r="R9" s="175" t="s">
        <v>571</v>
      </c>
    </row>
    <row r="10" spans="1:19" ht="147.75" customHeight="1" x14ac:dyDescent="0.25">
      <c r="A10" s="174">
        <v>4</v>
      </c>
      <c r="B10" s="34">
        <v>1</v>
      </c>
      <c r="C10" s="34">
        <v>4</v>
      </c>
      <c r="D10" s="34">
        <v>2</v>
      </c>
      <c r="E10" s="34" t="s">
        <v>572</v>
      </c>
      <c r="F10" s="34" t="s">
        <v>573</v>
      </c>
      <c r="G10" s="34" t="s">
        <v>155</v>
      </c>
      <c r="H10" s="34" t="s">
        <v>91</v>
      </c>
      <c r="I10" s="10" t="s">
        <v>189</v>
      </c>
      <c r="J10" s="176" t="s">
        <v>574</v>
      </c>
      <c r="K10" s="35" t="s">
        <v>39</v>
      </c>
      <c r="L10" s="35"/>
      <c r="M10" s="32">
        <v>19000</v>
      </c>
      <c r="N10" s="163"/>
      <c r="O10" s="32">
        <v>19000</v>
      </c>
      <c r="P10" s="163"/>
      <c r="Q10" s="175" t="s">
        <v>561</v>
      </c>
      <c r="R10" s="175" t="s">
        <v>575</v>
      </c>
    </row>
    <row r="11" spans="1:19" ht="189" customHeight="1" x14ac:dyDescent="0.25">
      <c r="A11" s="174">
        <v>5</v>
      </c>
      <c r="B11" s="34">
        <v>1</v>
      </c>
      <c r="C11" s="34">
        <v>4</v>
      </c>
      <c r="D11" s="34">
        <v>2</v>
      </c>
      <c r="E11" s="34" t="s">
        <v>576</v>
      </c>
      <c r="F11" s="34" t="s">
        <v>577</v>
      </c>
      <c r="G11" s="34" t="s">
        <v>155</v>
      </c>
      <c r="H11" s="34" t="s">
        <v>91</v>
      </c>
      <c r="I11" s="10" t="s">
        <v>180</v>
      </c>
      <c r="J11" s="176" t="s">
        <v>578</v>
      </c>
      <c r="K11" s="35" t="s">
        <v>39</v>
      </c>
      <c r="L11" s="35"/>
      <c r="M11" s="32">
        <v>17000</v>
      </c>
      <c r="N11" s="163"/>
      <c r="O11" s="32">
        <v>17000</v>
      </c>
      <c r="P11" s="163"/>
      <c r="Q11" s="175" t="s">
        <v>561</v>
      </c>
      <c r="R11" s="175" t="s">
        <v>571</v>
      </c>
    </row>
    <row r="12" spans="1:19" ht="157.5" customHeight="1" x14ac:dyDescent="0.25">
      <c r="A12" s="174">
        <v>6</v>
      </c>
      <c r="B12" s="45">
        <v>1</v>
      </c>
      <c r="C12" s="45">
        <v>4</v>
      </c>
      <c r="D12" s="34">
        <v>5</v>
      </c>
      <c r="E12" s="34" t="s">
        <v>579</v>
      </c>
      <c r="F12" s="34" t="s">
        <v>580</v>
      </c>
      <c r="G12" s="34" t="s">
        <v>55</v>
      </c>
      <c r="H12" s="35" t="s">
        <v>581</v>
      </c>
      <c r="I12" s="10" t="s">
        <v>84</v>
      </c>
      <c r="J12" s="34" t="s">
        <v>582</v>
      </c>
      <c r="K12" s="35" t="s">
        <v>583</v>
      </c>
      <c r="L12" s="35"/>
      <c r="M12" s="32">
        <v>26778.5</v>
      </c>
      <c r="N12" s="32"/>
      <c r="O12" s="32">
        <v>20153.5</v>
      </c>
      <c r="P12" s="32"/>
      <c r="Q12" s="34" t="s">
        <v>105</v>
      </c>
      <c r="R12" s="34" t="s">
        <v>584</v>
      </c>
    </row>
    <row r="13" spans="1:19" ht="172.5" customHeight="1" x14ac:dyDescent="0.25">
      <c r="A13" s="174">
        <v>7</v>
      </c>
      <c r="B13" s="34">
        <v>1</v>
      </c>
      <c r="C13" s="34">
        <v>4</v>
      </c>
      <c r="D13" s="34">
        <v>5</v>
      </c>
      <c r="E13" s="34" t="s">
        <v>585</v>
      </c>
      <c r="F13" s="34" t="s">
        <v>586</v>
      </c>
      <c r="G13" s="34" t="s">
        <v>155</v>
      </c>
      <c r="H13" s="34" t="s">
        <v>91</v>
      </c>
      <c r="I13" s="10" t="s">
        <v>180</v>
      </c>
      <c r="J13" s="175" t="s">
        <v>587</v>
      </c>
      <c r="K13" s="35" t="s">
        <v>50</v>
      </c>
      <c r="L13" s="35"/>
      <c r="M13" s="32">
        <v>19846.5</v>
      </c>
      <c r="N13" s="163"/>
      <c r="O13" s="32">
        <v>19846.5</v>
      </c>
      <c r="P13" s="163"/>
      <c r="Q13" s="175" t="s">
        <v>561</v>
      </c>
      <c r="R13" s="175" t="s">
        <v>588</v>
      </c>
      <c r="S13" s="11"/>
    </row>
    <row r="14" spans="1:19" ht="255.75" customHeight="1" x14ac:dyDescent="0.25">
      <c r="A14" s="264">
        <v>8</v>
      </c>
      <c r="B14" s="260">
        <v>1</v>
      </c>
      <c r="C14" s="260">
        <v>4</v>
      </c>
      <c r="D14" s="260">
        <v>5</v>
      </c>
      <c r="E14" s="260" t="s">
        <v>589</v>
      </c>
      <c r="F14" s="260" t="s">
        <v>590</v>
      </c>
      <c r="G14" s="260" t="s">
        <v>155</v>
      </c>
      <c r="H14" s="260" t="s">
        <v>591</v>
      </c>
      <c r="I14" s="260" t="s">
        <v>592</v>
      </c>
      <c r="J14" s="260" t="s">
        <v>593</v>
      </c>
      <c r="K14" s="260"/>
      <c r="L14" s="260" t="s">
        <v>140</v>
      </c>
      <c r="M14" s="261"/>
      <c r="N14" s="261">
        <v>30000</v>
      </c>
      <c r="O14" s="261"/>
      <c r="P14" s="261">
        <v>30000</v>
      </c>
      <c r="Q14" s="260" t="s">
        <v>561</v>
      </c>
      <c r="R14" s="260" t="s">
        <v>594</v>
      </c>
      <c r="S14" s="11"/>
    </row>
    <row r="15" spans="1:19" ht="57" customHeight="1" x14ac:dyDescent="0.25">
      <c r="A15" s="264"/>
      <c r="B15" s="691" t="s">
        <v>1055</v>
      </c>
      <c r="C15" s="692"/>
      <c r="D15" s="692"/>
      <c r="E15" s="692"/>
      <c r="F15" s="692"/>
      <c r="G15" s="692"/>
      <c r="H15" s="692"/>
      <c r="I15" s="692"/>
      <c r="J15" s="692"/>
      <c r="K15" s="692"/>
      <c r="L15" s="692"/>
      <c r="M15" s="692"/>
      <c r="N15" s="692"/>
      <c r="O15" s="692"/>
      <c r="P15" s="692"/>
      <c r="Q15" s="692"/>
      <c r="R15" s="693"/>
      <c r="S15" s="11"/>
    </row>
    <row r="16" spans="1:19" ht="251.25" customHeight="1" x14ac:dyDescent="0.25">
      <c r="A16" s="264">
        <v>9</v>
      </c>
      <c r="B16" s="260">
        <v>1</v>
      </c>
      <c r="C16" s="260">
        <v>4</v>
      </c>
      <c r="D16" s="260">
        <v>5</v>
      </c>
      <c r="E16" s="260" t="s">
        <v>595</v>
      </c>
      <c r="F16" s="260" t="s">
        <v>596</v>
      </c>
      <c r="G16" s="260" t="s">
        <v>37</v>
      </c>
      <c r="H16" s="260" t="s">
        <v>597</v>
      </c>
      <c r="I16" s="260" t="s">
        <v>598</v>
      </c>
      <c r="J16" s="260" t="s">
        <v>599</v>
      </c>
      <c r="K16" s="260"/>
      <c r="L16" s="260" t="s">
        <v>140</v>
      </c>
      <c r="M16" s="261"/>
      <c r="N16" s="261">
        <v>25000</v>
      </c>
      <c r="O16" s="261"/>
      <c r="P16" s="261">
        <v>25000</v>
      </c>
      <c r="Q16" s="260" t="s">
        <v>561</v>
      </c>
      <c r="R16" s="260" t="s">
        <v>594</v>
      </c>
      <c r="S16" s="11"/>
    </row>
    <row r="17" spans="1:19" ht="66" customHeight="1" x14ac:dyDescent="0.25">
      <c r="A17" s="264"/>
      <c r="B17" s="694" t="s">
        <v>1057</v>
      </c>
      <c r="C17" s="695"/>
      <c r="D17" s="695"/>
      <c r="E17" s="695"/>
      <c r="F17" s="695"/>
      <c r="G17" s="695"/>
      <c r="H17" s="695"/>
      <c r="I17" s="695"/>
      <c r="J17" s="695"/>
      <c r="K17" s="695"/>
      <c r="L17" s="695"/>
      <c r="M17" s="695"/>
      <c r="N17" s="695"/>
      <c r="O17" s="695"/>
      <c r="P17" s="695"/>
      <c r="Q17" s="695"/>
      <c r="R17" s="696"/>
      <c r="S17" s="11"/>
    </row>
    <row r="18" spans="1:19" ht="165" x14ac:dyDescent="0.25">
      <c r="A18" s="264">
        <v>10</v>
      </c>
      <c r="B18" s="260">
        <v>1</v>
      </c>
      <c r="C18" s="260">
        <v>4</v>
      </c>
      <c r="D18" s="260">
        <v>5</v>
      </c>
      <c r="E18" s="260" t="s">
        <v>600</v>
      </c>
      <c r="F18" s="262" t="s">
        <v>601</v>
      </c>
      <c r="G18" s="262" t="s">
        <v>602</v>
      </c>
      <c r="H18" s="262" t="s">
        <v>603</v>
      </c>
      <c r="I18" s="262" t="s">
        <v>604</v>
      </c>
      <c r="J18" s="262" t="s">
        <v>605</v>
      </c>
      <c r="K18" s="260"/>
      <c r="L18" s="260" t="s">
        <v>140</v>
      </c>
      <c r="M18" s="261"/>
      <c r="N18" s="261">
        <v>25000</v>
      </c>
      <c r="O18" s="261"/>
      <c r="P18" s="261">
        <v>25000</v>
      </c>
      <c r="Q18" s="260" t="s">
        <v>561</v>
      </c>
      <c r="R18" s="260" t="s">
        <v>594</v>
      </c>
    </row>
    <row r="19" spans="1:19" ht="59.25" customHeight="1" x14ac:dyDescent="0.25">
      <c r="A19" s="264"/>
      <c r="B19" s="697" t="s">
        <v>1056</v>
      </c>
      <c r="C19" s="698"/>
      <c r="D19" s="698"/>
      <c r="E19" s="698"/>
      <c r="F19" s="698"/>
      <c r="G19" s="698"/>
      <c r="H19" s="698"/>
      <c r="I19" s="698"/>
      <c r="J19" s="698"/>
      <c r="K19" s="698"/>
      <c r="L19" s="698"/>
      <c r="M19" s="698"/>
      <c r="N19" s="698"/>
      <c r="O19" s="698"/>
      <c r="P19" s="698"/>
      <c r="Q19" s="698"/>
      <c r="R19" s="699"/>
    </row>
    <row r="20" spans="1:19" ht="150" x14ac:dyDescent="0.25">
      <c r="A20" s="264">
        <v>11</v>
      </c>
      <c r="B20" s="260">
        <v>1</v>
      </c>
      <c r="C20" s="260">
        <v>4</v>
      </c>
      <c r="D20" s="260">
        <v>2</v>
      </c>
      <c r="E20" s="260" t="s">
        <v>606</v>
      </c>
      <c r="F20" s="260" t="s">
        <v>607</v>
      </c>
      <c r="G20" s="260" t="s">
        <v>520</v>
      </c>
      <c r="H20" s="260" t="s">
        <v>608</v>
      </c>
      <c r="I20" s="260" t="s">
        <v>609</v>
      </c>
      <c r="J20" s="260" t="s">
        <v>610</v>
      </c>
      <c r="K20" s="260"/>
      <c r="L20" s="260" t="s">
        <v>140</v>
      </c>
      <c r="M20" s="261"/>
      <c r="N20" s="261">
        <v>35000</v>
      </c>
      <c r="O20" s="261"/>
      <c r="P20" s="261">
        <v>35000</v>
      </c>
      <c r="Q20" s="260" t="s">
        <v>561</v>
      </c>
      <c r="R20" s="260" t="s">
        <v>594</v>
      </c>
    </row>
    <row r="21" spans="1:19" ht="64.5" customHeight="1" x14ac:dyDescent="0.25">
      <c r="A21" s="264"/>
      <c r="B21" s="691" t="s">
        <v>1054</v>
      </c>
      <c r="C21" s="692"/>
      <c r="D21" s="692"/>
      <c r="E21" s="692"/>
      <c r="F21" s="692"/>
      <c r="G21" s="692"/>
      <c r="H21" s="692"/>
      <c r="I21" s="692"/>
      <c r="J21" s="692"/>
      <c r="K21" s="692"/>
      <c r="L21" s="692"/>
      <c r="M21" s="692"/>
      <c r="N21" s="692"/>
      <c r="O21" s="692"/>
      <c r="P21" s="692"/>
      <c r="Q21" s="692"/>
      <c r="R21" s="693"/>
    </row>
    <row r="22" spans="1:19" ht="165.6" customHeight="1" x14ac:dyDescent="0.25">
      <c r="A22" s="264">
        <v>12</v>
      </c>
      <c r="B22" s="260">
        <v>1</v>
      </c>
      <c r="C22" s="260">
        <v>4</v>
      </c>
      <c r="D22" s="260">
        <v>5</v>
      </c>
      <c r="E22" s="260" t="s">
        <v>611</v>
      </c>
      <c r="F22" s="260" t="s">
        <v>612</v>
      </c>
      <c r="G22" s="260" t="s">
        <v>332</v>
      </c>
      <c r="H22" s="260" t="s">
        <v>613</v>
      </c>
      <c r="I22" s="260" t="s">
        <v>614</v>
      </c>
      <c r="J22" s="260" t="s">
        <v>605</v>
      </c>
      <c r="K22" s="260"/>
      <c r="L22" s="260" t="s">
        <v>140</v>
      </c>
      <c r="M22" s="261"/>
      <c r="N22" s="261">
        <v>40000</v>
      </c>
      <c r="O22" s="261"/>
      <c r="P22" s="261">
        <f>N22</f>
        <v>40000</v>
      </c>
      <c r="Q22" s="260" t="s">
        <v>561</v>
      </c>
      <c r="R22" s="260" t="s">
        <v>594</v>
      </c>
    </row>
    <row r="23" spans="1:19" ht="59.25" customHeight="1" x14ac:dyDescent="0.25">
      <c r="A23" s="264"/>
      <c r="B23" s="691" t="s">
        <v>1053</v>
      </c>
      <c r="C23" s="692"/>
      <c r="D23" s="692"/>
      <c r="E23" s="692"/>
      <c r="F23" s="692"/>
      <c r="G23" s="692"/>
      <c r="H23" s="692"/>
      <c r="I23" s="692"/>
      <c r="J23" s="692"/>
      <c r="K23" s="692"/>
      <c r="L23" s="692"/>
      <c r="M23" s="692"/>
      <c r="N23" s="692"/>
      <c r="O23" s="692"/>
      <c r="P23" s="692"/>
      <c r="Q23" s="692"/>
      <c r="R23" s="693"/>
    </row>
    <row r="24" spans="1:19" ht="121.9" customHeight="1" x14ac:dyDescent="0.25">
      <c r="A24" s="264">
        <v>13</v>
      </c>
      <c r="B24" s="260">
        <v>1</v>
      </c>
      <c r="C24" s="260">
        <v>4</v>
      </c>
      <c r="D24" s="260">
        <v>2</v>
      </c>
      <c r="E24" s="260" t="s">
        <v>615</v>
      </c>
      <c r="F24" s="260" t="s">
        <v>616</v>
      </c>
      <c r="G24" s="260" t="s">
        <v>617</v>
      </c>
      <c r="H24" s="260" t="s">
        <v>618</v>
      </c>
      <c r="I24" s="260" t="s">
        <v>619</v>
      </c>
      <c r="J24" s="260" t="s">
        <v>620</v>
      </c>
      <c r="K24" s="260"/>
      <c r="L24" s="260" t="s">
        <v>140</v>
      </c>
      <c r="M24" s="261"/>
      <c r="N24" s="261">
        <v>15000</v>
      </c>
      <c r="O24" s="261"/>
      <c r="P24" s="261">
        <v>15000</v>
      </c>
      <c r="Q24" s="260" t="s">
        <v>561</v>
      </c>
      <c r="R24" s="260" t="s">
        <v>594</v>
      </c>
    </row>
    <row r="25" spans="1:19" ht="48" customHeight="1" x14ac:dyDescent="0.25">
      <c r="A25" s="264"/>
      <c r="B25" s="694" t="s">
        <v>1052</v>
      </c>
      <c r="C25" s="695"/>
      <c r="D25" s="695"/>
      <c r="E25" s="695"/>
      <c r="F25" s="695"/>
      <c r="G25" s="695"/>
      <c r="H25" s="695"/>
      <c r="I25" s="695"/>
      <c r="J25" s="695"/>
      <c r="K25" s="695"/>
      <c r="L25" s="695"/>
      <c r="M25" s="695"/>
      <c r="N25" s="695"/>
      <c r="O25" s="695"/>
      <c r="P25" s="695"/>
      <c r="Q25" s="695"/>
      <c r="R25" s="696"/>
    </row>
    <row r="26" spans="1:19" ht="140.44999999999999" customHeight="1" x14ac:dyDescent="0.25">
      <c r="A26" s="264">
        <v>14</v>
      </c>
      <c r="B26" s="260">
        <v>1</v>
      </c>
      <c r="C26" s="260">
        <v>4</v>
      </c>
      <c r="D26" s="260">
        <v>5</v>
      </c>
      <c r="E26" s="263" t="s">
        <v>621</v>
      </c>
      <c r="F26" s="262" t="s">
        <v>622</v>
      </c>
      <c r="G26" s="262" t="s">
        <v>37</v>
      </c>
      <c r="H26" s="260" t="s">
        <v>613</v>
      </c>
      <c r="I26" s="260" t="s">
        <v>623</v>
      </c>
      <c r="J26" s="262" t="s">
        <v>624</v>
      </c>
      <c r="K26" s="260"/>
      <c r="L26" s="260" t="s">
        <v>140</v>
      </c>
      <c r="M26" s="261"/>
      <c r="N26" s="261">
        <v>13000</v>
      </c>
      <c r="O26" s="261"/>
      <c r="P26" s="261">
        <v>13000</v>
      </c>
      <c r="Q26" s="260" t="s">
        <v>561</v>
      </c>
      <c r="R26" s="260" t="s">
        <v>594</v>
      </c>
    </row>
    <row r="27" spans="1:19" ht="36" customHeight="1" x14ac:dyDescent="0.25">
      <c r="A27" s="264"/>
      <c r="B27" s="700" t="s">
        <v>1051</v>
      </c>
      <c r="C27" s="701"/>
      <c r="D27" s="701"/>
      <c r="E27" s="701"/>
      <c r="F27" s="701"/>
      <c r="G27" s="701"/>
      <c r="H27" s="701"/>
      <c r="I27" s="701"/>
      <c r="J27" s="701"/>
      <c r="K27" s="701"/>
      <c r="L27" s="701"/>
      <c r="M27" s="701"/>
      <c r="N27" s="701"/>
      <c r="O27" s="701"/>
      <c r="P27" s="701"/>
      <c r="Q27" s="701"/>
      <c r="R27" s="702"/>
    </row>
    <row r="28" spans="1:19" ht="150.6" customHeight="1" x14ac:dyDescent="0.25">
      <c r="A28" s="241">
        <v>15</v>
      </c>
      <c r="B28" s="260">
        <v>1</v>
      </c>
      <c r="C28" s="260">
        <v>4</v>
      </c>
      <c r="D28" s="260">
        <v>5</v>
      </c>
      <c r="E28" s="263" t="s">
        <v>625</v>
      </c>
      <c r="F28" s="262" t="s">
        <v>626</v>
      </c>
      <c r="G28" s="262" t="s">
        <v>37</v>
      </c>
      <c r="H28" s="260" t="s">
        <v>613</v>
      </c>
      <c r="I28" s="260" t="s">
        <v>592</v>
      </c>
      <c r="J28" s="262" t="s">
        <v>624</v>
      </c>
      <c r="K28" s="260"/>
      <c r="L28" s="260" t="s">
        <v>140</v>
      </c>
      <c r="M28" s="261"/>
      <c r="N28" s="261">
        <v>8500</v>
      </c>
      <c r="O28" s="261"/>
      <c r="P28" s="261">
        <v>8500</v>
      </c>
      <c r="Q28" s="260" t="s">
        <v>561</v>
      </c>
      <c r="R28" s="260" t="s">
        <v>594</v>
      </c>
    </row>
    <row r="29" spans="1:19" ht="45" customHeight="1" x14ac:dyDescent="0.25">
      <c r="A29" s="265"/>
      <c r="B29" s="700" t="s">
        <v>1050</v>
      </c>
      <c r="C29" s="701"/>
      <c r="D29" s="701"/>
      <c r="E29" s="701"/>
      <c r="F29" s="701"/>
      <c r="G29" s="701"/>
      <c r="H29" s="701"/>
      <c r="I29" s="701"/>
      <c r="J29" s="701"/>
      <c r="K29" s="701"/>
      <c r="L29" s="701"/>
      <c r="M29" s="701"/>
      <c r="N29" s="701"/>
      <c r="O29" s="701"/>
      <c r="P29" s="701"/>
      <c r="Q29" s="701"/>
      <c r="R29" s="702"/>
    </row>
    <row r="30" spans="1:19" ht="144.6" customHeight="1" x14ac:dyDescent="0.25">
      <c r="A30" s="241">
        <v>16</v>
      </c>
      <c r="B30" s="260">
        <v>1</v>
      </c>
      <c r="C30" s="260">
        <v>4</v>
      </c>
      <c r="D30" s="260">
        <v>5</v>
      </c>
      <c r="E30" s="260" t="s">
        <v>627</v>
      </c>
      <c r="F30" s="260" t="s">
        <v>628</v>
      </c>
      <c r="G30" s="260" t="s">
        <v>37</v>
      </c>
      <c r="H30" s="260" t="s">
        <v>613</v>
      </c>
      <c r="I30" s="260" t="s">
        <v>592</v>
      </c>
      <c r="J30" s="260" t="s">
        <v>624</v>
      </c>
      <c r="K30" s="260"/>
      <c r="L30" s="260" t="s">
        <v>140</v>
      </c>
      <c r="M30" s="261"/>
      <c r="N30" s="261">
        <v>8500</v>
      </c>
      <c r="O30" s="261"/>
      <c r="P30" s="261">
        <v>8500</v>
      </c>
      <c r="Q30" s="260" t="s">
        <v>561</v>
      </c>
      <c r="R30" s="260" t="s">
        <v>594</v>
      </c>
    </row>
    <row r="31" spans="1:19" ht="47.25" customHeight="1" x14ac:dyDescent="0.25">
      <c r="A31" s="241"/>
      <c r="B31" s="691" t="s">
        <v>1049</v>
      </c>
      <c r="C31" s="692"/>
      <c r="D31" s="692"/>
      <c r="E31" s="692"/>
      <c r="F31" s="692"/>
      <c r="G31" s="692"/>
      <c r="H31" s="692"/>
      <c r="I31" s="692"/>
      <c r="J31" s="692"/>
      <c r="K31" s="692"/>
      <c r="L31" s="692"/>
      <c r="M31" s="692"/>
      <c r="N31" s="692"/>
      <c r="O31" s="692"/>
      <c r="P31" s="692"/>
      <c r="Q31" s="692"/>
      <c r="R31" s="693"/>
    </row>
    <row r="36" spans="12:16" x14ac:dyDescent="0.25">
      <c r="L36" s="479"/>
      <c r="M36" s="581" t="s">
        <v>112</v>
      </c>
      <c r="N36" s="581"/>
      <c r="O36" s="581" t="s">
        <v>113</v>
      </c>
      <c r="P36" s="517"/>
    </row>
    <row r="37" spans="12:16" x14ac:dyDescent="0.25">
      <c r="L37" s="479"/>
      <c r="M37" s="13" t="s">
        <v>114</v>
      </c>
      <c r="N37" s="14" t="s">
        <v>115</v>
      </c>
      <c r="O37" s="15" t="s">
        <v>114</v>
      </c>
      <c r="P37" s="14" t="s">
        <v>115</v>
      </c>
    </row>
    <row r="38" spans="12:16" x14ac:dyDescent="0.25">
      <c r="L38" s="16" t="s">
        <v>116</v>
      </c>
      <c r="M38" s="17">
        <v>6</v>
      </c>
      <c r="N38" s="18">
        <f>SUM(O13,O7:O11)</f>
        <v>139846.5</v>
      </c>
      <c r="O38" s="19">
        <v>1</v>
      </c>
      <c r="P38" s="20">
        <v>20153.5</v>
      </c>
    </row>
    <row r="39" spans="12:16" x14ac:dyDescent="0.25">
      <c r="L39" s="16" t="s">
        <v>117</v>
      </c>
      <c r="M39" s="19">
        <v>15</v>
      </c>
      <c r="N39" s="18">
        <f>SUM(O7,O8,O9,O10,O11,O13,P14,P16,P18,P20,P22,P24,P26,P28,P30)</f>
        <v>339846.5</v>
      </c>
      <c r="O39" s="19">
        <v>1</v>
      </c>
      <c r="P39" s="18">
        <v>20153.5</v>
      </c>
    </row>
    <row r="54" spans="13:16" x14ac:dyDescent="0.25">
      <c r="M54"/>
      <c r="N54"/>
      <c r="O54"/>
      <c r="P54"/>
    </row>
    <row r="55" spans="13:16" x14ac:dyDescent="0.25">
      <c r="M55"/>
      <c r="N55"/>
      <c r="O55"/>
      <c r="P55"/>
    </row>
    <row r="56" spans="13:16" x14ac:dyDescent="0.25">
      <c r="M56"/>
      <c r="N56"/>
      <c r="O56"/>
      <c r="P56"/>
    </row>
    <row r="57" spans="13:16" x14ac:dyDescent="0.25">
      <c r="M57"/>
      <c r="N57"/>
      <c r="O57"/>
      <c r="P57"/>
    </row>
  </sheetData>
  <mergeCells count="26">
    <mergeCell ref="B23:R23"/>
    <mergeCell ref="B25:R25"/>
    <mergeCell ref="B27:R27"/>
    <mergeCell ref="B29:R29"/>
    <mergeCell ref="B31:R31"/>
    <mergeCell ref="L36:L37"/>
    <mergeCell ref="M36:N36"/>
    <mergeCell ref="O36:P36"/>
    <mergeCell ref="Q4:Q5"/>
    <mergeCell ref="R4:R5"/>
    <mergeCell ref="B15:R15"/>
    <mergeCell ref="B17:R17"/>
    <mergeCell ref="B19:R19"/>
    <mergeCell ref="B21:R2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6"/>
  <dimension ref="A1:S42"/>
  <sheetViews>
    <sheetView zoomScale="70" zoomScaleNormal="70" workbookViewId="0">
      <selection activeCell="A2" sqref="A2"/>
    </sheetView>
  </sheetViews>
  <sheetFormatPr defaultRowHeight="15" x14ac:dyDescent="0.25"/>
  <cols>
    <col min="1" max="1" width="4.71093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1"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66"/>
    </row>
    <row r="2" spans="1:19" ht="15.75" x14ac:dyDescent="0.25">
      <c r="A2" s="965" t="s">
        <v>1262</v>
      </c>
      <c r="B2" s="966"/>
      <c r="C2" s="966"/>
      <c r="D2" s="966"/>
      <c r="E2" s="966"/>
      <c r="F2" s="966"/>
    </row>
    <row r="4" spans="1:19" s="3" customFormat="1" ht="47.2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c r="S4" s="2"/>
    </row>
    <row r="5" spans="1:19" s="3" customFormat="1" ht="35.25" customHeight="1" x14ac:dyDescent="0.2">
      <c r="A5" s="500"/>
      <c r="B5" s="502"/>
      <c r="C5" s="502"/>
      <c r="D5" s="502"/>
      <c r="E5" s="500"/>
      <c r="F5" s="500"/>
      <c r="G5" s="500"/>
      <c r="H5" s="62" t="s">
        <v>14</v>
      </c>
      <c r="I5" s="62" t="s">
        <v>15</v>
      </c>
      <c r="J5" s="500"/>
      <c r="K5" s="64">
        <v>2018</v>
      </c>
      <c r="L5" s="64">
        <v>2019</v>
      </c>
      <c r="M5" s="4">
        <v>2018</v>
      </c>
      <c r="N5" s="4">
        <v>2019</v>
      </c>
      <c r="O5" s="4">
        <v>2018</v>
      </c>
      <c r="P5" s="4">
        <v>2019</v>
      </c>
      <c r="Q5" s="500"/>
      <c r="R5" s="502"/>
      <c r="S5" s="2"/>
    </row>
    <row r="6" spans="1:19" s="3" customFormat="1" ht="15.75" customHeight="1" x14ac:dyDescent="0.2">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c r="S6" s="2"/>
    </row>
    <row r="7" spans="1:19" s="3" customFormat="1" ht="48" customHeight="1" x14ac:dyDescent="0.2">
      <c r="A7" s="503">
        <v>1</v>
      </c>
      <c r="B7" s="503">
        <v>1</v>
      </c>
      <c r="C7" s="503">
        <v>4</v>
      </c>
      <c r="D7" s="506">
        <v>2</v>
      </c>
      <c r="E7" s="627" t="s">
        <v>254</v>
      </c>
      <c r="F7" s="506" t="s">
        <v>255</v>
      </c>
      <c r="G7" s="506" t="s">
        <v>256</v>
      </c>
      <c r="H7" s="37" t="s">
        <v>257</v>
      </c>
      <c r="I7" s="7" t="s">
        <v>258</v>
      </c>
      <c r="J7" s="506" t="s">
        <v>259</v>
      </c>
      <c r="K7" s="630" t="s">
        <v>110</v>
      </c>
      <c r="L7" s="703"/>
      <c r="M7" s="633">
        <v>14010</v>
      </c>
      <c r="N7" s="705"/>
      <c r="O7" s="633">
        <v>14010</v>
      </c>
      <c r="P7" s="705"/>
      <c r="Q7" s="506" t="s">
        <v>260</v>
      </c>
      <c r="R7" s="506" t="s">
        <v>261</v>
      </c>
      <c r="S7" s="2"/>
    </row>
    <row r="8" spans="1:19" s="9" customFormat="1" ht="49.5" customHeight="1" x14ac:dyDescent="0.25">
      <c r="A8" s="505"/>
      <c r="B8" s="505"/>
      <c r="C8" s="505"/>
      <c r="D8" s="508"/>
      <c r="E8" s="629"/>
      <c r="F8" s="508"/>
      <c r="G8" s="508"/>
      <c r="H8" s="37" t="s">
        <v>262</v>
      </c>
      <c r="I8" s="7" t="s">
        <v>263</v>
      </c>
      <c r="J8" s="508"/>
      <c r="K8" s="632"/>
      <c r="L8" s="704"/>
      <c r="M8" s="635"/>
      <c r="N8" s="706"/>
      <c r="O8" s="635"/>
      <c r="P8" s="706"/>
      <c r="Q8" s="508"/>
      <c r="R8" s="508"/>
      <c r="S8" s="8"/>
    </row>
    <row r="9" spans="1:19" s="9" customFormat="1" ht="49.5" customHeight="1" x14ac:dyDescent="0.25">
      <c r="A9" s="519">
        <v>1</v>
      </c>
      <c r="B9" s="519">
        <v>1</v>
      </c>
      <c r="C9" s="519">
        <v>4</v>
      </c>
      <c r="D9" s="522">
        <v>2</v>
      </c>
      <c r="E9" s="525" t="s">
        <v>254</v>
      </c>
      <c r="F9" s="522" t="s">
        <v>255</v>
      </c>
      <c r="G9" s="522" t="s">
        <v>256</v>
      </c>
      <c r="H9" s="53" t="s">
        <v>257</v>
      </c>
      <c r="I9" s="21" t="s">
        <v>258</v>
      </c>
      <c r="J9" s="528" t="s">
        <v>264</v>
      </c>
      <c r="K9" s="637" t="s">
        <v>110</v>
      </c>
      <c r="L9" s="531"/>
      <c r="M9" s="639">
        <v>14010</v>
      </c>
      <c r="N9" s="610"/>
      <c r="O9" s="639">
        <v>14010</v>
      </c>
      <c r="P9" s="610"/>
      <c r="Q9" s="522" t="s">
        <v>260</v>
      </c>
      <c r="R9" s="522" t="s">
        <v>261</v>
      </c>
      <c r="S9" s="8"/>
    </row>
    <row r="10" spans="1:19" s="9" customFormat="1" ht="100.5" customHeight="1" x14ac:dyDescent="0.25">
      <c r="A10" s="521"/>
      <c r="B10" s="521"/>
      <c r="C10" s="521"/>
      <c r="D10" s="524"/>
      <c r="E10" s="527"/>
      <c r="F10" s="524"/>
      <c r="G10" s="524"/>
      <c r="H10" s="53" t="s">
        <v>262</v>
      </c>
      <c r="I10" s="21" t="s">
        <v>263</v>
      </c>
      <c r="J10" s="530"/>
      <c r="K10" s="709"/>
      <c r="L10" s="533"/>
      <c r="M10" s="710"/>
      <c r="N10" s="612"/>
      <c r="O10" s="710"/>
      <c r="P10" s="612"/>
      <c r="Q10" s="524"/>
      <c r="R10" s="524"/>
      <c r="S10" s="8"/>
    </row>
    <row r="11" spans="1:19" s="9" customFormat="1" ht="36" customHeight="1" x14ac:dyDescent="0.25">
      <c r="A11" s="59"/>
      <c r="B11" s="707" t="s">
        <v>1065</v>
      </c>
      <c r="C11" s="679"/>
      <c r="D11" s="679"/>
      <c r="E11" s="679"/>
      <c r="F11" s="679"/>
      <c r="G11" s="679"/>
      <c r="H11" s="679"/>
      <c r="I11" s="679"/>
      <c r="J11" s="679"/>
      <c r="K11" s="679"/>
      <c r="L11" s="679"/>
      <c r="M11" s="679"/>
      <c r="N11" s="679"/>
      <c r="O11" s="679"/>
      <c r="P11" s="679"/>
      <c r="Q11" s="679"/>
      <c r="R11" s="680"/>
      <c r="S11" s="8"/>
    </row>
    <row r="12" spans="1:19" s="9" customFormat="1" ht="90" customHeight="1" x14ac:dyDescent="0.25">
      <c r="A12" s="503">
        <v>2</v>
      </c>
      <c r="B12" s="534">
        <v>1</v>
      </c>
      <c r="C12" s="534">
        <v>4</v>
      </c>
      <c r="D12" s="535">
        <v>2</v>
      </c>
      <c r="E12" s="708" t="s">
        <v>265</v>
      </c>
      <c r="F12" s="535" t="s">
        <v>266</v>
      </c>
      <c r="G12" s="506" t="s">
        <v>267</v>
      </c>
      <c r="H12" s="36" t="s">
        <v>268</v>
      </c>
      <c r="I12" s="7" t="s">
        <v>269</v>
      </c>
      <c r="J12" s="535" t="s">
        <v>270</v>
      </c>
      <c r="K12" s="550" t="s">
        <v>39</v>
      </c>
      <c r="L12" s="535"/>
      <c r="M12" s="557">
        <v>9790</v>
      </c>
      <c r="N12" s="535"/>
      <c r="O12" s="557">
        <v>9790</v>
      </c>
      <c r="P12" s="535"/>
      <c r="Q12" s="535" t="s">
        <v>260</v>
      </c>
      <c r="R12" s="535" t="s">
        <v>261</v>
      </c>
      <c r="S12" s="8"/>
    </row>
    <row r="13" spans="1:19" s="9" customFormat="1" ht="154.9" customHeight="1" x14ac:dyDescent="0.25">
      <c r="A13" s="505"/>
      <c r="B13" s="534"/>
      <c r="C13" s="534"/>
      <c r="D13" s="535"/>
      <c r="E13" s="708"/>
      <c r="F13" s="535"/>
      <c r="G13" s="562"/>
      <c r="H13" s="36" t="s">
        <v>262</v>
      </c>
      <c r="I13" s="7" t="s">
        <v>263</v>
      </c>
      <c r="J13" s="535"/>
      <c r="K13" s="550"/>
      <c r="L13" s="535"/>
      <c r="M13" s="557"/>
      <c r="N13" s="535"/>
      <c r="O13" s="557"/>
      <c r="P13" s="535"/>
      <c r="Q13" s="535"/>
      <c r="R13" s="535"/>
      <c r="S13" s="8"/>
    </row>
    <row r="14" spans="1:19" s="9" customFormat="1" ht="119.25" customHeight="1" x14ac:dyDescent="0.25">
      <c r="A14" s="519">
        <v>2</v>
      </c>
      <c r="B14" s="590">
        <v>1</v>
      </c>
      <c r="C14" s="590">
        <v>4</v>
      </c>
      <c r="D14" s="580">
        <v>2</v>
      </c>
      <c r="E14" s="591" t="s">
        <v>265</v>
      </c>
      <c r="F14" s="580" t="s">
        <v>266</v>
      </c>
      <c r="G14" s="522" t="s">
        <v>267</v>
      </c>
      <c r="H14" s="52" t="s">
        <v>268</v>
      </c>
      <c r="I14" s="21" t="s">
        <v>269</v>
      </c>
      <c r="J14" s="592" t="s">
        <v>271</v>
      </c>
      <c r="K14" s="593" t="s">
        <v>39</v>
      </c>
      <c r="L14" s="580"/>
      <c r="M14" s="579">
        <v>9790</v>
      </c>
      <c r="N14" s="580"/>
      <c r="O14" s="579">
        <v>9790</v>
      </c>
      <c r="P14" s="580"/>
      <c r="Q14" s="580" t="s">
        <v>260</v>
      </c>
      <c r="R14" s="580" t="s">
        <v>261</v>
      </c>
      <c r="S14" s="8"/>
    </row>
    <row r="15" spans="1:19" s="9" customFormat="1" ht="133.5" customHeight="1" x14ac:dyDescent="0.25">
      <c r="A15" s="521"/>
      <c r="B15" s="590"/>
      <c r="C15" s="590"/>
      <c r="D15" s="580"/>
      <c r="E15" s="591"/>
      <c r="F15" s="580"/>
      <c r="G15" s="571"/>
      <c r="H15" s="52" t="s">
        <v>262</v>
      </c>
      <c r="I15" s="21" t="s">
        <v>263</v>
      </c>
      <c r="J15" s="592"/>
      <c r="K15" s="593"/>
      <c r="L15" s="580"/>
      <c r="M15" s="579"/>
      <c r="N15" s="580"/>
      <c r="O15" s="579"/>
      <c r="P15" s="580"/>
      <c r="Q15" s="580"/>
      <c r="R15" s="580"/>
      <c r="S15" s="8"/>
    </row>
    <row r="16" spans="1:19" s="9" customFormat="1" ht="42" customHeight="1" x14ac:dyDescent="0.25">
      <c r="A16" s="60"/>
      <c r="B16" s="707" t="s">
        <v>1064</v>
      </c>
      <c r="C16" s="679"/>
      <c r="D16" s="679"/>
      <c r="E16" s="679"/>
      <c r="F16" s="679"/>
      <c r="G16" s="679"/>
      <c r="H16" s="679"/>
      <c r="I16" s="679"/>
      <c r="J16" s="679"/>
      <c r="K16" s="679"/>
      <c r="L16" s="679"/>
      <c r="M16" s="679"/>
      <c r="N16" s="679"/>
      <c r="O16" s="679"/>
      <c r="P16" s="679"/>
      <c r="Q16" s="679"/>
      <c r="R16" s="680"/>
      <c r="S16" s="8"/>
    </row>
    <row r="17" spans="1:19" ht="128.25" customHeight="1" x14ac:dyDescent="0.25">
      <c r="A17" s="38">
        <v>3</v>
      </c>
      <c r="B17" s="38">
        <v>1</v>
      </c>
      <c r="C17" s="38">
        <v>4</v>
      </c>
      <c r="D17" s="36">
        <v>2</v>
      </c>
      <c r="E17" s="90" t="s">
        <v>272</v>
      </c>
      <c r="F17" s="36" t="s">
        <v>273</v>
      </c>
      <c r="G17" s="36" t="s">
        <v>155</v>
      </c>
      <c r="H17" s="36" t="s">
        <v>274</v>
      </c>
      <c r="I17" s="7" t="s">
        <v>275</v>
      </c>
      <c r="J17" s="36" t="s">
        <v>276</v>
      </c>
      <c r="K17" s="37" t="s">
        <v>50</v>
      </c>
      <c r="L17" s="37"/>
      <c r="M17" s="31">
        <v>64200</v>
      </c>
      <c r="N17" s="31"/>
      <c r="O17" s="31">
        <v>64200</v>
      </c>
      <c r="P17" s="31"/>
      <c r="Q17" s="36" t="s">
        <v>260</v>
      </c>
      <c r="R17" s="36" t="s">
        <v>261</v>
      </c>
    </row>
    <row r="18" spans="1:19" ht="60.75" customHeight="1" x14ac:dyDescent="0.25">
      <c r="A18" s="534">
        <v>4</v>
      </c>
      <c r="B18" s="534">
        <v>1</v>
      </c>
      <c r="C18" s="534">
        <v>4</v>
      </c>
      <c r="D18" s="535">
        <v>5</v>
      </c>
      <c r="E18" s="708" t="s">
        <v>277</v>
      </c>
      <c r="F18" s="535" t="s">
        <v>278</v>
      </c>
      <c r="G18" s="503" t="s">
        <v>279</v>
      </c>
      <c r="H18" s="36" t="s">
        <v>257</v>
      </c>
      <c r="I18" s="38">
        <v>40</v>
      </c>
      <c r="J18" s="535" t="s">
        <v>276</v>
      </c>
      <c r="K18" s="534" t="s">
        <v>39</v>
      </c>
      <c r="L18" s="534"/>
      <c r="M18" s="557">
        <v>60000</v>
      </c>
      <c r="N18" s="557"/>
      <c r="O18" s="557">
        <v>60000</v>
      </c>
      <c r="P18" s="534"/>
      <c r="Q18" s="535" t="s">
        <v>260</v>
      </c>
      <c r="R18" s="535" t="s">
        <v>261</v>
      </c>
    </row>
    <row r="19" spans="1:19" ht="60.75" customHeight="1" x14ac:dyDescent="0.25">
      <c r="A19" s="534"/>
      <c r="B19" s="534"/>
      <c r="C19" s="534"/>
      <c r="D19" s="535"/>
      <c r="E19" s="708"/>
      <c r="F19" s="535"/>
      <c r="G19" s="717"/>
      <c r="H19" s="36" t="s">
        <v>274</v>
      </c>
      <c r="I19" s="38">
        <v>20</v>
      </c>
      <c r="J19" s="535"/>
      <c r="K19" s="534"/>
      <c r="L19" s="534"/>
      <c r="M19" s="557"/>
      <c r="N19" s="557"/>
      <c r="O19" s="557"/>
      <c r="P19" s="534"/>
      <c r="Q19" s="535"/>
      <c r="R19" s="535"/>
    </row>
    <row r="20" spans="1:19" ht="60.75" customHeight="1" x14ac:dyDescent="0.25">
      <c r="A20" s="534"/>
      <c r="B20" s="534"/>
      <c r="C20" s="534"/>
      <c r="D20" s="535"/>
      <c r="E20" s="708"/>
      <c r="F20" s="535"/>
      <c r="G20" s="575"/>
      <c r="H20" s="36" t="s">
        <v>262</v>
      </c>
      <c r="I20" s="7" t="s">
        <v>280</v>
      </c>
      <c r="J20" s="535"/>
      <c r="K20" s="534"/>
      <c r="L20" s="534"/>
      <c r="M20" s="557"/>
      <c r="N20" s="557"/>
      <c r="O20" s="557"/>
      <c r="P20" s="534"/>
      <c r="Q20" s="535"/>
      <c r="R20" s="535"/>
    </row>
    <row r="21" spans="1:19" ht="179.25" customHeight="1" x14ac:dyDescent="0.25">
      <c r="A21" s="38">
        <v>5</v>
      </c>
      <c r="B21" s="45">
        <v>1</v>
      </c>
      <c r="C21" s="45">
        <v>4</v>
      </c>
      <c r="D21" s="34">
        <v>5</v>
      </c>
      <c r="E21" s="34" t="s">
        <v>281</v>
      </c>
      <c r="F21" s="34" t="s">
        <v>282</v>
      </c>
      <c r="G21" s="34" t="s">
        <v>37</v>
      </c>
      <c r="H21" s="34" t="s">
        <v>102</v>
      </c>
      <c r="I21" s="10" t="s">
        <v>84</v>
      </c>
      <c r="J21" s="34" t="s">
        <v>104</v>
      </c>
      <c r="K21" s="91" t="s">
        <v>283</v>
      </c>
      <c r="L21" s="35"/>
      <c r="M21" s="32">
        <v>27588.5</v>
      </c>
      <c r="N21" s="32"/>
      <c r="O21" s="32">
        <v>20963.5</v>
      </c>
      <c r="P21" s="32"/>
      <c r="Q21" s="34" t="s">
        <v>105</v>
      </c>
      <c r="R21" s="34" t="s">
        <v>284</v>
      </c>
      <c r="S21" s="11"/>
    </row>
    <row r="22" spans="1:19" s="3" customFormat="1" ht="228" customHeight="1" x14ac:dyDescent="0.2">
      <c r="A22" s="92">
        <v>6</v>
      </c>
      <c r="B22" s="93">
        <v>1</v>
      </c>
      <c r="C22" s="93">
        <v>4</v>
      </c>
      <c r="D22" s="94">
        <v>2</v>
      </c>
      <c r="E22" s="95" t="s">
        <v>285</v>
      </c>
      <c r="F22" s="94" t="s">
        <v>286</v>
      </c>
      <c r="G22" s="94" t="s">
        <v>64</v>
      </c>
      <c r="H22" s="94" t="s">
        <v>262</v>
      </c>
      <c r="I22" s="96" t="s">
        <v>98</v>
      </c>
      <c r="J22" s="94" t="s">
        <v>287</v>
      </c>
      <c r="K22" s="97"/>
      <c r="L22" s="98" t="s">
        <v>283</v>
      </c>
      <c r="M22" s="99"/>
      <c r="N22" s="99">
        <v>17000</v>
      </c>
      <c r="O22" s="99"/>
      <c r="P22" s="99">
        <v>17000</v>
      </c>
      <c r="Q22" s="94" t="s">
        <v>260</v>
      </c>
      <c r="R22" s="94" t="s">
        <v>261</v>
      </c>
      <c r="S22" s="2"/>
    </row>
    <row r="23" spans="1:19" s="3" customFormat="1" ht="50.25" customHeight="1" x14ac:dyDescent="0.2">
      <c r="A23" s="100"/>
      <c r="B23" s="711" t="s">
        <v>1063</v>
      </c>
      <c r="C23" s="712"/>
      <c r="D23" s="712"/>
      <c r="E23" s="712"/>
      <c r="F23" s="712"/>
      <c r="G23" s="712"/>
      <c r="H23" s="712"/>
      <c r="I23" s="712"/>
      <c r="J23" s="712"/>
      <c r="K23" s="712"/>
      <c r="L23" s="712"/>
      <c r="M23" s="712"/>
      <c r="N23" s="712"/>
      <c r="O23" s="712"/>
      <c r="P23" s="712"/>
      <c r="Q23" s="712"/>
      <c r="R23" s="713"/>
      <c r="S23" s="2"/>
    </row>
    <row r="24" spans="1:19" s="3" customFormat="1" ht="113.25" customHeight="1" x14ac:dyDescent="0.2">
      <c r="A24" s="642">
        <v>7</v>
      </c>
      <c r="B24" s="714">
        <v>1</v>
      </c>
      <c r="C24" s="714">
        <v>4</v>
      </c>
      <c r="D24" s="715">
        <v>2</v>
      </c>
      <c r="E24" s="716" t="s">
        <v>288</v>
      </c>
      <c r="F24" s="721" t="s">
        <v>289</v>
      </c>
      <c r="G24" s="723" t="s">
        <v>267</v>
      </c>
      <c r="H24" s="101" t="s">
        <v>42</v>
      </c>
      <c r="I24" s="102" t="s">
        <v>269</v>
      </c>
      <c r="J24" s="715" t="s">
        <v>290</v>
      </c>
      <c r="K24" s="725"/>
      <c r="L24" s="715" t="s">
        <v>39</v>
      </c>
      <c r="M24" s="726"/>
      <c r="N24" s="727">
        <v>10000</v>
      </c>
      <c r="O24" s="726"/>
      <c r="P24" s="727">
        <v>10000</v>
      </c>
      <c r="Q24" s="715" t="s">
        <v>260</v>
      </c>
      <c r="R24" s="715" t="s">
        <v>261</v>
      </c>
      <c r="S24" s="2"/>
    </row>
    <row r="25" spans="1:19" s="3" customFormat="1" ht="108" customHeight="1" x14ac:dyDescent="0.2">
      <c r="A25" s="644"/>
      <c r="B25" s="714"/>
      <c r="C25" s="714"/>
      <c r="D25" s="715"/>
      <c r="E25" s="716"/>
      <c r="F25" s="722"/>
      <c r="G25" s="724"/>
      <c r="H25" s="94" t="s">
        <v>262</v>
      </c>
      <c r="I25" s="102" t="s">
        <v>263</v>
      </c>
      <c r="J25" s="715"/>
      <c r="K25" s="725"/>
      <c r="L25" s="715"/>
      <c r="M25" s="726"/>
      <c r="N25" s="727"/>
      <c r="O25" s="726"/>
      <c r="P25" s="727"/>
      <c r="Q25" s="715"/>
      <c r="R25" s="715"/>
      <c r="S25" s="2"/>
    </row>
    <row r="26" spans="1:19" s="3" customFormat="1" ht="51" customHeight="1" x14ac:dyDescent="0.25">
      <c r="A26" s="103"/>
      <c r="B26" s="718" t="s">
        <v>1062</v>
      </c>
      <c r="C26" s="719"/>
      <c r="D26" s="719"/>
      <c r="E26" s="719"/>
      <c r="F26" s="719"/>
      <c r="G26" s="719"/>
      <c r="H26" s="719"/>
      <c r="I26" s="719"/>
      <c r="J26" s="719"/>
      <c r="K26" s="719"/>
      <c r="L26" s="719"/>
      <c r="M26" s="719"/>
      <c r="N26" s="719"/>
      <c r="O26" s="719"/>
      <c r="P26" s="719"/>
      <c r="Q26" s="719"/>
      <c r="R26" s="720"/>
      <c r="S26" s="2"/>
    </row>
    <row r="27" spans="1:19" s="3" customFormat="1" ht="103.5" customHeight="1" x14ac:dyDescent="0.2">
      <c r="A27" s="642">
        <v>8</v>
      </c>
      <c r="B27" s="714">
        <v>1</v>
      </c>
      <c r="C27" s="714">
        <v>4</v>
      </c>
      <c r="D27" s="715">
        <v>2</v>
      </c>
      <c r="E27" s="716" t="s">
        <v>291</v>
      </c>
      <c r="F27" s="715" t="s">
        <v>292</v>
      </c>
      <c r="G27" s="723" t="s">
        <v>267</v>
      </c>
      <c r="H27" s="101" t="s">
        <v>42</v>
      </c>
      <c r="I27" s="102" t="s">
        <v>269</v>
      </c>
      <c r="J27" s="715" t="s">
        <v>290</v>
      </c>
      <c r="K27" s="725"/>
      <c r="L27" s="715" t="s">
        <v>39</v>
      </c>
      <c r="M27" s="726"/>
      <c r="N27" s="727">
        <v>10000</v>
      </c>
      <c r="O27" s="728"/>
      <c r="P27" s="727">
        <v>10000</v>
      </c>
      <c r="Q27" s="715" t="s">
        <v>260</v>
      </c>
      <c r="R27" s="715" t="s">
        <v>261</v>
      </c>
      <c r="S27" s="2"/>
    </row>
    <row r="28" spans="1:19" s="3" customFormat="1" ht="114" customHeight="1" x14ac:dyDescent="0.2">
      <c r="A28" s="644"/>
      <c r="B28" s="714"/>
      <c r="C28" s="714"/>
      <c r="D28" s="715"/>
      <c r="E28" s="716"/>
      <c r="F28" s="715"/>
      <c r="G28" s="724"/>
      <c r="H28" s="94" t="s">
        <v>262</v>
      </c>
      <c r="I28" s="102" t="s">
        <v>263</v>
      </c>
      <c r="J28" s="715"/>
      <c r="K28" s="725"/>
      <c r="L28" s="715"/>
      <c r="M28" s="726"/>
      <c r="N28" s="727"/>
      <c r="O28" s="728"/>
      <c r="P28" s="727"/>
      <c r="Q28" s="715"/>
      <c r="R28" s="715"/>
      <c r="S28" s="2"/>
    </row>
    <row r="29" spans="1:19" s="3" customFormat="1" ht="51.75" customHeight="1" x14ac:dyDescent="0.25">
      <c r="A29" s="103"/>
      <c r="B29" s="718" t="s">
        <v>1061</v>
      </c>
      <c r="C29" s="719"/>
      <c r="D29" s="719"/>
      <c r="E29" s="719"/>
      <c r="F29" s="719"/>
      <c r="G29" s="719"/>
      <c r="H29" s="719"/>
      <c r="I29" s="719"/>
      <c r="J29" s="719"/>
      <c r="K29" s="719"/>
      <c r="L29" s="719"/>
      <c r="M29" s="719"/>
      <c r="N29" s="719"/>
      <c r="O29" s="719"/>
      <c r="P29" s="719"/>
      <c r="Q29" s="719"/>
      <c r="R29" s="720"/>
      <c r="S29" s="2"/>
    </row>
    <row r="30" spans="1:19" s="3" customFormat="1" ht="188.25" customHeight="1" x14ac:dyDescent="0.2">
      <c r="A30" s="92">
        <v>9</v>
      </c>
      <c r="B30" s="93">
        <v>1</v>
      </c>
      <c r="C30" s="93">
        <v>4</v>
      </c>
      <c r="D30" s="94">
        <v>2</v>
      </c>
      <c r="E30" s="95" t="s">
        <v>293</v>
      </c>
      <c r="F30" s="94" t="s">
        <v>294</v>
      </c>
      <c r="G30" s="94" t="s">
        <v>155</v>
      </c>
      <c r="H30" s="94" t="s">
        <v>42</v>
      </c>
      <c r="I30" s="96" t="s">
        <v>269</v>
      </c>
      <c r="J30" s="94" t="s">
        <v>290</v>
      </c>
      <c r="K30" s="97"/>
      <c r="L30" s="98" t="s">
        <v>39</v>
      </c>
      <c r="M30" s="99"/>
      <c r="N30" s="99">
        <v>20000</v>
      </c>
      <c r="O30" s="99"/>
      <c r="P30" s="99">
        <v>20000</v>
      </c>
      <c r="Q30" s="94" t="s">
        <v>260</v>
      </c>
      <c r="R30" s="94" t="s">
        <v>261</v>
      </c>
      <c r="S30" s="2"/>
    </row>
    <row r="31" spans="1:19" s="3" customFormat="1" ht="61.5" customHeight="1" x14ac:dyDescent="0.2">
      <c r="A31" s="100"/>
      <c r="B31" s="729" t="s">
        <v>1060</v>
      </c>
      <c r="C31" s="730"/>
      <c r="D31" s="730"/>
      <c r="E31" s="730"/>
      <c r="F31" s="730"/>
      <c r="G31" s="730"/>
      <c r="H31" s="730"/>
      <c r="I31" s="730"/>
      <c r="J31" s="730"/>
      <c r="K31" s="730"/>
      <c r="L31" s="730"/>
      <c r="M31" s="730"/>
      <c r="N31" s="730"/>
      <c r="O31" s="730"/>
      <c r="P31" s="730"/>
      <c r="Q31" s="730"/>
      <c r="R31" s="731"/>
      <c r="S31" s="2"/>
    </row>
    <row r="32" spans="1:19" s="3" customFormat="1" ht="151.5" customHeight="1" x14ac:dyDescent="0.2">
      <c r="A32" s="92">
        <v>10</v>
      </c>
      <c r="B32" s="93">
        <v>1</v>
      </c>
      <c r="C32" s="93">
        <v>4</v>
      </c>
      <c r="D32" s="94">
        <v>2</v>
      </c>
      <c r="E32" s="95" t="s">
        <v>295</v>
      </c>
      <c r="F32" s="94" t="s">
        <v>296</v>
      </c>
      <c r="G32" s="94" t="s">
        <v>297</v>
      </c>
      <c r="H32" s="94" t="s">
        <v>42</v>
      </c>
      <c r="I32" s="96" t="s">
        <v>61</v>
      </c>
      <c r="J32" s="94" t="s">
        <v>298</v>
      </c>
      <c r="K32" s="97"/>
      <c r="L32" s="98" t="s">
        <v>299</v>
      </c>
      <c r="M32" s="99"/>
      <c r="N32" s="99">
        <v>27000</v>
      </c>
      <c r="O32" s="99"/>
      <c r="P32" s="99">
        <v>27000</v>
      </c>
      <c r="Q32" s="94" t="s">
        <v>260</v>
      </c>
      <c r="R32" s="94" t="s">
        <v>261</v>
      </c>
      <c r="S32" s="2"/>
    </row>
    <row r="33" spans="1:19" s="3" customFormat="1" ht="48" customHeight="1" x14ac:dyDescent="0.2">
      <c r="A33" s="100"/>
      <c r="B33" s="711" t="s">
        <v>1059</v>
      </c>
      <c r="C33" s="712"/>
      <c r="D33" s="712"/>
      <c r="E33" s="712"/>
      <c r="F33" s="712"/>
      <c r="G33" s="712"/>
      <c r="H33" s="712"/>
      <c r="I33" s="712"/>
      <c r="J33" s="712"/>
      <c r="K33" s="712"/>
      <c r="L33" s="712"/>
      <c r="M33" s="712"/>
      <c r="N33" s="712"/>
      <c r="O33" s="712"/>
      <c r="P33" s="712"/>
      <c r="Q33" s="712"/>
      <c r="R33" s="713"/>
      <c r="S33" s="2"/>
    </row>
    <row r="34" spans="1:19" s="3" customFormat="1" ht="68.25" customHeight="1" x14ac:dyDescent="0.2">
      <c r="A34" s="642">
        <v>11</v>
      </c>
      <c r="B34" s="714">
        <v>1</v>
      </c>
      <c r="C34" s="714">
        <v>4</v>
      </c>
      <c r="D34" s="715">
        <v>5</v>
      </c>
      <c r="E34" s="716" t="s">
        <v>300</v>
      </c>
      <c r="F34" s="715" t="s">
        <v>301</v>
      </c>
      <c r="G34" s="723" t="s">
        <v>302</v>
      </c>
      <c r="H34" s="101" t="s">
        <v>42</v>
      </c>
      <c r="I34" s="102" t="s">
        <v>157</v>
      </c>
      <c r="J34" s="715" t="s">
        <v>290</v>
      </c>
      <c r="K34" s="725"/>
      <c r="L34" s="715" t="s">
        <v>39</v>
      </c>
      <c r="M34" s="726"/>
      <c r="N34" s="727">
        <v>32000</v>
      </c>
      <c r="O34" s="728"/>
      <c r="P34" s="727">
        <v>32000</v>
      </c>
      <c r="Q34" s="715" t="s">
        <v>260</v>
      </c>
      <c r="R34" s="715" t="s">
        <v>261</v>
      </c>
      <c r="S34" s="2"/>
    </row>
    <row r="35" spans="1:19" s="3" customFormat="1" ht="59.25" customHeight="1" x14ac:dyDescent="0.2">
      <c r="A35" s="644"/>
      <c r="B35" s="714"/>
      <c r="C35" s="714"/>
      <c r="D35" s="715"/>
      <c r="E35" s="716"/>
      <c r="F35" s="715"/>
      <c r="G35" s="724"/>
      <c r="H35" s="94" t="s">
        <v>262</v>
      </c>
      <c r="I35" s="102" t="s">
        <v>263</v>
      </c>
      <c r="J35" s="715"/>
      <c r="K35" s="725"/>
      <c r="L35" s="715"/>
      <c r="M35" s="726"/>
      <c r="N35" s="727"/>
      <c r="O35" s="728"/>
      <c r="P35" s="727"/>
      <c r="Q35" s="715"/>
      <c r="R35" s="715"/>
      <c r="S35" s="2"/>
    </row>
    <row r="36" spans="1:19" s="3" customFormat="1" ht="46.5" customHeight="1" x14ac:dyDescent="0.25">
      <c r="A36" s="103"/>
      <c r="B36" s="718" t="s">
        <v>1058</v>
      </c>
      <c r="C36" s="719"/>
      <c r="D36" s="719"/>
      <c r="E36" s="719"/>
      <c r="F36" s="719"/>
      <c r="G36" s="719"/>
      <c r="H36" s="719"/>
      <c r="I36" s="719"/>
      <c r="J36" s="719"/>
      <c r="K36" s="719"/>
      <c r="L36" s="719"/>
      <c r="M36" s="719"/>
      <c r="N36" s="719"/>
      <c r="O36" s="719"/>
      <c r="P36" s="719"/>
      <c r="Q36" s="719"/>
      <c r="R36" s="720"/>
      <c r="S36" s="2"/>
    </row>
    <row r="37" spans="1:19" x14ac:dyDescent="0.25">
      <c r="M37"/>
      <c r="N37"/>
      <c r="O37"/>
      <c r="P37"/>
    </row>
    <row r="38" spans="1:19" x14ac:dyDescent="0.25">
      <c r="L38" s="479"/>
      <c r="M38" s="581" t="s">
        <v>112</v>
      </c>
      <c r="N38" s="581"/>
      <c r="O38" s="581" t="s">
        <v>113</v>
      </c>
      <c r="P38" s="517"/>
    </row>
    <row r="39" spans="1:19" x14ac:dyDescent="0.25">
      <c r="L39" s="479"/>
      <c r="M39" s="13" t="s">
        <v>114</v>
      </c>
      <c r="N39" s="14" t="s">
        <v>115</v>
      </c>
      <c r="O39" s="15" t="s">
        <v>114</v>
      </c>
      <c r="P39" s="14" t="s">
        <v>115</v>
      </c>
    </row>
    <row r="40" spans="1:19" x14ac:dyDescent="0.25">
      <c r="L40" s="16" t="s">
        <v>116</v>
      </c>
      <c r="M40" s="17">
        <v>4</v>
      </c>
      <c r="N40" s="18">
        <f>SUM(O7+O12+O17+O18)</f>
        <v>148000</v>
      </c>
      <c r="O40" s="19">
        <v>1</v>
      </c>
      <c r="P40" s="20">
        <v>20963.5</v>
      </c>
    </row>
    <row r="41" spans="1:19" x14ac:dyDescent="0.25">
      <c r="L41" s="16" t="s">
        <v>117</v>
      </c>
      <c r="M41" s="17">
        <v>10</v>
      </c>
      <c r="N41" s="18">
        <f>SUM(O9+O14+O17+O18+P22+P24+P27+P30+P32+P34)</f>
        <v>264000</v>
      </c>
      <c r="O41" s="19">
        <v>1</v>
      </c>
      <c r="P41" s="20">
        <v>20963.5</v>
      </c>
    </row>
    <row r="42" spans="1:19" x14ac:dyDescent="0.25">
      <c r="M42"/>
      <c r="N42"/>
      <c r="O42"/>
      <c r="P42"/>
    </row>
  </sheetData>
  <mergeCells count="153">
    <mergeCell ref="R34:R35"/>
    <mergeCell ref="B36:R36"/>
    <mergeCell ref="L38:L39"/>
    <mergeCell ref="M38:N38"/>
    <mergeCell ref="O38:P38"/>
    <mergeCell ref="L34:L35"/>
    <mergeCell ref="M34:M35"/>
    <mergeCell ref="N34:N35"/>
    <mergeCell ref="O34:O35"/>
    <mergeCell ref="P34:P35"/>
    <mergeCell ref="Q34:Q35"/>
    <mergeCell ref="A34:A35"/>
    <mergeCell ref="B34:B35"/>
    <mergeCell ref="C34:C35"/>
    <mergeCell ref="D34:D35"/>
    <mergeCell ref="E34:E35"/>
    <mergeCell ref="F34:F35"/>
    <mergeCell ref="G34:G35"/>
    <mergeCell ref="J34:J35"/>
    <mergeCell ref="K34:K35"/>
    <mergeCell ref="B29:R29"/>
    <mergeCell ref="B31:R31"/>
    <mergeCell ref="G27:G28"/>
    <mergeCell ref="J27:J28"/>
    <mergeCell ref="K27:K28"/>
    <mergeCell ref="L27:L28"/>
    <mergeCell ref="M27:M28"/>
    <mergeCell ref="N27:N28"/>
    <mergeCell ref="B33:R33"/>
    <mergeCell ref="B26:R26"/>
    <mergeCell ref="F24:F25"/>
    <mergeCell ref="G24:G25"/>
    <mergeCell ref="J24:J25"/>
    <mergeCell ref="K24:K25"/>
    <mergeCell ref="L24:L25"/>
    <mergeCell ref="M24:M25"/>
    <mergeCell ref="A27:A28"/>
    <mergeCell ref="B27:B28"/>
    <mergeCell ref="C27:C28"/>
    <mergeCell ref="D27:D28"/>
    <mergeCell ref="E27:E28"/>
    <mergeCell ref="F27:F28"/>
    <mergeCell ref="N24:N25"/>
    <mergeCell ref="O24:O25"/>
    <mergeCell ref="P24:P25"/>
    <mergeCell ref="O27:O28"/>
    <mergeCell ref="P27:P28"/>
    <mergeCell ref="Q27:Q28"/>
    <mergeCell ref="R27:R28"/>
    <mergeCell ref="B23:R23"/>
    <mergeCell ref="A24:A25"/>
    <mergeCell ref="B24:B25"/>
    <mergeCell ref="C24:C25"/>
    <mergeCell ref="D24:D25"/>
    <mergeCell ref="E24:E25"/>
    <mergeCell ref="G18:G20"/>
    <mergeCell ref="J18:J20"/>
    <mergeCell ref="K18:K20"/>
    <mergeCell ref="L18:L20"/>
    <mergeCell ref="M18:M20"/>
    <mergeCell ref="N18:N20"/>
    <mergeCell ref="Q24:Q25"/>
    <mergeCell ref="R24:R25"/>
    <mergeCell ref="L12:L13"/>
    <mergeCell ref="M12:M13"/>
    <mergeCell ref="N12:N13"/>
    <mergeCell ref="O12:O13"/>
    <mergeCell ref="P14:P15"/>
    <mergeCell ref="Q14:Q15"/>
    <mergeCell ref="R14:R15"/>
    <mergeCell ref="B16:R16"/>
    <mergeCell ref="A18:A20"/>
    <mergeCell ref="B18:B20"/>
    <mergeCell ref="C18:C20"/>
    <mergeCell ref="D18:D20"/>
    <mergeCell ref="E18:E20"/>
    <mergeCell ref="F18:F20"/>
    <mergeCell ref="J14:J15"/>
    <mergeCell ref="K14:K15"/>
    <mergeCell ref="L14:L15"/>
    <mergeCell ref="M14:M15"/>
    <mergeCell ref="N14:N15"/>
    <mergeCell ref="O14:O15"/>
    <mergeCell ref="O18:O20"/>
    <mergeCell ref="P18:P20"/>
    <mergeCell ref="Q18:Q20"/>
    <mergeCell ref="R18:R20"/>
    <mergeCell ref="A14:A15"/>
    <mergeCell ref="B14:B15"/>
    <mergeCell ref="C14:C15"/>
    <mergeCell ref="D14:D15"/>
    <mergeCell ref="E14:E15"/>
    <mergeCell ref="F14:F15"/>
    <mergeCell ref="G14:G15"/>
    <mergeCell ref="J12:J13"/>
    <mergeCell ref="K12:K13"/>
    <mergeCell ref="L7:L8"/>
    <mergeCell ref="M7:M8"/>
    <mergeCell ref="N7:N8"/>
    <mergeCell ref="O7:O8"/>
    <mergeCell ref="P7:P8"/>
    <mergeCell ref="Q9:Q10"/>
    <mergeCell ref="R9:R10"/>
    <mergeCell ref="B11:R11"/>
    <mergeCell ref="A12:A13"/>
    <mergeCell ref="B12:B13"/>
    <mergeCell ref="C12:C13"/>
    <mergeCell ref="D12:D13"/>
    <mergeCell ref="E12:E13"/>
    <mergeCell ref="F12:F13"/>
    <mergeCell ref="G12:G13"/>
    <mergeCell ref="K9:K10"/>
    <mergeCell ref="L9:L10"/>
    <mergeCell ref="M9:M10"/>
    <mergeCell ref="N9:N10"/>
    <mergeCell ref="O9:O10"/>
    <mergeCell ref="P9:P10"/>
    <mergeCell ref="P12:P13"/>
    <mergeCell ref="Q12:Q13"/>
    <mergeCell ref="R12:R13"/>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7"/>
  <dimension ref="A1:S47"/>
  <sheetViews>
    <sheetView zoomScale="70" zoomScaleNormal="70" workbookViewId="0">
      <selection activeCell="A2" sqref="A2"/>
    </sheetView>
  </sheetViews>
  <sheetFormatPr defaultRowHeight="15" x14ac:dyDescent="0.25"/>
  <cols>
    <col min="1" max="1" width="4.71093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1" customWidth="1"/>
    <col min="17" max="17" width="18.42578125" customWidth="1"/>
    <col min="18" max="18" width="15.71093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75" x14ac:dyDescent="0.25">
      <c r="A1" s="965" t="s">
        <v>1255</v>
      </c>
      <c r="B1" s="966"/>
      <c r="C1" s="966"/>
      <c r="D1" s="966"/>
      <c r="E1" s="966"/>
      <c r="F1" s="966"/>
    </row>
    <row r="2" spans="1:19" ht="15.75" x14ac:dyDescent="0.25">
      <c r="A2" s="965" t="s">
        <v>1263</v>
      </c>
      <c r="B2" s="966"/>
      <c r="C2" s="966"/>
      <c r="D2" s="966"/>
      <c r="E2" s="966"/>
      <c r="F2" s="966"/>
    </row>
    <row r="4" spans="1:19" s="3" customFormat="1" ht="47.25" customHeight="1" x14ac:dyDescent="0.25">
      <c r="A4" s="499" t="s">
        <v>0</v>
      </c>
      <c r="B4" s="501" t="s">
        <v>1</v>
      </c>
      <c r="C4" s="501" t="s">
        <v>2</v>
      </c>
      <c r="D4" s="501" t="s">
        <v>3</v>
      </c>
      <c r="E4" s="499" t="s">
        <v>4</v>
      </c>
      <c r="F4" s="499" t="s">
        <v>5</v>
      </c>
      <c r="G4" s="499" t="s">
        <v>6</v>
      </c>
      <c r="H4" s="515" t="s">
        <v>7</v>
      </c>
      <c r="I4" s="515"/>
      <c r="J4" s="499" t="s">
        <v>8</v>
      </c>
      <c r="K4" s="516" t="s">
        <v>9</v>
      </c>
      <c r="L4" s="517"/>
      <c r="M4" s="518" t="s">
        <v>10</v>
      </c>
      <c r="N4" s="518"/>
      <c r="O4" s="518" t="s">
        <v>11</v>
      </c>
      <c r="P4" s="518"/>
      <c r="Q4" s="499" t="s">
        <v>12</v>
      </c>
      <c r="R4" s="501" t="s">
        <v>13</v>
      </c>
      <c r="S4" s="2"/>
    </row>
    <row r="5" spans="1:19" s="3" customFormat="1" ht="35.25" customHeight="1" x14ac:dyDescent="0.2">
      <c r="A5" s="500"/>
      <c r="B5" s="502"/>
      <c r="C5" s="502"/>
      <c r="D5" s="502"/>
      <c r="E5" s="500"/>
      <c r="F5" s="500"/>
      <c r="G5" s="500"/>
      <c r="H5" s="62" t="s">
        <v>14</v>
      </c>
      <c r="I5" s="62" t="s">
        <v>15</v>
      </c>
      <c r="J5" s="500"/>
      <c r="K5" s="64">
        <v>2018</v>
      </c>
      <c r="L5" s="64">
        <v>2019</v>
      </c>
      <c r="M5" s="4">
        <v>2018</v>
      </c>
      <c r="N5" s="4">
        <v>2019</v>
      </c>
      <c r="O5" s="4">
        <v>2018</v>
      </c>
      <c r="P5" s="4">
        <v>2019</v>
      </c>
      <c r="Q5" s="500"/>
      <c r="R5" s="502"/>
      <c r="S5" s="2"/>
    </row>
    <row r="6" spans="1:19" s="3" customFormat="1" ht="15.75" customHeight="1" x14ac:dyDescent="0.2">
      <c r="A6" s="57" t="s">
        <v>16</v>
      </c>
      <c r="B6" s="62" t="s">
        <v>17</v>
      </c>
      <c r="C6" s="62" t="s">
        <v>18</v>
      </c>
      <c r="D6" s="62" t="s">
        <v>19</v>
      </c>
      <c r="E6" s="57" t="s">
        <v>20</v>
      </c>
      <c r="F6" s="57" t="s">
        <v>21</v>
      </c>
      <c r="G6" s="57" t="s">
        <v>22</v>
      </c>
      <c r="H6" s="62" t="s">
        <v>23</v>
      </c>
      <c r="I6" s="62" t="s">
        <v>24</v>
      </c>
      <c r="J6" s="57" t="s">
        <v>25</v>
      </c>
      <c r="K6" s="64" t="s">
        <v>26</v>
      </c>
      <c r="L6" s="64" t="s">
        <v>27</v>
      </c>
      <c r="M6" s="65" t="s">
        <v>28</v>
      </c>
      <c r="N6" s="65" t="s">
        <v>29</v>
      </c>
      <c r="O6" s="65" t="s">
        <v>30</v>
      </c>
      <c r="P6" s="65" t="s">
        <v>31</v>
      </c>
      <c r="Q6" s="57" t="s">
        <v>32</v>
      </c>
      <c r="R6" s="62" t="s">
        <v>33</v>
      </c>
      <c r="S6" s="2"/>
    </row>
    <row r="7" spans="1:19" s="9" customFormat="1" ht="165" x14ac:dyDescent="0.25">
      <c r="A7" s="151">
        <v>1</v>
      </c>
      <c r="B7" s="38">
        <v>1</v>
      </c>
      <c r="C7" s="38">
        <v>4</v>
      </c>
      <c r="D7" s="36">
        <v>5</v>
      </c>
      <c r="E7" s="90" t="s">
        <v>792</v>
      </c>
      <c r="F7" s="36" t="s">
        <v>793</v>
      </c>
      <c r="G7" s="36" t="s">
        <v>155</v>
      </c>
      <c r="H7" s="37" t="s">
        <v>794</v>
      </c>
      <c r="I7" s="7" t="s">
        <v>795</v>
      </c>
      <c r="J7" s="36" t="s">
        <v>796</v>
      </c>
      <c r="K7" s="37" t="s">
        <v>39</v>
      </c>
      <c r="L7" s="37"/>
      <c r="M7" s="31">
        <v>2000</v>
      </c>
      <c r="N7" s="31"/>
      <c r="O7" s="31">
        <v>2000</v>
      </c>
      <c r="P7" s="31"/>
      <c r="Q7" s="34" t="s">
        <v>797</v>
      </c>
      <c r="R7" s="34" t="s">
        <v>798</v>
      </c>
      <c r="S7" s="8"/>
    </row>
    <row r="8" spans="1:19" s="9" customFormat="1" ht="246.75" customHeight="1" x14ac:dyDescent="0.25">
      <c r="A8" s="38">
        <v>2</v>
      </c>
      <c r="B8" s="38">
        <v>1</v>
      </c>
      <c r="C8" s="38">
        <v>4</v>
      </c>
      <c r="D8" s="36">
        <v>5</v>
      </c>
      <c r="E8" s="90" t="s">
        <v>600</v>
      </c>
      <c r="F8" s="36" t="s">
        <v>799</v>
      </c>
      <c r="G8" s="36" t="s">
        <v>155</v>
      </c>
      <c r="H8" s="36" t="s">
        <v>794</v>
      </c>
      <c r="I8" s="7" t="s">
        <v>189</v>
      </c>
      <c r="J8" s="36" t="s">
        <v>796</v>
      </c>
      <c r="K8" s="37" t="s">
        <v>39</v>
      </c>
      <c r="L8" s="37"/>
      <c r="M8" s="31">
        <v>7000</v>
      </c>
      <c r="N8" s="31"/>
      <c r="O8" s="31">
        <v>7000</v>
      </c>
      <c r="P8" s="31"/>
      <c r="Q8" s="34" t="s">
        <v>797</v>
      </c>
      <c r="R8" s="34" t="s">
        <v>798</v>
      </c>
      <c r="S8" s="8"/>
    </row>
    <row r="9" spans="1:19" s="9" customFormat="1" ht="149.25" customHeight="1" x14ac:dyDescent="0.25">
      <c r="A9" s="151">
        <v>3</v>
      </c>
      <c r="B9" s="38">
        <v>1</v>
      </c>
      <c r="C9" s="38">
        <v>4</v>
      </c>
      <c r="D9" s="36">
        <v>5</v>
      </c>
      <c r="E9" s="90" t="s">
        <v>800</v>
      </c>
      <c r="F9" s="36" t="s">
        <v>801</v>
      </c>
      <c r="G9" s="36" t="s">
        <v>48</v>
      </c>
      <c r="H9" s="37" t="s">
        <v>794</v>
      </c>
      <c r="I9" s="7" t="s">
        <v>206</v>
      </c>
      <c r="J9" s="36" t="s">
        <v>796</v>
      </c>
      <c r="K9" s="37" t="s">
        <v>39</v>
      </c>
      <c r="L9" s="37"/>
      <c r="M9" s="31">
        <v>8000</v>
      </c>
      <c r="N9" s="31"/>
      <c r="O9" s="31">
        <v>8000</v>
      </c>
      <c r="P9" s="31"/>
      <c r="Q9" s="34" t="s">
        <v>797</v>
      </c>
      <c r="R9" s="34" t="s">
        <v>798</v>
      </c>
      <c r="S9" s="8"/>
    </row>
    <row r="10" spans="1:19" s="9" customFormat="1" ht="174.75" customHeight="1" x14ac:dyDescent="0.25">
      <c r="A10" s="151">
        <v>4</v>
      </c>
      <c r="B10" s="38">
        <v>1</v>
      </c>
      <c r="C10" s="38">
        <v>4</v>
      </c>
      <c r="D10" s="36">
        <v>5</v>
      </c>
      <c r="E10" s="90" t="s">
        <v>802</v>
      </c>
      <c r="F10" s="36" t="s">
        <v>803</v>
      </c>
      <c r="G10" s="36" t="s">
        <v>48</v>
      </c>
      <c r="H10" s="37" t="s">
        <v>794</v>
      </c>
      <c r="I10" s="7" t="s">
        <v>51</v>
      </c>
      <c r="J10" s="36" t="s">
        <v>796</v>
      </c>
      <c r="K10" s="37" t="s">
        <v>39</v>
      </c>
      <c r="L10" s="37"/>
      <c r="M10" s="31">
        <v>5500</v>
      </c>
      <c r="N10" s="31"/>
      <c r="O10" s="31">
        <v>5500</v>
      </c>
      <c r="P10" s="31"/>
      <c r="Q10" s="34" t="s">
        <v>797</v>
      </c>
      <c r="R10" s="34" t="s">
        <v>798</v>
      </c>
      <c r="S10" s="8"/>
    </row>
    <row r="11" spans="1:19" s="9" customFormat="1" ht="166.5" customHeight="1" x14ac:dyDescent="0.25">
      <c r="A11" s="151">
        <v>5</v>
      </c>
      <c r="B11" s="38">
        <v>1</v>
      </c>
      <c r="C11" s="38">
        <v>4</v>
      </c>
      <c r="D11" s="36">
        <v>5</v>
      </c>
      <c r="E11" s="90" t="s">
        <v>804</v>
      </c>
      <c r="F11" s="36" t="s">
        <v>805</v>
      </c>
      <c r="G11" s="36" t="s">
        <v>155</v>
      </c>
      <c r="H11" s="37" t="s">
        <v>794</v>
      </c>
      <c r="I11" s="7" t="s">
        <v>189</v>
      </c>
      <c r="J11" s="36" t="s">
        <v>796</v>
      </c>
      <c r="K11" s="37" t="s">
        <v>39</v>
      </c>
      <c r="L11" s="37"/>
      <c r="M11" s="31">
        <v>23000</v>
      </c>
      <c r="N11" s="31"/>
      <c r="O11" s="31">
        <v>23000</v>
      </c>
      <c r="P11" s="31"/>
      <c r="Q11" s="34" t="s">
        <v>797</v>
      </c>
      <c r="R11" s="34" t="s">
        <v>798</v>
      </c>
      <c r="S11" s="8"/>
    </row>
    <row r="12" spans="1:19" s="9" customFormat="1" ht="154.5" customHeight="1" x14ac:dyDescent="0.25">
      <c r="A12" s="151">
        <v>6</v>
      </c>
      <c r="B12" s="38">
        <v>1</v>
      </c>
      <c r="C12" s="38">
        <v>4</v>
      </c>
      <c r="D12" s="36">
        <v>5</v>
      </c>
      <c r="E12" s="90" t="s">
        <v>806</v>
      </c>
      <c r="F12" s="36" t="s">
        <v>807</v>
      </c>
      <c r="G12" s="36" t="s">
        <v>48</v>
      </c>
      <c r="H12" s="37" t="s">
        <v>794</v>
      </c>
      <c r="I12" s="7" t="s">
        <v>808</v>
      </c>
      <c r="J12" s="36" t="s">
        <v>796</v>
      </c>
      <c r="K12" s="37" t="s">
        <v>39</v>
      </c>
      <c r="L12" s="37"/>
      <c r="M12" s="31">
        <v>6600</v>
      </c>
      <c r="N12" s="31"/>
      <c r="O12" s="31">
        <v>6600</v>
      </c>
      <c r="P12" s="31"/>
      <c r="Q12" s="34" t="s">
        <v>797</v>
      </c>
      <c r="R12" s="34" t="s">
        <v>798</v>
      </c>
      <c r="S12" s="8"/>
    </row>
    <row r="13" spans="1:19" s="9" customFormat="1" ht="86.25" customHeight="1" x14ac:dyDescent="0.25">
      <c r="A13" s="151">
        <v>7</v>
      </c>
      <c r="B13" s="38">
        <v>1</v>
      </c>
      <c r="C13" s="38">
        <v>4</v>
      </c>
      <c r="D13" s="36">
        <v>5</v>
      </c>
      <c r="E13" s="90" t="s">
        <v>809</v>
      </c>
      <c r="F13" s="36" t="s">
        <v>810</v>
      </c>
      <c r="G13" s="36" t="s">
        <v>48</v>
      </c>
      <c r="H13" s="37" t="s">
        <v>794</v>
      </c>
      <c r="I13" s="7" t="s">
        <v>92</v>
      </c>
      <c r="J13" s="36" t="s">
        <v>796</v>
      </c>
      <c r="K13" s="37" t="s">
        <v>39</v>
      </c>
      <c r="L13" s="37"/>
      <c r="M13" s="31">
        <v>8500</v>
      </c>
      <c r="N13" s="31"/>
      <c r="O13" s="31">
        <v>8500</v>
      </c>
      <c r="P13" s="31"/>
      <c r="Q13" s="34" t="s">
        <v>797</v>
      </c>
      <c r="R13" s="34" t="s">
        <v>798</v>
      </c>
      <c r="S13" s="8"/>
    </row>
    <row r="14" spans="1:19" s="9" customFormat="1" ht="182.25" customHeight="1" x14ac:dyDescent="0.25">
      <c r="A14" s="151">
        <v>8</v>
      </c>
      <c r="B14" s="38">
        <v>1</v>
      </c>
      <c r="C14" s="38">
        <v>4</v>
      </c>
      <c r="D14" s="36">
        <v>5</v>
      </c>
      <c r="E14" s="90" t="s">
        <v>811</v>
      </c>
      <c r="F14" s="36" t="s">
        <v>812</v>
      </c>
      <c r="G14" s="36" t="s">
        <v>155</v>
      </c>
      <c r="H14" s="37" t="s">
        <v>794</v>
      </c>
      <c r="I14" s="7" t="s">
        <v>84</v>
      </c>
      <c r="J14" s="36" t="s">
        <v>796</v>
      </c>
      <c r="K14" s="37" t="s">
        <v>39</v>
      </c>
      <c r="L14" s="37"/>
      <c r="M14" s="31">
        <v>37000</v>
      </c>
      <c r="N14" s="31"/>
      <c r="O14" s="31">
        <v>37000</v>
      </c>
      <c r="P14" s="31"/>
      <c r="Q14" s="34" t="s">
        <v>797</v>
      </c>
      <c r="R14" s="34" t="s">
        <v>798</v>
      </c>
      <c r="S14" s="8"/>
    </row>
    <row r="15" spans="1:19" ht="165" x14ac:dyDescent="0.25">
      <c r="A15" s="151">
        <v>9</v>
      </c>
      <c r="B15" s="38">
        <v>1</v>
      </c>
      <c r="C15" s="38">
        <v>4</v>
      </c>
      <c r="D15" s="36">
        <v>5</v>
      </c>
      <c r="E15" s="90" t="s">
        <v>813</v>
      </c>
      <c r="F15" s="36" t="s">
        <v>814</v>
      </c>
      <c r="G15" s="36" t="s">
        <v>48</v>
      </c>
      <c r="H15" s="37" t="s">
        <v>794</v>
      </c>
      <c r="I15" s="7" t="s">
        <v>808</v>
      </c>
      <c r="J15" s="36" t="s">
        <v>796</v>
      </c>
      <c r="K15" s="37" t="s">
        <v>39</v>
      </c>
      <c r="L15" s="37"/>
      <c r="M15" s="31">
        <v>8000</v>
      </c>
      <c r="N15" s="31"/>
      <c r="O15" s="31">
        <v>8000</v>
      </c>
      <c r="P15" s="31"/>
      <c r="Q15" s="34" t="s">
        <v>797</v>
      </c>
      <c r="R15" s="34" t="s">
        <v>798</v>
      </c>
    </row>
    <row r="16" spans="1:19" ht="21.75" customHeight="1" x14ac:dyDescent="0.25">
      <c r="A16" s="574">
        <v>10</v>
      </c>
      <c r="B16" s="574">
        <v>1</v>
      </c>
      <c r="C16" s="574">
        <v>4</v>
      </c>
      <c r="D16" s="561">
        <v>5</v>
      </c>
      <c r="E16" s="561" t="s">
        <v>815</v>
      </c>
      <c r="F16" s="561" t="s">
        <v>816</v>
      </c>
      <c r="G16" s="732" t="s">
        <v>817</v>
      </c>
      <c r="H16" s="196" t="s">
        <v>48</v>
      </c>
      <c r="I16" s="197">
        <v>5</v>
      </c>
      <c r="J16" s="561" t="s">
        <v>818</v>
      </c>
      <c r="K16" s="563" t="s">
        <v>39</v>
      </c>
      <c r="L16" s="736"/>
      <c r="M16" s="739">
        <v>48161.5</v>
      </c>
      <c r="N16" s="736"/>
      <c r="O16" s="739">
        <v>40161.5</v>
      </c>
      <c r="P16" s="736"/>
      <c r="Q16" s="563" t="s">
        <v>819</v>
      </c>
      <c r="R16" s="563" t="s">
        <v>820</v>
      </c>
      <c r="S16" s="11"/>
    </row>
    <row r="17" spans="1:19" ht="29.25" customHeight="1" x14ac:dyDescent="0.25">
      <c r="A17" s="717"/>
      <c r="B17" s="717"/>
      <c r="C17" s="717"/>
      <c r="D17" s="603"/>
      <c r="E17" s="603"/>
      <c r="F17" s="603"/>
      <c r="G17" s="733"/>
      <c r="H17" s="196" t="s">
        <v>146</v>
      </c>
      <c r="I17" s="197">
        <v>26</v>
      </c>
      <c r="J17" s="603"/>
      <c r="K17" s="735"/>
      <c r="L17" s="737"/>
      <c r="M17" s="740"/>
      <c r="N17" s="737"/>
      <c r="O17" s="740"/>
      <c r="P17" s="737"/>
      <c r="Q17" s="735"/>
      <c r="R17" s="735"/>
      <c r="S17" s="11"/>
    </row>
    <row r="18" spans="1:19" ht="21.75" customHeight="1" x14ac:dyDescent="0.25">
      <c r="A18" s="717"/>
      <c r="B18" s="717"/>
      <c r="C18" s="717"/>
      <c r="D18" s="603"/>
      <c r="E18" s="603"/>
      <c r="F18" s="603"/>
      <c r="G18" s="733"/>
      <c r="H18" s="196" t="s">
        <v>155</v>
      </c>
      <c r="I18" s="197">
        <v>1</v>
      </c>
      <c r="J18" s="603"/>
      <c r="K18" s="735"/>
      <c r="L18" s="737"/>
      <c r="M18" s="740"/>
      <c r="N18" s="737"/>
      <c r="O18" s="740"/>
      <c r="P18" s="737"/>
      <c r="Q18" s="735"/>
      <c r="R18" s="735"/>
      <c r="S18" s="11"/>
    </row>
    <row r="19" spans="1:19" ht="48.75" customHeight="1" x14ac:dyDescent="0.25">
      <c r="A19" s="717"/>
      <c r="B19" s="717"/>
      <c r="C19" s="717"/>
      <c r="D19" s="603"/>
      <c r="E19" s="603"/>
      <c r="F19" s="603"/>
      <c r="G19" s="733"/>
      <c r="H19" s="196" t="s">
        <v>821</v>
      </c>
      <c r="I19" s="197">
        <v>25</v>
      </c>
      <c r="J19" s="603"/>
      <c r="K19" s="735"/>
      <c r="L19" s="737"/>
      <c r="M19" s="740"/>
      <c r="N19" s="737"/>
      <c r="O19" s="740"/>
      <c r="P19" s="737"/>
      <c r="Q19" s="735"/>
      <c r="R19" s="735"/>
      <c r="S19" s="11"/>
    </row>
    <row r="20" spans="1:19" ht="30" customHeight="1" x14ac:dyDescent="0.25">
      <c r="A20" s="717"/>
      <c r="B20" s="717"/>
      <c r="C20" s="717"/>
      <c r="D20" s="603"/>
      <c r="E20" s="603"/>
      <c r="F20" s="603"/>
      <c r="G20" s="733"/>
      <c r="H20" s="196" t="s">
        <v>37</v>
      </c>
      <c r="I20" s="197">
        <v>1</v>
      </c>
      <c r="J20" s="603"/>
      <c r="K20" s="735"/>
      <c r="L20" s="737"/>
      <c r="M20" s="740"/>
      <c r="N20" s="737"/>
      <c r="O20" s="740"/>
      <c r="P20" s="737"/>
      <c r="Q20" s="735"/>
      <c r="R20" s="735"/>
      <c r="S20" s="11"/>
    </row>
    <row r="21" spans="1:19" ht="45.75" customHeight="1" x14ac:dyDescent="0.25">
      <c r="A21" s="575"/>
      <c r="B21" s="575"/>
      <c r="C21" s="575"/>
      <c r="D21" s="562"/>
      <c r="E21" s="562"/>
      <c r="F21" s="562"/>
      <c r="G21" s="734"/>
      <c r="H21" s="198" t="s">
        <v>257</v>
      </c>
      <c r="I21" s="199" t="s">
        <v>822</v>
      </c>
      <c r="J21" s="562"/>
      <c r="K21" s="564"/>
      <c r="L21" s="738"/>
      <c r="M21" s="741"/>
      <c r="N21" s="738"/>
      <c r="O21" s="741"/>
      <c r="P21" s="738"/>
      <c r="Q21" s="564"/>
      <c r="R21" s="564"/>
      <c r="S21" s="11"/>
    </row>
    <row r="22" spans="1:19" ht="242.25" customHeight="1" x14ac:dyDescent="0.25">
      <c r="A22" s="241">
        <v>11</v>
      </c>
      <c r="B22" s="241">
        <v>1</v>
      </c>
      <c r="C22" s="241">
        <v>4</v>
      </c>
      <c r="D22" s="242">
        <v>5</v>
      </c>
      <c r="E22" s="242" t="s">
        <v>823</v>
      </c>
      <c r="F22" s="242" t="s">
        <v>824</v>
      </c>
      <c r="G22" s="242" t="s">
        <v>155</v>
      </c>
      <c r="H22" s="247" t="s">
        <v>42</v>
      </c>
      <c r="I22" s="266">
        <v>40</v>
      </c>
      <c r="J22" s="242" t="s">
        <v>825</v>
      </c>
      <c r="K22" s="252"/>
      <c r="L22" s="252" t="s">
        <v>39</v>
      </c>
      <c r="M22" s="257"/>
      <c r="N22" s="257">
        <v>30000</v>
      </c>
      <c r="O22" s="257"/>
      <c r="P22" s="257">
        <v>30000</v>
      </c>
      <c r="Q22" s="242" t="s">
        <v>797</v>
      </c>
      <c r="R22" s="242" t="s">
        <v>798</v>
      </c>
      <c r="S22" s="11"/>
    </row>
    <row r="23" spans="1:19" ht="54.75" customHeight="1" x14ac:dyDescent="0.25">
      <c r="A23" s="663" t="s">
        <v>1074</v>
      </c>
      <c r="B23" s="742"/>
      <c r="C23" s="742"/>
      <c r="D23" s="742"/>
      <c r="E23" s="742"/>
      <c r="F23" s="742"/>
      <c r="G23" s="742"/>
      <c r="H23" s="742"/>
      <c r="I23" s="742"/>
      <c r="J23" s="742"/>
      <c r="K23" s="742"/>
      <c r="L23" s="742"/>
      <c r="M23" s="742"/>
      <c r="N23" s="742"/>
      <c r="O23" s="742"/>
      <c r="P23" s="742"/>
      <c r="Q23" s="742"/>
      <c r="R23" s="743"/>
      <c r="S23" s="11"/>
    </row>
    <row r="24" spans="1:19" ht="148.5" customHeight="1" x14ac:dyDescent="0.25">
      <c r="A24" s="241">
        <v>12</v>
      </c>
      <c r="B24" s="241">
        <v>1</v>
      </c>
      <c r="C24" s="241">
        <v>4</v>
      </c>
      <c r="D24" s="242">
        <v>2</v>
      </c>
      <c r="E24" s="242" t="s">
        <v>826</v>
      </c>
      <c r="F24" s="242" t="s">
        <v>827</v>
      </c>
      <c r="G24" s="242" t="s">
        <v>48</v>
      </c>
      <c r="H24" s="247" t="s">
        <v>42</v>
      </c>
      <c r="I24" s="266">
        <v>65</v>
      </c>
      <c r="J24" s="236" t="s">
        <v>796</v>
      </c>
      <c r="K24" s="252"/>
      <c r="L24" s="252" t="s">
        <v>39</v>
      </c>
      <c r="M24" s="257"/>
      <c r="N24" s="257">
        <v>9341.09</v>
      </c>
      <c r="O24" s="257"/>
      <c r="P24" s="257">
        <v>9341.09</v>
      </c>
      <c r="Q24" s="242" t="s">
        <v>797</v>
      </c>
      <c r="R24" s="242" t="s">
        <v>798</v>
      </c>
      <c r="S24" s="11"/>
    </row>
    <row r="25" spans="1:19" ht="45" customHeight="1" x14ac:dyDescent="0.25">
      <c r="A25" s="613" t="s">
        <v>1073</v>
      </c>
      <c r="B25" s="616"/>
      <c r="C25" s="616"/>
      <c r="D25" s="616"/>
      <c r="E25" s="616"/>
      <c r="F25" s="616"/>
      <c r="G25" s="616"/>
      <c r="H25" s="616"/>
      <c r="I25" s="616"/>
      <c r="J25" s="616"/>
      <c r="K25" s="616"/>
      <c r="L25" s="616"/>
      <c r="M25" s="616"/>
      <c r="N25" s="616"/>
      <c r="O25" s="616"/>
      <c r="P25" s="616"/>
      <c r="Q25" s="616"/>
      <c r="R25" s="617"/>
      <c r="S25" s="11"/>
    </row>
    <row r="26" spans="1:19" ht="157.5" customHeight="1" x14ac:dyDescent="0.25">
      <c r="A26" s="241">
        <v>13</v>
      </c>
      <c r="B26" s="241">
        <v>1</v>
      </c>
      <c r="C26" s="241">
        <v>4</v>
      </c>
      <c r="D26" s="242">
        <v>2</v>
      </c>
      <c r="E26" s="242" t="s">
        <v>828</v>
      </c>
      <c r="F26" s="242" t="s">
        <v>829</v>
      </c>
      <c r="G26" s="242" t="s">
        <v>48</v>
      </c>
      <c r="H26" s="247" t="s">
        <v>42</v>
      </c>
      <c r="I26" s="266">
        <v>65</v>
      </c>
      <c r="J26" s="236" t="s">
        <v>796</v>
      </c>
      <c r="K26" s="252"/>
      <c r="L26" s="252" t="s">
        <v>39</v>
      </c>
      <c r="M26" s="257"/>
      <c r="N26" s="257">
        <v>9341.09</v>
      </c>
      <c r="O26" s="257"/>
      <c r="P26" s="257">
        <v>9341.09</v>
      </c>
      <c r="Q26" s="242" t="s">
        <v>797</v>
      </c>
      <c r="R26" s="242" t="s">
        <v>798</v>
      </c>
      <c r="S26" s="11"/>
    </row>
    <row r="27" spans="1:19" ht="30" customHeight="1" x14ac:dyDescent="0.25">
      <c r="A27" s="744" t="s">
        <v>1072</v>
      </c>
      <c r="B27" s="614"/>
      <c r="C27" s="614"/>
      <c r="D27" s="614"/>
      <c r="E27" s="614"/>
      <c r="F27" s="614"/>
      <c r="G27" s="614"/>
      <c r="H27" s="614"/>
      <c r="I27" s="614"/>
      <c r="J27" s="614"/>
      <c r="K27" s="614"/>
      <c r="L27" s="614"/>
      <c r="M27" s="614"/>
      <c r="N27" s="614"/>
      <c r="O27" s="614"/>
      <c r="P27" s="614"/>
      <c r="Q27" s="614"/>
      <c r="R27" s="615"/>
      <c r="S27" s="11"/>
    </row>
    <row r="28" spans="1:19" ht="105.75" customHeight="1" x14ac:dyDescent="0.25">
      <c r="A28" s="241">
        <v>14</v>
      </c>
      <c r="B28" s="241">
        <v>1</v>
      </c>
      <c r="C28" s="241">
        <v>4</v>
      </c>
      <c r="D28" s="242">
        <v>2</v>
      </c>
      <c r="E28" s="242" t="s">
        <v>830</v>
      </c>
      <c r="F28" s="242" t="s">
        <v>831</v>
      </c>
      <c r="G28" s="242" t="s">
        <v>48</v>
      </c>
      <c r="H28" s="247" t="s">
        <v>42</v>
      </c>
      <c r="I28" s="266">
        <v>60</v>
      </c>
      <c r="J28" s="236" t="s">
        <v>796</v>
      </c>
      <c r="K28" s="252"/>
      <c r="L28" s="252" t="s">
        <v>39</v>
      </c>
      <c r="M28" s="257"/>
      <c r="N28" s="257">
        <v>8961</v>
      </c>
      <c r="O28" s="257"/>
      <c r="P28" s="257">
        <v>8961</v>
      </c>
      <c r="Q28" s="242" t="s">
        <v>797</v>
      </c>
      <c r="R28" s="242" t="s">
        <v>798</v>
      </c>
      <c r="S28" s="11"/>
    </row>
    <row r="29" spans="1:19" ht="36" customHeight="1" x14ac:dyDescent="0.25">
      <c r="A29" s="613" t="s">
        <v>1071</v>
      </c>
      <c r="B29" s="616"/>
      <c r="C29" s="616"/>
      <c r="D29" s="616"/>
      <c r="E29" s="616"/>
      <c r="F29" s="616"/>
      <c r="G29" s="616"/>
      <c r="H29" s="616"/>
      <c r="I29" s="616"/>
      <c r="J29" s="616"/>
      <c r="K29" s="616"/>
      <c r="L29" s="616"/>
      <c r="M29" s="616"/>
      <c r="N29" s="616"/>
      <c r="O29" s="616"/>
      <c r="P29" s="616"/>
      <c r="Q29" s="616"/>
      <c r="R29" s="617"/>
      <c r="S29" s="11"/>
    </row>
    <row r="30" spans="1:19" ht="90" customHeight="1" x14ac:dyDescent="0.25">
      <c r="A30" s="241">
        <v>15</v>
      </c>
      <c r="B30" s="241">
        <v>1</v>
      </c>
      <c r="C30" s="241">
        <v>4</v>
      </c>
      <c r="D30" s="242">
        <v>2</v>
      </c>
      <c r="E30" s="242" t="s">
        <v>832</v>
      </c>
      <c r="F30" s="242" t="s">
        <v>833</v>
      </c>
      <c r="G30" s="242" t="s">
        <v>48</v>
      </c>
      <c r="H30" s="247" t="s">
        <v>42</v>
      </c>
      <c r="I30" s="266">
        <v>70</v>
      </c>
      <c r="J30" s="236" t="s">
        <v>796</v>
      </c>
      <c r="K30" s="252"/>
      <c r="L30" s="252" t="s">
        <v>39</v>
      </c>
      <c r="M30" s="257"/>
      <c r="N30" s="257">
        <v>10060.34</v>
      </c>
      <c r="O30" s="257"/>
      <c r="P30" s="257">
        <v>10060.34</v>
      </c>
      <c r="Q30" s="242" t="s">
        <v>797</v>
      </c>
      <c r="R30" s="242" t="s">
        <v>798</v>
      </c>
      <c r="S30" s="11"/>
    </row>
    <row r="31" spans="1:19" ht="26.25" customHeight="1" x14ac:dyDescent="0.25">
      <c r="A31" s="744" t="s">
        <v>1070</v>
      </c>
      <c r="B31" s="614"/>
      <c r="C31" s="614"/>
      <c r="D31" s="614"/>
      <c r="E31" s="614"/>
      <c r="F31" s="614"/>
      <c r="G31" s="614"/>
      <c r="H31" s="614"/>
      <c r="I31" s="614"/>
      <c r="J31" s="614"/>
      <c r="K31" s="614"/>
      <c r="L31" s="614"/>
      <c r="M31" s="614"/>
      <c r="N31" s="614"/>
      <c r="O31" s="614"/>
      <c r="P31" s="614"/>
      <c r="Q31" s="614"/>
      <c r="R31" s="615"/>
      <c r="S31" s="11"/>
    </row>
    <row r="32" spans="1:19" ht="88.5" customHeight="1" x14ac:dyDescent="0.25">
      <c r="A32" s="745">
        <v>16</v>
      </c>
      <c r="B32" s="745">
        <v>1</v>
      </c>
      <c r="C32" s="745">
        <v>4</v>
      </c>
      <c r="D32" s="746">
        <v>5</v>
      </c>
      <c r="E32" s="746" t="s">
        <v>834</v>
      </c>
      <c r="F32" s="746" t="s">
        <v>835</v>
      </c>
      <c r="G32" s="746" t="s">
        <v>48</v>
      </c>
      <c r="H32" s="247" t="s">
        <v>836</v>
      </c>
      <c r="I32" s="266">
        <v>3</v>
      </c>
      <c r="J32" s="486" t="s">
        <v>796</v>
      </c>
      <c r="K32" s="488"/>
      <c r="L32" s="749" t="s">
        <v>39</v>
      </c>
      <c r="M32" s="750"/>
      <c r="N32" s="750">
        <v>12008.92</v>
      </c>
      <c r="O32" s="750"/>
      <c r="P32" s="750">
        <v>12008.92</v>
      </c>
      <c r="Q32" s="746" t="s">
        <v>797</v>
      </c>
      <c r="R32" s="747" t="s">
        <v>798</v>
      </c>
      <c r="S32" s="11"/>
    </row>
    <row r="33" spans="1:19" ht="137.25" customHeight="1" x14ac:dyDescent="0.25">
      <c r="A33" s="745"/>
      <c r="B33" s="745"/>
      <c r="C33" s="745"/>
      <c r="D33" s="746"/>
      <c r="E33" s="746"/>
      <c r="F33" s="746"/>
      <c r="G33" s="746"/>
      <c r="H33" s="247" t="s">
        <v>837</v>
      </c>
      <c r="I33" s="266">
        <v>60</v>
      </c>
      <c r="J33" s="486"/>
      <c r="K33" s="488"/>
      <c r="L33" s="749"/>
      <c r="M33" s="750"/>
      <c r="N33" s="750"/>
      <c r="O33" s="750"/>
      <c r="P33" s="750"/>
      <c r="Q33" s="746"/>
      <c r="R33" s="748"/>
      <c r="S33" s="11"/>
    </row>
    <row r="34" spans="1:19" ht="44.25" customHeight="1" x14ac:dyDescent="0.25">
      <c r="A34" s="613" t="s">
        <v>1069</v>
      </c>
      <c r="B34" s="616"/>
      <c r="C34" s="616"/>
      <c r="D34" s="616"/>
      <c r="E34" s="616"/>
      <c r="F34" s="616"/>
      <c r="G34" s="616"/>
      <c r="H34" s="616"/>
      <c r="I34" s="616"/>
      <c r="J34" s="616"/>
      <c r="K34" s="616"/>
      <c r="L34" s="616"/>
      <c r="M34" s="616"/>
      <c r="N34" s="616"/>
      <c r="O34" s="616"/>
      <c r="P34" s="616"/>
      <c r="Q34" s="616"/>
      <c r="R34" s="617"/>
      <c r="S34" s="11"/>
    </row>
    <row r="35" spans="1:19" ht="141.75" customHeight="1" x14ac:dyDescent="0.25">
      <c r="A35" s="241">
        <v>17</v>
      </c>
      <c r="B35" s="241">
        <v>1</v>
      </c>
      <c r="C35" s="241">
        <v>4</v>
      </c>
      <c r="D35" s="242">
        <v>2</v>
      </c>
      <c r="E35" s="242" t="s">
        <v>838</v>
      </c>
      <c r="F35" s="242" t="s">
        <v>839</v>
      </c>
      <c r="G35" s="242" t="s">
        <v>155</v>
      </c>
      <c r="H35" s="268" t="s">
        <v>305</v>
      </c>
      <c r="I35" s="266">
        <v>45</v>
      </c>
      <c r="J35" s="236" t="s">
        <v>796</v>
      </c>
      <c r="K35" s="252"/>
      <c r="L35" s="252" t="s">
        <v>39</v>
      </c>
      <c r="M35" s="257"/>
      <c r="N35" s="257">
        <v>139735.79999999999</v>
      </c>
      <c r="O35" s="257"/>
      <c r="P35" s="257">
        <v>139735.79999999999</v>
      </c>
      <c r="Q35" s="242" t="s">
        <v>797</v>
      </c>
      <c r="R35" s="242" t="s">
        <v>798</v>
      </c>
      <c r="S35" s="11"/>
    </row>
    <row r="36" spans="1:19" ht="42.75" customHeight="1" x14ac:dyDescent="0.25">
      <c r="A36" s="613" t="s">
        <v>1068</v>
      </c>
      <c r="B36" s="616"/>
      <c r="C36" s="616"/>
      <c r="D36" s="616"/>
      <c r="E36" s="616"/>
      <c r="F36" s="616"/>
      <c r="G36" s="616"/>
      <c r="H36" s="616"/>
      <c r="I36" s="616"/>
      <c r="J36" s="616"/>
      <c r="K36" s="616"/>
      <c r="L36" s="616"/>
      <c r="M36" s="616"/>
      <c r="N36" s="616"/>
      <c r="O36" s="616"/>
      <c r="P36" s="616"/>
      <c r="Q36" s="616"/>
      <c r="R36" s="617"/>
      <c r="S36" s="11"/>
    </row>
    <row r="37" spans="1:19" ht="118.5" customHeight="1" x14ac:dyDescent="0.25">
      <c r="A37" s="241">
        <v>18</v>
      </c>
      <c r="B37" s="241">
        <v>1</v>
      </c>
      <c r="C37" s="241">
        <v>4</v>
      </c>
      <c r="D37" s="242">
        <v>5</v>
      </c>
      <c r="E37" s="242" t="s">
        <v>840</v>
      </c>
      <c r="F37" s="242" t="s">
        <v>841</v>
      </c>
      <c r="G37" s="242" t="s">
        <v>155</v>
      </c>
      <c r="H37" s="247" t="s">
        <v>305</v>
      </c>
      <c r="I37" s="266">
        <v>90</v>
      </c>
      <c r="J37" s="236" t="s">
        <v>796</v>
      </c>
      <c r="K37" s="252"/>
      <c r="L37" s="252" t="s">
        <v>39</v>
      </c>
      <c r="M37" s="257"/>
      <c r="N37" s="257">
        <v>70000</v>
      </c>
      <c r="O37" s="257"/>
      <c r="P37" s="257">
        <v>70000</v>
      </c>
      <c r="Q37" s="242" t="s">
        <v>797</v>
      </c>
      <c r="R37" s="242" t="s">
        <v>798</v>
      </c>
      <c r="S37" s="11"/>
    </row>
    <row r="38" spans="1:19" ht="45.75" customHeight="1" x14ac:dyDescent="0.25">
      <c r="A38" s="751" t="s">
        <v>1067</v>
      </c>
      <c r="B38" s="751"/>
      <c r="C38" s="751"/>
      <c r="D38" s="751"/>
      <c r="E38" s="751"/>
      <c r="F38" s="751"/>
      <c r="G38" s="751"/>
      <c r="H38" s="751"/>
      <c r="I38" s="751"/>
      <c r="J38" s="751"/>
      <c r="K38" s="751"/>
      <c r="L38" s="751"/>
      <c r="M38" s="751"/>
      <c r="N38" s="751"/>
      <c r="O38" s="751"/>
      <c r="P38" s="751"/>
      <c r="Q38" s="751"/>
      <c r="R38" s="751"/>
      <c r="S38" s="11"/>
    </row>
    <row r="39" spans="1:19" ht="159" customHeight="1" x14ac:dyDescent="0.25">
      <c r="A39" s="241">
        <v>19</v>
      </c>
      <c r="B39" s="241">
        <v>1</v>
      </c>
      <c r="C39" s="241">
        <v>4</v>
      </c>
      <c r="D39" s="242">
        <v>5</v>
      </c>
      <c r="E39" s="242" t="s">
        <v>842</v>
      </c>
      <c r="F39" s="242" t="s">
        <v>843</v>
      </c>
      <c r="G39" s="242" t="s">
        <v>844</v>
      </c>
      <c r="H39" s="247" t="s">
        <v>845</v>
      </c>
      <c r="I39" s="266">
        <v>4</v>
      </c>
      <c r="J39" s="236" t="s">
        <v>796</v>
      </c>
      <c r="K39" s="252"/>
      <c r="L39" s="252" t="s">
        <v>39</v>
      </c>
      <c r="M39" s="257"/>
      <c r="N39" s="257">
        <v>10551.76</v>
      </c>
      <c r="O39" s="257"/>
      <c r="P39" s="257">
        <v>10551.76</v>
      </c>
      <c r="Q39" s="242" t="s">
        <v>797</v>
      </c>
      <c r="R39" s="242" t="s">
        <v>798</v>
      </c>
      <c r="S39" s="11"/>
    </row>
    <row r="40" spans="1:19" ht="51" customHeight="1" x14ac:dyDescent="0.25">
      <c r="A40" s="751" t="s">
        <v>1066</v>
      </c>
      <c r="B40" s="751"/>
      <c r="C40" s="751"/>
      <c r="D40" s="751"/>
      <c r="E40" s="751"/>
      <c r="F40" s="751"/>
      <c r="G40" s="751"/>
      <c r="H40" s="751"/>
      <c r="I40" s="751"/>
      <c r="J40" s="751"/>
      <c r="K40" s="751"/>
      <c r="L40" s="751"/>
      <c r="M40" s="751"/>
      <c r="N40" s="751"/>
      <c r="O40" s="751"/>
      <c r="P40" s="751"/>
      <c r="Q40" s="751"/>
      <c r="R40" s="751"/>
    </row>
    <row r="42" spans="1:19" x14ac:dyDescent="0.25">
      <c r="L42" s="479"/>
      <c r="M42" s="581" t="s">
        <v>112</v>
      </c>
      <c r="N42" s="581"/>
      <c r="O42" s="581" t="s">
        <v>113</v>
      </c>
      <c r="P42" s="517"/>
    </row>
    <row r="43" spans="1:19" x14ac:dyDescent="0.25">
      <c r="L43" s="479"/>
      <c r="M43" s="13" t="s">
        <v>114</v>
      </c>
      <c r="N43" s="14" t="s">
        <v>115</v>
      </c>
      <c r="O43" s="15" t="s">
        <v>114</v>
      </c>
      <c r="P43" s="14" t="s">
        <v>115</v>
      </c>
    </row>
    <row r="44" spans="1:19" x14ac:dyDescent="0.25">
      <c r="L44" s="16" t="s">
        <v>116</v>
      </c>
      <c r="M44" s="17">
        <v>9</v>
      </c>
      <c r="N44" s="18">
        <v>105600</v>
      </c>
      <c r="O44" s="19">
        <v>1</v>
      </c>
      <c r="P44" s="20">
        <v>40161.5</v>
      </c>
    </row>
    <row r="45" spans="1:19" x14ac:dyDescent="0.25">
      <c r="L45" s="16" t="s">
        <v>117</v>
      </c>
      <c r="M45" s="200">
        <v>18</v>
      </c>
      <c r="N45" s="18">
        <f>O7+O8+O9+O10+O11+O12+O13+O14+O15+P22+P24+P26+P28+P30+P32+P35+P37+P39</f>
        <v>405600</v>
      </c>
      <c r="O45" s="200">
        <v>1</v>
      </c>
      <c r="P45" s="18">
        <v>40161.5</v>
      </c>
    </row>
    <row r="47" spans="1:19" x14ac:dyDescent="0.25">
      <c r="N47"/>
    </row>
  </sheetData>
  <mergeCells count="58">
    <mergeCell ref="L42:L43"/>
    <mergeCell ref="M42:N42"/>
    <mergeCell ref="O42:P42"/>
    <mergeCell ref="L32:L33"/>
    <mergeCell ref="M32:M33"/>
    <mergeCell ref="N32:N33"/>
    <mergeCell ref="O32:O33"/>
    <mergeCell ref="P32:P33"/>
    <mergeCell ref="A34:R34"/>
    <mergeCell ref="A36:R36"/>
    <mergeCell ref="A38:R38"/>
    <mergeCell ref="A40:R40"/>
    <mergeCell ref="Q32:Q33"/>
    <mergeCell ref="A31:R31"/>
    <mergeCell ref="A32:A33"/>
    <mergeCell ref="B32:B33"/>
    <mergeCell ref="C32:C33"/>
    <mergeCell ref="D32:D33"/>
    <mergeCell ref="E32:E33"/>
    <mergeCell ref="F32:F33"/>
    <mergeCell ref="G32:G33"/>
    <mergeCell ref="J32:J33"/>
    <mergeCell ref="K32:K33"/>
    <mergeCell ref="R32:R33"/>
    <mergeCell ref="A29:R29"/>
    <mergeCell ref="K16:K21"/>
    <mergeCell ref="L16:L21"/>
    <mergeCell ref="M16:M21"/>
    <mergeCell ref="N16:N21"/>
    <mergeCell ref="O16:O21"/>
    <mergeCell ref="P16:P21"/>
    <mergeCell ref="Q16:Q21"/>
    <mergeCell ref="R16:R21"/>
    <mergeCell ref="A23:R23"/>
    <mergeCell ref="A25:R25"/>
    <mergeCell ref="A27:R27"/>
    <mergeCell ref="Q4:Q5"/>
    <mergeCell ref="R4:R5"/>
    <mergeCell ref="A16:A21"/>
    <mergeCell ref="B16:B21"/>
    <mergeCell ref="C16:C21"/>
    <mergeCell ref="D16:D21"/>
    <mergeCell ref="E16:E21"/>
    <mergeCell ref="F16:F21"/>
    <mergeCell ref="G16:G21"/>
    <mergeCell ref="J16:J2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2</vt:i4>
      </vt:variant>
    </vt:vector>
  </HeadingPairs>
  <TitlesOfParts>
    <vt:vector size="20" baseType="lpstr">
      <vt:lpstr>MRiRW</vt:lpstr>
      <vt:lpstr>CDR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MRiRW!Obszar_wydruku</vt:lpstr>
      <vt:lpstr>MRiRW!Tytuły_wydruku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kaska</cp:lastModifiedBy>
  <cp:lastPrinted>2019-01-18T06:34:02Z</cp:lastPrinted>
  <dcterms:created xsi:type="dcterms:W3CDTF">2019-01-02T19:56:34Z</dcterms:created>
  <dcterms:modified xsi:type="dcterms:W3CDTF">2019-03-14T10:23:09Z</dcterms:modified>
</cp:coreProperties>
</file>