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en_skoroszyt"/>
  <mc:AlternateContent xmlns:mc="http://schemas.openxmlformats.org/markup-compatibility/2006">
    <mc:Choice Requires="x15">
      <x15ac:absPath xmlns:x15ac="http://schemas.microsoft.com/office/spreadsheetml/2010/11/ac" url="Z:\GRUPA ROBOCZA\Grupy tematycznej ds. innowacji w rolnictwie i na obszarach wiejskich\Tryb obiegowy-uchwała 12\"/>
    </mc:Choice>
  </mc:AlternateContent>
  <xr:revisionPtr revIDLastSave="0" documentId="13_ncr:1_{324B293B-D9F3-4AA9-AAA1-76B2AA91801D}" xr6:coauthVersionLast="41" xr6:coauthVersionMax="41" xr10:uidLastSave="{00000000-0000-0000-0000-000000000000}"/>
  <bookViews>
    <workbookView xWindow="-120" yWindow="-120" windowWidth="29040" windowHeight="15840" xr2:uid="{00000000-000D-0000-FFFF-FFFF00000000}"/>
  </bookViews>
  <sheets>
    <sheet name="MRiRW" sheetId="18" r:id="rId1"/>
    <sheet name="CDR" sheetId="1" r:id="rId2"/>
    <sheet name="Dolnośląski ODR" sheetId="2" r:id="rId3"/>
    <sheet name="Kujawsko-Pomorski ODR" sheetId="3" r:id="rId4"/>
    <sheet name="Lubelski ODR" sheetId="4" r:id="rId5"/>
    <sheet name="Lubuski ODR" sheetId="5" r:id="rId6"/>
    <sheet name="Łódzki ODR" sheetId="6" r:id="rId7"/>
    <sheet name="Małopolski ODR" sheetId="7" r:id="rId8"/>
    <sheet name="Mazowiecki ODR" sheetId="8" r:id="rId9"/>
    <sheet name="Opolski ODR" sheetId="9" r:id="rId10"/>
    <sheet name="Podkarpacki ODR" sheetId="10" r:id="rId11"/>
    <sheet name="Podlaski ODR" sheetId="11" r:id="rId12"/>
    <sheet name="Pomorski ODR" sheetId="12" r:id="rId13"/>
    <sheet name="Śląski ODR" sheetId="13" r:id="rId14"/>
    <sheet name="Świętokrzyski ODR" sheetId="14" r:id="rId15"/>
    <sheet name="Warmińsko-Mazurski ODR" sheetId="15" r:id="rId16"/>
    <sheet name="Wielkopolski ODR" sheetId="16" r:id="rId17"/>
    <sheet name="Zachodniopomorski ODR" sheetId="17" r:id="rId18"/>
  </sheets>
  <definedNames>
    <definedName name="_xlnm._FilterDatabase" localSheetId="0" hidden="1">MRiRW!$A$6:$Y$21</definedName>
    <definedName name="_xlnm.Print_Area" localSheetId="0">MRiRW!$A$1:$R$21</definedName>
    <definedName name="_xlnm.Print_Titles" localSheetId="0">MRiRW!$4:$6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7" i="18" l="1"/>
  <c r="P7" i="18"/>
  <c r="O8" i="18"/>
  <c r="O10" i="18"/>
  <c r="P10" i="18"/>
  <c r="O11" i="18"/>
  <c r="P11" i="18"/>
  <c r="M13" i="18"/>
  <c r="O13" i="18" s="1"/>
  <c r="P13" i="18"/>
  <c r="O14" i="18"/>
  <c r="P14" i="18"/>
  <c r="O16" i="18"/>
  <c r="P16" i="18"/>
  <c r="O17" i="18"/>
  <c r="P17" i="18"/>
  <c r="O18" i="18"/>
  <c r="P18" i="18"/>
  <c r="O19" i="18"/>
  <c r="P19" i="18"/>
  <c r="O21" i="18"/>
  <c r="P21" i="18"/>
  <c r="P38" i="11" l="1"/>
  <c r="R37" i="11"/>
  <c r="R38" i="11" s="1"/>
  <c r="P37" i="11"/>
  <c r="P40" i="16" l="1"/>
  <c r="P39" i="16" s="1"/>
  <c r="O20" i="16"/>
  <c r="O19" i="16"/>
  <c r="O18" i="16"/>
  <c r="O17" i="16"/>
  <c r="O16" i="16"/>
  <c r="O15" i="16"/>
  <c r="O14" i="16"/>
  <c r="O12" i="16"/>
  <c r="N40" i="16" l="1"/>
  <c r="N39" i="16"/>
  <c r="R21" i="10"/>
  <c r="R20" i="10"/>
  <c r="O12" i="10"/>
  <c r="P10" i="10"/>
  <c r="O8" i="10"/>
  <c r="P20" i="10" s="1"/>
  <c r="P21" i="10" l="1"/>
  <c r="P49" i="13"/>
  <c r="N49" i="13"/>
  <c r="P48" i="13"/>
  <c r="I19" i="3" l="1"/>
  <c r="R18" i="3"/>
  <c r="Q18" i="3"/>
  <c r="O18" i="3"/>
  <c r="P36" i="3" s="1"/>
  <c r="M18" i="3"/>
  <c r="K18" i="3"/>
  <c r="J18" i="3"/>
  <c r="I18" i="3"/>
  <c r="H18" i="3"/>
  <c r="F18" i="3"/>
  <c r="E18" i="3"/>
  <c r="D18" i="3"/>
  <c r="C18" i="3"/>
  <c r="B18" i="3"/>
  <c r="A18" i="3"/>
  <c r="P82" i="1" l="1"/>
  <c r="N82" i="1"/>
  <c r="P81" i="1"/>
  <c r="N81" i="1"/>
  <c r="N86" i="15" l="1"/>
  <c r="N87" i="15" l="1"/>
  <c r="P86" i="15"/>
  <c r="O30" i="14"/>
  <c r="Q30" i="14"/>
  <c r="P48" i="12"/>
  <c r="N48" i="12"/>
  <c r="Q37" i="9" l="1"/>
  <c r="O37" i="9"/>
  <c r="N45" i="8" l="1"/>
  <c r="N41" i="7"/>
  <c r="N40" i="7"/>
  <c r="O38" i="5"/>
  <c r="O37" i="5"/>
  <c r="M48" i="4"/>
  <c r="N26" i="2"/>
  <c r="P26" i="2"/>
  <c r="N38" i="6" l="1"/>
  <c r="P22" i="6"/>
  <c r="N39" i="6" s="1"/>
  <c r="M47" i="4" l="1"/>
  <c r="R15" i="5" l="1"/>
</calcChain>
</file>

<file path=xl/sharedStrings.xml><?xml version="1.0" encoding="utf-8"?>
<sst xmlns="http://schemas.openxmlformats.org/spreadsheetml/2006/main" count="3704" uniqueCount="1273">
  <si>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</si>
  <si>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</si>
  <si>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</si>
  <si>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</si>
  <si>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</si>
  <si>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</si>
  <si>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</si>
  <si>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</si>
  <si>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</si>
  <si>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</si>
  <si>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</si>
  <si>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</si>
  <si>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</si>
  <si>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</si>
  <si>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</si>
  <si>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</si>
  <si>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</si>
  <si>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</si>
  <si>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</si>
  <si>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</si>
  <si>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</si>
  <si>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</si>
  <si>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</si>
  <si>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</si>
  <si>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</si>
  <si>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</si>
  <si>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</si>
  <si>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</si>
  <si>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</si>
  <si>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</si>
  <si>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</si>
  <si>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</si>
  <si>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</si>
  <si>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</si>
  <si>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 xml:space="preserve">Współczesne wyzwania gospodarki wodnej na obszarach wiejskich" </t>
  </si>
  <si>
    <t xml:space="preserve">Celem operacji jest umożliwienie bezpośredniej wymiany doświadczeń oraz wiedzy różnych podmiotów zaangażowanych w gospodarowanie wodą na obszarach wiejskich, ze szczególnym uwzględnieniem rolnictwa.
Cele szczegółowe operacji:
• upowszechnienie dobrych praktyk w zakresie gospodarowania wodą na terenach rolniczych;
• propagowanie innowacyjnych technologii, technik i narzędzi w zakresie racjonalnego gospodarowania wodami;
• propagowanie współpracy między jednostkami naukowymi, rolnikami, doradcami rolniczymi, instytucjami z branży wodnej i samorządami w zakresie wykorzystania wody w różnych dziedzinach gospodarki narodowej;
• diagnoza obszarów problemowych związanych z gospodarowaniem wodą na obszarach wiejskich, wymagających zastosowania innowacyjnych rozwiązań oraz wielopodmiotowej współpracy.
</t>
  </si>
  <si>
    <t>Konferencja, publikacja naukowa</t>
  </si>
  <si>
    <t>konferencja</t>
  </si>
  <si>
    <t>przedstawiciele świata nauki, przedstawiciele związków branżowych rolników, rolnicy, doradcy rolniczy, pracownicy CDR i WODR zajmujący się zagadnieniami związanymi z  innowacyjnością w rolnictwie i na obszarach wiejskich, przedstawiciele administracji publicznej (rządowej i samorządowej), przedstawiciele instytucji zajmujących się gospodarką wodną (liczba uczestników: 120)</t>
  </si>
  <si>
    <t>II-IV</t>
  </si>
  <si>
    <t>Centrum Doradztwa Rolniczego w Brwinowie</t>
  </si>
  <si>
    <t>ul. Pszczelińska 99, 05-840 Brwinów</t>
  </si>
  <si>
    <t>liczba uczestników</t>
  </si>
  <si>
    <t>publikacja naukowa</t>
  </si>
  <si>
    <t>1</t>
  </si>
  <si>
    <t xml:space="preserve">Innowacyjne technologie w rolnictwie precyzyjnym </t>
  </si>
  <si>
    <t xml:space="preserve"> Celem operacji jest przygotowanie uczestników szkolenia do podejmowania działań prowadzących do wdrażania innowacyjnych rozwiązań w zakresie rolnictwa precyzyjnego w gospodarstwach rolnych. </t>
  </si>
  <si>
    <t>Szkolenie</t>
  </si>
  <si>
    <t>szkolenie</t>
  </si>
  <si>
    <t>doradcy rolniczy, pracownicy izb rolniczych, nauczyciele, uczniowie, studenci szkół rolniczych, rolnicy</t>
  </si>
  <si>
    <t>III-IV</t>
  </si>
  <si>
    <t>35</t>
  </si>
  <si>
    <t>Forum „Sieciowanie Partnerów SIR”</t>
  </si>
  <si>
    <t>Celem operacji jest przedstawienie innowacyjnych rozwiązań przez chętnych do udziału w operacji zarejestrowanych Partnerów SIR, ich wzajemne sieciowanie, dzięki, którym może nawiązać się współpraca wieloaktorowa przyczyniająca się do rozwoju polskiego rolnictwa i będąca przez to dobrą praktyką chętnie kopiowaną przez inne podmioty działające w sektorze rolnym.</t>
  </si>
  <si>
    <t>Konferencja 2-dniowa</t>
  </si>
  <si>
    <t>Konferencja</t>
  </si>
  <si>
    <t xml:space="preserve">Partnerzy zarejestrowani w bazie Partnerów SIR, potencjalni partnerzy, pracownicy CDR oraz WODR  </t>
  </si>
  <si>
    <t>100</t>
  </si>
  <si>
    <t xml:space="preserve">III Forum wiedzy i innowacji </t>
  </si>
  <si>
    <t xml:space="preserve">
Celem operacji jest przekazanie wiedzy i informacji na temat nowoczesnych rozwiązań, innowacyjnych produktów oraz prowadzonych  badań uzyskanych od instytucji badawczo naukowych oraz uczelni rolniczych przy współudziale  przedsiębiorców działających na rzecz rolnictwa. Przedstawione informacje przyczynią się do wzrostu rentowności gospodarstw oraz poprawy konkurencyjności sektora rolnego. Operacja ma za zadanie ułatwianie kontaktów między grupami odbiorców operacji celem nawiązania stałej współpracy między nauką a praktyką.</t>
  </si>
  <si>
    <t>Doradcy, nauka, rolnicy, przedsiębiorcy, administracja rządowa i samorządowa</t>
  </si>
  <si>
    <t>150</t>
  </si>
  <si>
    <t xml:space="preserve">Broszura: „Działanie Współpraca” wspierające wdrażanie innowacyjnych rozwiązań w rolnictwie </t>
  </si>
  <si>
    <t>Przedmiotem operacji jest opracowanie oraz wydanie broszury informacyjnej na temat działania "Współpraca" w ramach Programu Rozwoju Obszarów Wiejskich na lata 2014-2020 oraz roli SIR we wdrażaniu tego działania.  Celem operacji jest promocja działania na terenie kraju oraz przekazanie zainteresowanym podmiotom  podstawowych informacji dotyczących tworzenia grup operacyjnych oraz realizowanych przez nie projektów.</t>
  </si>
  <si>
    <t>publikacja</t>
  </si>
  <si>
    <t>Doradcy, nauka, rolnicy, przedsiębiorcy oraz wszyscy zainteresowani działaniem Współpraca</t>
  </si>
  <si>
    <t>nakład</t>
  </si>
  <si>
    <t>10.000</t>
  </si>
  <si>
    <t>Partnerstwo dla rozwoju II</t>
  </si>
  <si>
    <t xml:space="preserve"> 
Operacja ma na celu budowę sieci powiązań między sferą nauki i biznesu a rolnictwem oraz przyspieszenie transferu wiedzy i innowacji do praktyki gospodarczej. Proces tworzenia nowych rozwiązań dla gospodarski wymaga trwałego powiązania między różnymi podmiotami. Dostarczenie w ramach szkoleń wiedzy i umiejętności zawiązywania grup operacyjnych na rzecz innowacji pozwoli na ściślejszą współpracę między różnymi instytucjami i skuteczny transfer wiedzy i innowacji na obszary wiejskie.
</t>
  </si>
  <si>
    <t>szkolenia ( 2 x 2 dni)</t>
  </si>
  <si>
    <t>2</t>
  </si>
  <si>
    <t>partnerzy SIR oraz instytucje zainteresowane tworzeniem partnerstwa 
na rzecz innowacji, przedstawiciele: Wojewódzkich Ośrodków Doradztwa Rolniczego, prywatnych podmiotów doradczych,  uczelni wyższych, firm produkcyjnych, instytutów badawczych, Grup producentów rolnych i stowarzyszenia branżowe oraz inne podmioty zainteresowane zakładaniem grup operacyjnych</t>
  </si>
  <si>
    <t>liczba uczestników szkolenia nr 1</t>
  </si>
  <si>
    <t>liczba uczestników szkolenia nr 2</t>
  </si>
  <si>
    <t>Spotkania informacyjno-szkoleniowe dla brokerów innowacji oraz pracowników CDR i ODR wspierających prace związane z wrażaniem działania „Współpraca”</t>
  </si>
  <si>
    <t xml:space="preserve">Przedmiotem operacji jest zorganizowanie spotkań informacyjno-szkoleniowych dla brokerów innowacji oraz pracowników WODR i CDR wspierających pracę brokerów. Celem operacji są cykliczne spotkania, podczas których uczestnicy wymieniają się doświadczeniami oraz dobrymi praktykami z zakresu wspierania tworzących się grup operacyjnych EPI, uzyskają bieżące informacje dotyczące działania "Współpraca" w ramach PROW 2014-2020. Jednoczenie spotkania te wskażą kierunki pracy koordynatorów SIR w województwach, które mogą być wsparciem dla brokerów.
</t>
  </si>
  <si>
    <t>liczba spotkań informacyjno-szkoleniowych</t>
  </si>
  <si>
    <t>4</t>
  </si>
  <si>
    <t>Pracownicy Centrum Doradztwa Rolniczego w Brwinowie wraz z Oddziałami oraz pracownicy Wojewódzkich Ośrodków Doradztwa Rolniczego (brokerzy innowacji oraz pracownicy wspierający wdrażnie Działania Współpraca), przedstawiciele MRiRW oraz ARiMR</t>
  </si>
  <si>
    <t>160</t>
  </si>
  <si>
    <t>Promocja innowacji w hodowli bydła mięsnego podczas Europejskich Targów Hodowlanych w Clermount-Ferrand</t>
  </si>
  <si>
    <t>Głównym celem operacji jest pomoc w utworzeniu grupy operacyjnej w zakresie produkcji zwierzęcej – bydło mięsne oraz w opracowaniu przez nią wniosku o dofinansowanie. Służyć ma temu  wymiana wiedzy oraz doświadczeń pomiędzy podmiotami uczestniczącymi w realizacji operacji. W trakcie wyjazdu studyjnego zostaną podjęte miedzy innymi zadania dotyczące  moderacji powstania grupy operacyjnej oraz zapoznanie się z doświadczeniami francuskimi w zakresie tworzenia przez grupy operacyjne wniosków o dofinansowanie działań innowacyjnych. Francja posiada duże doświadczenie w zakresie stosowana postępu genetycznego w produkcji zwierzęcej.   Zapoznanie hodowców, doradców, specjalistów i pracowników naukowych z innowacyjnymi rozwiązaniami stosowanymi we Francji w zakresie hodowli bydła. Umożliwi to uczestnikom wymianę fachowej wiedzy oraz dobrych praktyk w zakresie wdrażania innowacji w rolnictwie i na obszarach wiejskich, oraz pomoże w opracowaniu wniosku o dofinasowanie w zakresie działania „Współpraca” PROW. Równie ważna dla organizatorów jest integracja środowiska. Aby doszło do utworzenia grupy operacyjnej potrzebna jest możliwość poznania się potencjalnych jej członków,  stworzenia relacji oraz potrzeby wspólnych działań w zakresie wdrażania innowacji w atmosferze odpowiedniej moderacji poprzez brokera innowacji. Wśród hodowców dominują członkowie grup producenckich stanowi to potencjał do realizacji wspólnych rozwiązań innowacyjnych, które służyć mogą szerokiemu gronu odbiorców na obszarach wiejskich. Międzynarodowe Targi sprzyjają nabyciu wiedzy i umiejętności praktycznych związanych z hodowlą zwierząt, pracami hodowlanymi w gospodarstwie rolnym oraz inspirują do podjęcia wdrożenia działań innowacyjnych. Podniesienie wiedzy i jakości życia społeczności lokalnej na obszarze województw uczestniczących poprzez uczestnictwo w wystawie międzynarodowej  daje możliwość zapoznania się z poszczególnymi rasami, obserwację zachowania zwierząt, oraz ich oceny i wyboru najlepszych sztuk.</t>
  </si>
  <si>
    <t>Wyjazd studyjny</t>
  </si>
  <si>
    <t>50</t>
  </si>
  <si>
    <t xml:space="preserve">Rolnicy, przedsiębiorcy, członkowie grup producenckich, doradcy 
i specjaliści ODR-ów oraz naukowców z Uniwersytetu Technologiczno-Przyrodniczego w Bydgoszczy i/lub Uniwersytetu Przyrodniczego w Poznaniu
</t>
  </si>
  <si>
    <t>Pomorski Ośrodek Doradztwa Rolniczego w Lubaniu</t>
  </si>
  <si>
    <t>Maderskiego 3, 
83-422 Lubań</t>
  </si>
  <si>
    <t xml:space="preserve">Budowanie sieci partnerstw w celu wdrażania innowacji w zakresie wprowadzania do obrotu żywności wysokiej jakości </t>
  </si>
  <si>
    <t xml:space="preserve">Celem głównym operacji jest przedstawienie innowacyjnych rozwiązań dotyczących dywersyfikacji dochodów gospodarstwa poprzez rozwój działalności w kierunku produkcji i sprzedaży wysokiej jakości żywności, wykorzystując w tym celu krótkie łańcuchy dostaw. Ponadto celem operacji jest upowszechnienie wiedzy i zdobycie nowych doświadczeń wśród 80 bezpośrednich uczestników operacji z zakresu systemów jakości żywności, w których uczestnictwo może dać rolnikom wymierne korzyści. Realizacja powyższych celów przyczyni się do rozwoju przedsiębiorczości na obszarach wiejskich i podniesie poziom wiedzy oraz umiejętności w obszarze małego przetwórstwa lokalnego.
Celem szczegółowym operacji jest powiązanie uczestników operacji, stworzenie dla nich sieci kontaktów, co będzie służyło powołaniu jednej lub kilku grup operacyjnych w celu wnioskowania do działania „Współpraca”, w ramach którego przewiduje się wyodrębnienie nowego przedmiotu operacji ukierunkowanego na tworzenie i rozwój krótkich łańcuchów dostaw i rynków lokalnych. Cele szczegółowe będą realizowane w sposób spójnej koncepcji realizowanej poprzez:
⇒ podniesienie wiedzy i świadomości 80 uczestników spotkania informacyjno-szkoleniowego na temat tworzenia sieci kontaktów, w tym zasad funkcjonowania i celów sieci SIR;
⇒ upowszechnianie wiedzy, wśród 80 uczestników operacji, na temat korzyści płynących z zawiązywania partnerstw w kontekście tworzenia grup operacyjnych do działania Współpraca oraz przedstawienie podstawowych założeń działania Współpraca w kontekście naboru wniosków w roku 2018;
⇒ transfer wiedzy i doświadczeń zdobytych przez 80 uczestników wyjazdu studyjnego do Czech, Austrii, Słowacji i Węgier;
⇒ aktywizacja rolników, doradców oraz jednostki naukowe jak również całego sektora okołorolniczego do bardziej zacieśnionej współpracy w celu wdrożenia nowatorskich rozwiązań w zakresie produkcji żywności wysokiej jakości, skrócenia łańcucha jej dostaw wśród uczestników z woj. warmińsko-mazurskiego, podlaskiego, mazowieckiego i dolnośląskiego oraz nawiązania partnerstwa między tymi podmiotami;
⇒ upowszechnianie wiedzy i jej popularyzowanie, wśród 1 000 interesariuszy wydanej broszury oraz szerokiego grona odwiedzających strony internetowe Partnerów operacji, w zakresie szans płynących z networkingu w sektorze rolnym, leśnym i spożywczym, zawiązywania partnerstw celu dywersyfikacji źródeł dochodu, oczekiwań i postaw nabywczych konsumentów regionalnych produktów żywnościowych oraz dyferencjacji produktów regionalnych w tym wdrażania strategii wyróżniania tych produktów według tożsamości regionalnej i wykorzystania czynnika tradycji w marketingu.
</t>
  </si>
  <si>
    <t>Spotkanie, wyjazd studyjny, konferencja, broszura</t>
  </si>
  <si>
    <t>liczba uczestników operacji</t>
  </si>
  <si>
    <t>80</t>
  </si>
  <si>
    <t>rolnicy, doradcy, przedstawiciele samorządu rolniczego, przedstawiciele nauki oraz przedstawiciele innych organizacji czy instytucji  działających na rzecz rozwoju rolnictwa</t>
  </si>
  <si>
    <t>II-III</t>
  </si>
  <si>
    <t>Warmińsko-Mazurski Ośrodek Doradztwa Rolniczego z siedzibą w Olsztynie</t>
  </si>
  <si>
    <t>ul. Jagiellońska 91, 10-356 Olsztyn</t>
  </si>
  <si>
    <t xml:space="preserve"> broszura (liczba egzemplarzy)</t>
  </si>
  <si>
    <t>1000</t>
  </si>
  <si>
    <t>Cykl konferencji w zakresie innowacyjnych rozwiązań w małych gospodarstwach rolnych</t>
  </si>
  <si>
    <t>Celem operacji jest podniesienie wiedzy uczestników w zakresie  innowacyjnych metod produkcji w małych gospodarstwach rolnych a także stymulowanie współpracy w tym obszarze.   Poruszana będzie również  tematyka  małego przetwórstwa oraz dystrybucji produktów pochodzenia rolniczego. Przedmiotem operacji jest organizacja 4-ch 2-dniowych konferencjij dla 200 uczestników grupy docelowej, w tym 100 rolników, 40 doradców, 40 przedsiębiorców i 20 naukowców. Tematem operacji są innowacyjne metody produkcji w małych gospodarstwach rolnych, w tym w zakresie małego przetwórstwa w województwach: śląskim, małopolskim, świętokrzyskim oraz podkarpackim.</t>
  </si>
  <si>
    <t>4 konferencje</t>
  </si>
  <si>
    <t>liczba uczestników  konferencji</t>
  </si>
  <si>
    <t>200</t>
  </si>
  <si>
    <t>Rolnicy, przedsiębiorcy, doradcy, naukowcy.</t>
  </si>
  <si>
    <t>Częstochowskie Stowarzyszenie Rozwoju Małej Przedsiębiorczości</t>
  </si>
  <si>
    <t>ul. Tkacka 5/6,  
42-200 Częstochowa</t>
  </si>
  <si>
    <t>konferencje</t>
  </si>
  <si>
    <t>Konferencja 2 dniowa</t>
  </si>
  <si>
    <t xml:space="preserve">doradcy, rolnicy, przedsiębiorcy, administarcja rządowa </t>
  </si>
  <si>
    <t>IV</t>
  </si>
  <si>
    <t>ul. Pszczelińska 99, 
05-840 Brwinów</t>
  </si>
  <si>
    <t>Operacje własne</t>
  </si>
  <si>
    <t>Operacje partnerów</t>
  </si>
  <si>
    <t>Liczba</t>
  </si>
  <si>
    <t>Kwota</t>
  </si>
  <si>
    <t>Przed zmianą</t>
  </si>
  <si>
    <t>Po zmianie</t>
  </si>
  <si>
    <t>31</t>
  </si>
  <si>
    <t>Promocja innowacji w hodowli bydła mięsnego podczas Europejskich Targów Hodowlanych w Clermont-Ferrand</t>
  </si>
  <si>
    <t xml:space="preserve">Celem operacji jest podniesienie wiedzy uczestników w zakresie  innowacyjnych metod produkcji w małych gospodarstwach rolnych a także stymulowanie współpracy w tym obszarze.   Poruszana będzie również  tematyka  małego przetwórstwa oraz dystrybucji produktów pochodzenia rolniczego. Przedmiotem operacji jest organizacja 4-ch 2-dniowych konferencjij dla 200 uczestników grupy docelowej. Tematem operacji są innowacyjne metody produkcji w małych gospodarstwach rolnych, w tym w zakresie małego przetwórstwa w województwach: śląskim, małopolskim, świętokrzyskim oraz podkarpackim. </t>
  </si>
  <si>
    <t xml:space="preserve">Uszczegółowiono wskaźnik monitorowania operacji zgodnie z listą obecności operacji. </t>
  </si>
  <si>
    <t xml:space="preserve">dzień I - 52
dzień II - 51 </t>
  </si>
  <si>
    <t>dzień I -  71
dzień II - 68</t>
  </si>
  <si>
    <r>
      <t>przedstawiciele świata nauki, przedstawiciele związków branżowych rolników, rolnicy, doradcy rolniczy, pracownicy CDR i WODR zajmujący się zagadnieniami związanymi z  innowacyjnością w rolnictwie i na obszarach wiejskich, przedstawiciele administracji publicznej (rządowej i samorządowej), przedstawiciele instytucji zajmujących się gospodarką wodną</t>
    </r>
    <r>
      <rPr>
        <sz val="11"/>
        <color rgb="FFFF0000"/>
        <rFont val="Calibri"/>
        <family val="2"/>
        <charset val="238"/>
      </rPr>
      <t xml:space="preserve"> (liczba uczestników: 140)</t>
    </r>
  </si>
  <si>
    <t>177</t>
  </si>
  <si>
    <t>spotkania informacyjno-szkoleniowe</t>
  </si>
  <si>
    <t>dzień I - 51 osób + 1 wolny słuchacz  
dzień II - 51 osób</t>
  </si>
  <si>
    <t xml:space="preserve">dzień I -  70 osób + 1 wolny słuchacz
dzień II - 66  osób + 2 wolnych słuchaczy </t>
  </si>
  <si>
    <t>I dzień = 80 osób + 3 wolnych słuchaczy, II dzień = 100 osób</t>
  </si>
  <si>
    <t>Możliwości przeprojektowania systemu upraw w gospodarstwach ekologicznych.
Jak prowadzić nawożenie   w zgodzie z nowymi przepisami programu azotanowego</t>
  </si>
  <si>
    <t xml:space="preserve">Przedmiotem operacji jest przedstawienie najlepszych, innowacyjnych rozwiązań w gospodarstwach ekologicznych (uprawa mieszanek, permakultury), wymiana doświadczeń między rolnikami, doradcami </t>
  </si>
  <si>
    <t xml:space="preserve">Doradcy, przedstawiciele instytucji pracujcych na rzecz rolnictwa, rolnicy, przedstawiciele nauki, administracja rządowa </t>
  </si>
  <si>
    <t>150 (dodatkowo I dnia 41 wolnych słuchaczy)</t>
  </si>
  <si>
    <t xml:space="preserve">Doradcy, rolnicy ekologiczni, przedstawiciele nauki, biznesu i administracji </t>
  </si>
  <si>
    <t>Możliwości przeprojektowania systemu upraw w gospodarstwach ekologicznych.
Jak prowadzić nawożenie  w zgodzie z nowymi przepisami programu azotanowego.</t>
  </si>
  <si>
    <t>doradcy rolniczy prywatnych i publicznych podmiotów doradztwa, uczniowie i studenci szkół rolniczych oraz rolnicy</t>
  </si>
  <si>
    <t xml:space="preserve">Przedmiotem operacji jest przedstawienie najlepszych, innowacyjnych rozwiązań w gospodarstwach ekologicznych ( uprawa mieszanek, permakultury), wymiana doświadczeń między rolnikami, doradcami. Ponadto uczestnicy drugiego dnia wezmą udział w najważniejszym i największym wydarzeniu branży ekoproduktów w Polsce i Europie Środkowo-Wschodniej w XI Międzynaroowych Targach Żywności Ekologicznej i Naturalnej NATURA FOOD. </t>
  </si>
  <si>
    <t xml:space="preserve">Przedmiotem operacji jest zorganizowanie spotkań informacyjno-szkoleniowych dla pracowników CDR i WODR pełniących rolę koordynatorów SIR, brokerów innowacji oraz innych osób wspierających działania na rzecz SIR. Celem operacji jest kontynuacja cyklicznych spotkań podczas których uczestnicy wymieniają się doświadczeniami oraz dobrymi praktykami z zakresu funkcjonowania i realizacji zadań SIR oraz wspierania tworzących sie Grup Operacyjnych EPI, uzyskują bieżące informacje dotyczące działania "Współpraca" w ramach PROW 2014-2020 oraz pomocy technicznej w ramach PROW 2014-2020, a także doskonalą umiejętności miękkie.
</t>
  </si>
  <si>
    <t>Pracownicy CDR i WODR, przedstawiciele MRiRW oraz ARiMR</t>
  </si>
  <si>
    <t>I-IV</t>
  </si>
  <si>
    <t>Partnerstwo dla rozwoju III</t>
  </si>
  <si>
    <t xml:space="preserve"> 
Operacja ma na celu przekazanie informacji dotyczących działania "Współpraca" w ramach PROW 2014-2020 oraz tworzenia Grup Operacyjnych EPI i realizacji projektów przez te Grupy. Przekazanie w ramach szkoleń wiedzy i umiejętności zawiązywania Grup Operacyjnych na rzecz innowacji pozwoli na ściślejszą współpracę między różnymi instytucjami oraz na promocję wielopodmiotowych projektów na rzecz wdrażania innowacji w sektorze rolno-spożywczym. Operacja wspiera budowę sieci powiązań między sferą nauki i biznesu, a rolnictwem i doradztwem. 
</t>
  </si>
  <si>
    <t xml:space="preserve">szkolenia 
</t>
  </si>
  <si>
    <t>3</t>
  </si>
  <si>
    <t>Rolnicy, pracownicy jednostek doradztwa rolniczego, naukowcy, przedsiębiorcy oraz inne osoby i podmioty zainteresowane tworzeniem Grup Operacyjnych EPI.</t>
  </si>
  <si>
    <t>liczba uczestników szkoleń</t>
  </si>
  <si>
    <r>
      <rPr>
        <b/>
        <sz val="11"/>
        <rFont val="Calibri"/>
        <family val="2"/>
        <charset val="238"/>
        <scheme val="minor"/>
      </rPr>
      <t>Uzasadnienie:</t>
    </r>
    <r>
      <rPr>
        <sz val="11"/>
        <rFont val="Calibri"/>
        <family val="2"/>
        <charset val="238"/>
        <scheme val="minor"/>
      </rPr>
      <t xml:space="preserve"> W związku z planowanym kolejnym naborem do działania "Współpraca", objętgo Programem Rozwoju Obszarów Wiejskich na lata 2014-2020, niezbędne jest przeszkolenie potencjalnych członków Grup Operacyjnych w zakresie przygotowania operacji i sporządzania wniosków wynikajacych z przepisów dotyczących działania. Opracowanie i wdrożenie innowacyjnych rozwiazań w ramach "Współpracy" jest jednym z priorytetów Ministerstwa Rolnictwa i Rozwoju Wsi. Szkolenie  wzmocni motywację do udziału we wdrażaniu wielopodmiotowych przedsięwzięć na rzecz wspierania innowacyjności, a wnioski składane  do ARiMR będą poprawne merytorycznie oraz formalnie, tj. spełniające założenia wynikające z przepisów rozporządzenia i właściwych instrukcji.</t>
    </r>
  </si>
  <si>
    <t>II Forum „Sieciowanie Partnerów SIR”</t>
  </si>
  <si>
    <t>Celem operacji jest  wspieranie  aktywnego tworzenia sieci kontaktów pomiędzy podmiotami zainteresowanymi oraz wspierającymi wdrażanie innowacyjnych rozwiązań w rolnictwie, produkcji żywności, leśnictwie i na obszarach wiejskich. Oceracja ma również na celu ułatwianie wymiany wiedzy, doświadczeń oraz dobrych praktyk w zakresie realizowania projektów mających podnieść poziom innowacyności polskiego sektora rolno-spożywczego, ze szczególnych uwzględnieniem wielopodmiotowego podejścia na przykładzie polskich Grup Operacyjnych EPI.</t>
  </si>
  <si>
    <t xml:space="preserve">Konferencja </t>
  </si>
  <si>
    <t xml:space="preserve">Partnerzy zarejestrowani w bazie Partnerów SIR, potencjalni Partnerzy SIR, pracownicy CDR oraz WODR, przedstawiciele Grup Operacyjnych EPI.  </t>
  </si>
  <si>
    <r>
      <rPr>
        <b/>
        <sz val="11"/>
        <rFont val="Calibri"/>
        <family val="2"/>
        <charset val="238"/>
        <scheme val="minor"/>
      </rPr>
      <t>Uzasadnienie:</t>
    </r>
    <r>
      <rPr>
        <sz val="11"/>
        <rFont val="Calibri"/>
        <family val="2"/>
        <charset val="238"/>
        <scheme val="minor"/>
      </rPr>
      <t xml:space="preserve"> W tworzeniu sieci kontaktów niezwykle istotne jest umożliwienie powiązania osób/podmiotów zarejestrowanych w funkcjonującej od 2015 roku bazie Partnerów SIR oraz potencjalnych Partnerów, poprzez  kontakty osobiste tj. bezpośrednie spotkania "twarzą w twarz". Aby zacieśniać nawiązane kontakty należy umożliwić  Partnerom dzielenie się doświadczeniami w zakresie wspierania i wdrażania innowacyjnych rozwiązań, prowadzonej działalności oraz identyfikacji obszarów do współpracy. Niezwykle istotne jest wskazywanie  przykładów projektów realizowanych przez wielopodmiotowe partnerstwa takie jak działające w Polsce Grupy Operacyjne EPI. </t>
    </r>
  </si>
  <si>
    <t>Śladami innowacji w rolnictwie północnych Włoch</t>
  </si>
  <si>
    <t>Operacja ma celu zapoznanie jej uczestników z innowacjami wdrażanymi  w rolnictwie na terenie północnych Włoch przez działające tam Grupy Operacyjne EPI oraz zapoznanie z włoskim systemem wspierania innowacji w rolnictwie w ramach EIP-AGRI. Operacja przyczyni sie również do  nawiązania międzynarodowych kontaktów.</t>
  </si>
  <si>
    <t>wyjazd studyjny</t>
  </si>
  <si>
    <t>Pracownicy CDR i WODR realizujący zadania na rzecz SIR, przedstawiciele MRiRW i ARiMR</t>
  </si>
  <si>
    <t>45</t>
  </si>
  <si>
    <t>15</t>
  </si>
  <si>
    <t xml:space="preserve">I dzień = 140, II dzień = 140, III dzień = 139 </t>
  </si>
  <si>
    <t>publikacja artykułów naukowych</t>
  </si>
  <si>
    <t>Konferencja, publikacja artykułów naukowych</t>
  </si>
  <si>
    <r>
      <t xml:space="preserve">1. Błąd pisarski w tytule operacji - poprawiono literówkę w nazwie miasta. 
2. Na etapie szacowania wartości zamówienia niedoszacowano kosztów związanych z realizacją operacji. </t>
    </r>
    <r>
      <rPr>
        <sz val="11"/>
        <color theme="1"/>
        <rFont val="Calibri"/>
        <family val="2"/>
        <charset val="238"/>
        <scheme val="minor"/>
      </rPr>
      <t>Niedoszacowanie, o którym mowa, w wysokości 6.125,00 zł, zostało pokryte ze środków własnych Pomorskiego Ośrodka Doradztwa Rolniczego w Lubaniu .  Z uwagi na powyższe budżet brutto operacji został zwiększony do 134.000,00 zł, co nie miało wpływu na koszty kwalifikowalny operacji.</t>
    </r>
  </si>
  <si>
    <r>
      <t xml:space="preserve">Spotkanie, </t>
    </r>
    <r>
      <rPr>
        <sz val="11"/>
        <color theme="1"/>
        <rFont val="Calibri"/>
        <family val="2"/>
        <charset val="238"/>
        <scheme val="minor"/>
      </rPr>
      <t>wyjazd studyjny, konferencja, broszura</t>
    </r>
  </si>
  <si>
    <r>
      <t xml:space="preserve">Spotkania informacyjno-szkoleniowe dla pracowników WODR </t>
    </r>
    <r>
      <rPr>
        <b/>
        <sz val="11"/>
        <color theme="1"/>
        <rFont val="Calibri"/>
        <family val="2"/>
        <charset val="238"/>
        <scheme val="minor"/>
      </rPr>
      <t>oraz CDR wykonujących i wspierających</t>
    </r>
    <r>
      <rPr>
        <b/>
        <sz val="11"/>
        <rFont val="Calibri"/>
        <family val="2"/>
        <charset val="238"/>
        <scheme val="minor"/>
      </rPr>
      <t xml:space="preserve"> zadania na rzecz SIR</t>
    </r>
  </si>
  <si>
    <t>1. Zwiększyła się liczba uczestników operacji ze względu na duże zainteresowanie tematyką konferencji. 
2. Zamiast publikacji nukowej został opracowany oraz wydany cykl 15 artykułów naukowych dotyczących tematyki konferencji. 
3. Wartość poniesionych kosztów operacji uległa zmniejszeniu w stosunku do prognozowanej, co jest skutkiem przeprowadzania procedur zgodnych z Prawem zamówień publicznych, dzięki czemu zostali wyłonieni najatrakcyjniejsi pod względem cenowym wykonawcy.</t>
  </si>
  <si>
    <t>1.  Zwiększyła się liczba uczestników operacji ze względu na duże zainteresowanie tematyką spotkań. 
2. Wartość poniesionych kosztów operacji uległa zmniejszeniu w stosunku do prognozowanej, co jest skutkiem przeprowadzania procedur zgodnych z Prawem zamówień publicznych, dzięki czemu zostali wyłonieni najatrakcyjniejsi pod względem cenowym wykonawcy.</t>
  </si>
  <si>
    <t xml:space="preserve">1. Termin reaizacji operacji został wydłużony do IV kwartału ze względu na płatność faktury za broszutę  w październiku 2018 r.  
2. Wartość poniesionych kosztów operacji uległa zmniejszeniu w stosunku do prognozowanej, co jest skutkiem przeprowadzania procedur zgodnych z Prawem zamówień publicznych, dzięki czemu zostali wyłonieni najatrakcyjniejsi pod względem cenowym wykonawcy. </t>
  </si>
  <si>
    <t>1.Na etapie projektowania planu operacyjnego wpis do komórki określającej cel, przedmiot i temat operacji został rozszerzony o składowe grupy docelowej, obecny zapis jest zgodny ze złożonym przez Partnera wnioskiem. 
2.Wartość poniesionych kosztów operacji uległa zmniejszeniu w stosunku do prognozowanej, co jest skutkiem oszczędności wynikających z rezygnacji części uczestników z noclegów.</t>
  </si>
  <si>
    <t>1. Przedmiot operacji został uzupełniony o udział uczestników w Targach NATURA FOOD, była to doskonała okazja do zapoznania się w jednym miejscu i czasie z szeroką ofertą produktów wysokiej jakości wytwarzanych zarówno przez polskich, jak i zagranicznych producentów i przetwórców.  
2 . Uszczegółowiono wskaźnik monitorowania operacji zgodnie z listami obecności operacji 2. Wprowadzono zapisy w lepszy sposób charakteryzujący grupę docelową operacji.  
3. W III kwartale 2018 r. prowadzone były czynności zwiazane z realizacją operacji w związku z tym został rozszerzony termin realizacji operacji.  4. Wartość poniesionych kosztów operacji uległa zmniejszeniu w stosunku do prognozowanej, co jest skutkiem przeprowadzania procedur zgodnych z Prawem zamówień publicznych, dzięki czemu zostali wyłonieni najatrakcyjniejsi pod względem cenowym wykonawcy.</t>
  </si>
  <si>
    <t>Innowacyjne metody w produkcji roślinnej przyjazne środowisku naturalnemu</t>
  </si>
  <si>
    <t>Celem operacji  jest upowszechnienie i praktyczne wdrożenie wiedzy na temat innowacyjnych systemów uprawy roli, które przyczyniają się do znacznego zmniejszenia strat azotu i fosforu z działalności rolniczej. Formą realizacji operacji będzie zorganizowanie dwóch szkoleń dla mieszkańców obszarów wiejskich, głównie producentów rolnych i doradców z terenu województwa lubuskiego w zakresie innowacyjnych metod produkcji roślinnej przyjaznych środowisku naturalnemu. Zaplanowano  szkolenia: w siedzibie Lubuskiego Ośrodka Doradztwa Rolniczego w Kalsku oraz w Gliśnie. Dzięki temu większą liczba uczestników weźmie udział w operacji i zdobędzie wiedzę na temat stosowania nowoczesnych systemów gospodarzenia, które są przyjazne dla środowiska.</t>
  </si>
  <si>
    <t xml:space="preserve">Grupę docelowa operacji stanowić będą producenci rolni, przedsiębiorcy, przedstawiciele samorządu terytorialnego z terenu województwa lubuskiego oraz służby doradcze w rolnictwie. W szkoleniach uczestniczyć będzie w sumie 80 uczestników  z czego  20 będzie doradców rolnych. Operacja ma na celu zapoznanie się z nowymi rozwiązaniami w uprawie roli, które są w największym stopniu przyjazne dla środowiska naturalnego. </t>
  </si>
  <si>
    <t>Lubuski Ośrodek Doradztwa Rolniczego</t>
  </si>
  <si>
    <t>Kalsk 91
66-100 Sulechów</t>
  </si>
  <si>
    <t>Innowacyjne zwalczanie chwastów metodą elektroherbicydu</t>
  </si>
  <si>
    <t>Zdobycie wiedzy na temat możliwości skutecznego zwalczania chwastów uodpornionych na działanie chemicznych środków ochrony roślin wśród 45 uczestników tj. rolników oraz doradców rolniczych, przedsiębiorców sektora rolnego poprzez realizacje wyjazdu studyjnego na targi rolnicze połączone z prezentacją pracy elektroherbicydu, w okresie 3 miesięcy.</t>
  </si>
  <si>
    <t>Grupą docelową przeprowadzonej operacji są rolnicy, którzy prowadzą produkcję roślinną metodami konwencjonalnymi lub ekologicznymi oraz doradcy rolniczy, którzy pozostają w bezpośrednich kontakcie z rolnikami i producentami rolnymi.</t>
  </si>
  <si>
    <t>Innowacje w chowie i hodowli bydła mięsnego na przykładzie francuskich doświadczeń</t>
  </si>
  <si>
    <t>Celem głównym niniejszej operacji jest podniesienie poziomu wiedzy na temat innowacyjnych technologii w produkcji bydła mięsnego wśród 30 rolników, doradców rolniczych, przedsiębiorców sektora rolnego poprzez realizacje wyjazdu studyjnego do Francji, w okresie 3 miesięcy.</t>
  </si>
  <si>
    <t>30</t>
  </si>
  <si>
    <t xml:space="preserve">Operacja skierowana jest do:
- rolników, hodowców bydła mięsnego
- doradców rolniczych,
- przedsiębiorców,
- przedstawicieli instytucji naukowych
zainteresowanych innowacjami w chowie i hodowli bydła mięsnego, w liczbie 30 osób
</t>
  </si>
  <si>
    <t>Wyjazd studyjny ma na celu podniesienie wiedzy w zakresie organizacji i funkcjonowania grup operacyjnych wśród rolników, doradców, przedsiębiorców z terenu województwa lubuskiego oraz na temat działania „Współpraca” dla 30 uczestników w okresie 3 miesięcy na przykładnie istniejącej grupy operacyjnej w woj. kujawsko-pomorskim.</t>
  </si>
  <si>
    <t>Innowacyjne metody w chowie bydła mięsnego zmierzające do produkcji wysokiej jakości markowego mięsa</t>
  </si>
  <si>
    <t>Celem operacji jest podniesienie świadomości w zakresie nowoczesnej hodowli, innowacyjnego chowu oraz znaczenie bydła mięsnego w woj. lubuskim (Strategia Rozwoju Województwa Lubuskiego 2020), wśród 60 uczestników konferencji w okresie 3 miesięcy, 2018 roku.</t>
  </si>
  <si>
    <t>60 + wolni słuchacze</t>
  </si>
  <si>
    <t>Operacja skierowana jest do: rolników, hodowców bydła mięsnego, doradców rolniczych, przedsiębiorców, przedstawicieli instytucji naukowych, samorządowych
zainteresowanych innowacjami w chowie i hodowli bydła mięsnego, w liczbie 60 osób</t>
  </si>
  <si>
    <t>Innowacje w technice ochrony roślin. Optymalna ochrona – minimalizacja pozostałości pestycydów</t>
  </si>
  <si>
    <t>Głównym celem operacji jest dostarczenie wiedzy na temat innowacyjnych rozwiązań w zakresie precyzyjnego rolnictwa dla rolników, doradców rolniczych, przedsiębiorców oraz przedstawicieli świata nauki w liczbie 40 osób w okresie trzech miesięcy.</t>
  </si>
  <si>
    <t>40</t>
  </si>
  <si>
    <t>Grupa docelowa obejmuje rolników plantatorów upraw rolniczych, przedsiębiorców, doradców rolniczych, przedstawicieli nauki,
zainteresowanych wprowadzeniem innowacyjnych rozwiązań w procesie precyzyjnego rolnictwa o łącznej liczbie 40 osób.</t>
  </si>
  <si>
    <t>Duże zainteresowanie szkoleniem zważywszy na prezentowaną innowacyjną metodę oprysku magnetycznego budzącego duże zainteresowanie wśród rolników powoduje knieczność zapewnienia dostępu do operacji większej liczbie uczestników.</t>
  </si>
  <si>
    <t>Innowacje w produkcji pasz objętościowych dla bydła mlecznego</t>
  </si>
  <si>
    <t>Głównym celem operacji jest dostarczenie wiedzy na temat innowacyjnych rozwiązań w procesie tworzenia pasz objętościowych, z wykorzystaniem nowoczesnych technologii produkcji, w postaci szkolenia dla rolników, doradców rolnych, przedsiębiorców oraz przedstawicieli świata nauki w liczbie 40 osób w okresie trzech miesięcy, 2018 roku.</t>
  </si>
  <si>
    <t xml:space="preserve">Operacja skierowana jest do:
rolników, hodowców bydła mlecznego,  doradców rolniczych, przedsiębiorców, przedstawicieli instytucji naukowych, samorządowych, zainteresowanych innowacjami w chowie i hodowli bydła mlecznego, w liczbie 40 osób
</t>
  </si>
  <si>
    <t>Innowacyjne metody w procesach przetwórczych owoców winorośli</t>
  </si>
  <si>
    <t xml:space="preserve">Celem operacji jest podniesienie świadomości w zakresie nowoczesnej uprawy winorośli, innowacyjnego podejścia do technologii przetwórstwa owoców wpływającego na podniesienie walorów produkowanego wina oraz znaczenie winiarstwa woj. lubuskiego (Strategia Rozwoju Województwa Lubuskiego 2020), wśród 35 uczestników konferencji w okresie 3 miesięcy, 2018 roku. </t>
  </si>
  <si>
    <t>konferencja + warsztaty + konferencja podsumowująca</t>
  </si>
  <si>
    <t>36</t>
  </si>
  <si>
    <t>Operacja skierowana jest do: przedsiębiorców, rolnicy, osoby z branży rolniczej – winiarzy, doradców rolnych, przedstawicieli świata nauki,
Grupę docelową stanowić będą ww. przedstawiciele prowadzący działalność na terenie województwa lubuskiego, znających specyfikę oraz problemy terenu, producenci zainteresowani innowacjami rolniczymi i obszarów wiejskich oraz tworzeniem sieci na rzecz innowacji w rolnictwie i na obszarach wiejskich na ternie województwa.</t>
  </si>
  <si>
    <t xml:space="preserve">Przy zgłoszeniu zmiany PO 2018-2019 we wrześniu 2018 r. dotyczącej jedynie formy realizacji operacji (uzupełnienie o konferencję podsumowującą) wkradł się omyłkowo zapis dot. 36 uczestników. Prawidłowa liczba uczestników winna wynosić 35.  </t>
  </si>
  <si>
    <t>Rzepak ozimy w mulczu – przez uproszczenie do innowacyjności</t>
  </si>
  <si>
    <t>Głównym celem operacji jest podniesienie poziomu wiedzy na temat uproszczenia w siewie jako propozycji na innowacje w uprawie rzepaku ozimego w dobie problemów z dostępnością wody dla roślin uprawnych, wśród rolników, doradców, przedsiębiorców i przedstawicieli instytucji naukowych o liczbie 40 osób, poprzez przeprowadzenie szkolenia w okresie 3 miesięcy.</t>
  </si>
  <si>
    <t>Grupą docelową przeprowadzonej operacji są rolnicy, którzy prowadzą produkcję rośliną metodami konwencjonalnymi, przedsiębiorcy branży rolnej oraz doradcy rolniczy, którzy pozostają w bezpośrednich kontakcie z rolnikami i producentami rolnymi.</t>
  </si>
  <si>
    <t>Innowacje w produkcji trzody chlewnej</t>
  </si>
  <si>
    <t>Dostarczenie wiedzy o innowacjach w produkcji trzody chlewnej dla 60 rolników oraz doradców z województwa lubuskiego poprzez przeprowadzenie szkolenia w okresie 3 miesięcy.</t>
  </si>
  <si>
    <t>60</t>
  </si>
  <si>
    <t xml:space="preserve">Grupę docelową niniejszej operacji będą stanowili rolnicy, w tym producenci trzody chlewnej oraz doradcy rolniczy w liczbie 60 osób zainteresowani  podnoszeniem wiedzy o innowacjach w produkcji trzody chlewnej.
Takie  dobranie grupy docelowej pozwoli na wymianę i standaryzację wiedzy w zakresie omawianych tematów. Rolnikom  pozwoli na podejmowanie świadomych i przemyślanych decyzji o wprowadzeniu innowacji obszarze swoich działalności, doradcom usprawni prace doradcze. Przedstawicielom świata nauki dostarczy cennej informacji o potrzebach w terenie, ułatwi identyfikację obszarów problemowych z zakresu omawianych tematów co powinno mieć przełożenie na ich pracę naukową w kontekście innowacyjności polskiego rolnictwa.
</t>
  </si>
  <si>
    <t xml:space="preserve">W stronę innowacji: wyjazd studyjny do woj. dolnośląskiego - regionu produkcji serów oraz do Czech na Morawy - regionu winnic dla polskich producentów sera i wina. Enoturystyka. </t>
  </si>
  <si>
    <t>Podniesienie poziomu wiedzy i wymiana doświadczeń pomiędzy polskimi producentami sera i producentami wina a producentami z Moraw w przypadku winiarzy. Poznanie tradycji, wskazanie nowych ścieżek rozwoju oraz możliwości zastosowania innowacyjnych rozwiązań. Ułatwianie wymiany wiedzy i rezultatów działań pomiędzy uczestnikami dla rozwoju obszarów wiejskich. W wyjeździe wezmą udział początkujący jak i doświadczone osoby w produkcji sera oraz wina co przyczyni się do przekazania doświadczeń a przy tym wskazania nowych ścieżek rozwoju, możliwości zastosowania innowacyjnych rozwiązań uprawy winorośli oraz nawiązanie współpracy.</t>
  </si>
  <si>
    <t>Grupa docelowa obejmuje rolników, osoby z branży rolniczej - winiarzy, przedsiębiorców, doradców rolniczych, przedstawicieli nauki,
zainteresowanych wprowadzeniem innowacyjnych rozwiązań w produkcji wina oraz serów.</t>
  </si>
  <si>
    <t>I-II</t>
  </si>
  <si>
    <t>Innowacje w chowie i hodowli bydła mięsnego w Polsce i na świecie.</t>
  </si>
  <si>
    <t>Głównym celem konferencji jest dostarczenie aktualnej wiedzy na temat innowacyjnych rozwiązań w zakresie chowu i hodowli bydła na przykładzie polskich i zagranicznych wzorców prowadzenia i zarządzania gospodarstwem rolnym. Konferencja naukowa połączona stricte z pokazem praktycznym w gospodarstwach rolniczych przyczyni się do bezpośredniej konfrontacji zdobytej wiedzy z praktyką w zakresie chowu i hodowli bydła. Taka forma operacji najbardziej wpisuje się w efektywną współpracę rolników z hodowcami, producentami i przedsiębiorcami oraz jednostkami naukowymi i doradczymi. Nawiązane kontakty przyczynią się do wzbogacenia bazy o potencjalnych partnerów sieci na rzecz innowacji w rolnictwie i na obszarach wiejskich.</t>
  </si>
  <si>
    <t>Operacja skierowana jest do: rolników, hodowców bydła mięsnego, doradców rolniczych, producentów, przedsiębiorców, przedstawicieli instytucji naukowych i samorządowych
zainteresowanych innowacjami w chowie i hodowli bydła mięsnego.</t>
  </si>
  <si>
    <t>Efektywne rolnictwo ekologiczne i innowacje w produkcji zwierzęcej od idei do praktyki na przykładzie gospodarstw demonstracyjnych w województwie podkarpackim i świętokrzyskim w ramach tworzenia potencjalnych grup operacyjnych w zakresie działania "Współpraca"</t>
  </si>
  <si>
    <t>Głównym celem operacji jest zapoznanie się z efektywnym zarządzaniem i produkcją rolną w gospodarstwie ekologicznym oraz produkcją zwierzęcą na terenie województwa świętokrzyskiego i podkarpackiego dla pozyskania potencjalnych partnerów do grup operayjnych w ramach działania "Współpraca".</t>
  </si>
  <si>
    <t xml:space="preserve">Grupą docelową, do której skierowany będzie nabór to potencjalni partnerzy KSOW i SIR z woj. lubuskiego, rolnicy zainteresowani produkcją ekologiczną, doradcy rolni, hodowcy bydła i przedsiębiorcy oraz przedstawiciele jednostek naukowych. Wyjazd studyjny skierowany jest do potencjalnych członków grupy operacyjnej, osób zainteresowanych założeniem takiej grupy, bądź udziałem w pracach na rzecz GO EPI. </t>
  </si>
  <si>
    <t>Uzasadnienie: wejście Polski do Unii Europejskiej i wprowadzenie dopłat bezpośrednich spowodowało duże zmiany w krajowym rolnictwie. Wiele gospodarstw małych zostało zlikwidowanych a inne zwiększyły swój areał stając się gospodarstwami wielkoobszarowymi. Promocja rolnictwa ekologicznego poprzez doskonale funkcjonujące gospodarstwa ekologiczne w województwie podkarpackim oraz świętokrzyskim posłuży innym producentom rolnym za wzór do naśladowania w zakresie wdrażania dobrych praktyk rolniczych w gospodarstwie. Ponadto, uczestnicy będą mogli zapoznać się z organizacją i zarządzaniem produkcją zwierzęcą w gospodarstwie z wykorzystaniem naturalnych zasobów regionu w połączeniu z ochroną środowiska. Operacja przyczyni się do upowszechniania i promocji produkcji zdrowej żywności, w tym w zakresie: rolnictwa ekologicznego ze szczególnym uwzględnieniem przetwórstwa.  Od strony praktycznej uczestnicy zaznajomią się z możliwościami tworzenia stada od podstaw i jak wykorzystywane są naturalne, trwałe użytki zielone do wypasu. Obecnie w województwie lubuskim coraz więcej rolników, przedsiębiorców i hodowców jest zainteresowanych innowacjami rolniczymi a przez uczestnictwo w grupie operacyjnej EPI możliwości wprowadzenia zmian są większe. Wyjazd studyjny ma na celu zachęcenie do działania i konfrontacji między uczestnikami jako potencjalnymi partnerami dla utworzenia grup operacyjnych EPI. Działanie "Współpraca" to nadal nowe narzędzie w programach operacyjnych na lata 2014-2020, które daje unikalną możliwość budowy szerokiego partnerstwa umożliwiającego efektywną współpracę rolników, hodowców, mieszkańców obszarów wiejskich z jednostkami naukowymi na rzecz innowacji.Wizyta w przedmiotowych województwach może być początkiem partnerstwa w ramach sieci, wymiany wzajemnej wiedzy oraz przeniesieniem dobrych praktyk i innowacji między województwami.</t>
  </si>
  <si>
    <t>Innowacje w uprawie, technice i pielęgnacji winorośli. Aspekty prawno-ekonomiczne działalności prowadzenia winnicy.</t>
  </si>
  <si>
    <t xml:space="preserve">Celem konferencji naukowej będzie poszerzenie wiedzy ze wskazaniem nowych rozwiązań w uprawie winorośli w polskich warunkach klimatycznych. </t>
  </si>
  <si>
    <t>Operacja skierowana jest do: przedsiębiorców, rolników, osób z branży rolniczej – winiarzy, doradców rolniczych, przedstawicieli świata nauki.
Grupę docelową stanowić będą ww. przedstawiciele prowadzący działalność na terenie województwa lubuskiego, znający specyfikę oraz problemy terenu, producenci zainteresowani innowacjami rolniczymi i obszarów wiejskich oraz tworzeniem sieci na rzecz innowacji w rolnictwie i na obszarach wiejskich na terenie województwa.</t>
  </si>
  <si>
    <t xml:space="preserve">Uzasadnienie: w ostatnim okresie w województwie lubuskim zauważany jest wzrost poziomu upraw winorośli do produkcji wina. W ramach przeprowadzonych operacji przez LODR grono zainteresowanych tą tematyką stale wzrasta, stąd powstała inicjatywa zorganizowania przedmiotowej konferencji, podczas której uczestnicy (w tym rolnicy, plantatorzy, doradcy rolniczy oraz jednostki naukowe) będą mogli zapoznać się z aktualnymi innowacyjnymi metodami w zakresie uprawy i pielęgnacji winorośli. Uprawa winorośli i z tym związana produkcja wina podlega ryzykom uzależnionym od warunków pogodowych i optymalizacji procesu przetwórczego. W ramach konferencji planowane jest zaprezentowanie tematyki związanej z innowacyjnym mechanicznym cięciem winorośli w okresie letnim. Rozwój działań związanych z produkcją winorośli i wina skłania do podjęcia szeroko rozumianych działań i organizacji niniejszej konferencji. Podczas konferencji uczestnicy będą mieli możliwość nawiązania współpracy, pozyskania nowych partnerów sieci na rzecz innowacji w rolnictwie i na obszarach wiejskich a dzięki przeprowadzeniu wykładu nt. sieci, zaprezentowane zostaną idee i korzyści płynące z partnerstwa.  </t>
  </si>
  <si>
    <t>Innowacyjne rozwijanie usług opiekuńczych na obszarach wiejskich. Poszukiwanie i przygotowanie potencjalnych osób do założenia i prowadzenia gospodarstwa opiekuńczego w województwie lubuskim - na przykładzie dobrych praktyk z województwa kujawsko-pomorskiego.</t>
  </si>
  <si>
    <t>Wyjazd studyjny ma na celu podniesienie wiedzy w zakresie  innowacji związanej z zakładaniem, prowadzeniem i funkcjonowaniem gospodarstwa opiekuńczego dla grupy 30 osób mieszkańców obszarów wiejskich, właścicieli gospodarstw agroturystycznych, zagród edukacyjnych, przedstawicieli jednostek naukowych i specjalistów LODR na przykładzie funkcjonujących już tego typu gospodarstw w województwie kujawsko-pomorskim. Uczestnicy wyjazdu wzbogacą swoją wiedzę o doświadczenie rolników, u których funkcjonują już tego typu placówkami. Uczestnicy mogą stać się potencjalnymi partnerami w ramach sieci na rzecz innowacji i rozwoju obszarów wiejskich.</t>
  </si>
  <si>
    <t xml:space="preserve">Grupa docelową, do której skierowany będzie nabór to grupa 30 osób, rolników oraz
mieszkańców obszarów wiejskich z woj. lubuskiego, właścicieli gospodarstw agroturystycznych, zagród edukacyjnych, przedstawicieli organizacji pozarządowych, zainteresowanych utworzeniem gospodarstwa opiekuńczego oraz specjalistów LODR, którzy będą wsparciem merytorycznym tworzonych gospodarstw.
</t>
  </si>
  <si>
    <t>Uprawa soi. Innowacyjne źródła białka w warunkach krajowych.</t>
  </si>
  <si>
    <t>Konferencja naukowa jako transfer wiedzy  o uprawie soi konwencjonalnej.  Zwiększenie udziału roślin wysokobiałkowych w strukturze zasiewów i ich wykorzystanie w przemyśle paszowym. Unikatowy skład nasion soi - zaletą uprawy soi na nasiona.</t>
  </si>
  <si>
    <t xml:space="preserve">Grupą docelową, do której skierowany będzie nabór to potencjalni partnerzy z woj. lubuskiego, rolnicy zainteresowani uprawą soi, doradcy rolni i przedsiębiorcy, plantatorzy oraz przedstawiciele jednostek naukowych. </t>
  </si>
  <si>
    <r>
      <t xml:space="preserve">Organizacja seminarium oraz wyjazdu studyjnego dotyczącego nowatorskiej uprawy owoców oraz produkcji wina jako działania na rzecz tworzenia sieci kontaktów w zakresie  wdrażanie innowacji na obszarach wiejskich. 
</t>
    </r>
    <r>
      <rPr>
        <sz val="10"/>
        <color rgb="FFFF0000"/>
        <rFont val="Calibri"/>
        <family val="2"/>
        <charset val="238"/>
        <scheme val="minor"/>
      </rPr>
      <t xml:space="preserve">
</t>
    </r>
    <r>
      <rPr>
        <sz val="10"/>
        <rFont val="Calibri"/>
        <family val="2"/>
        <charset val="238"/>
        <scheme val="minor"/>
      </rPr>
      <t xml:space="preserve">
</t>
    </r>
  </si>
  <si>
    <r>
      <t>Celem operacji  jest wspieranie  tworzenia sieci kontaktów pomiędzy rolnikami , doradcami, przedstawicielami instytucji naukowych, przedstawicielami instytucji rolniczych i około rolniczych. Kontakty te słuzyć bedą  wdrażaniu innowacji na obszarach wiejskich w zakresie uprawy owoców oraz produkcji wina.
Zakres będzie obejmował zorganizowanie seminarium dla 45 osób oraz wyjazdu studyjnego dla 45 osób . Pozyskana wiedza prez uczestników operacji podczas seminarium będzie  poparta  doświadczeniami producentów i przetwórców  (zajmującymi się przede wszystkim nowatorską uprawą winogron i produkcją win)  zaobserwowanymi podczas wyjazdu studyjnego</t>
    </r>
    <r>
      <rPr>
        <sz val="10"/>
        <color rgb="FFFF0000"/>
        <rFont val="Calibri"/>
        <family val="2"/>
        <charset val="238"/>
        <scheme val="minor"/>
      </rPr>
      <t xml:space="preserve">  </t>
    </r>
    <r>
      <rPr>
        <sz val="10"/>
        <rFont val="Calibri"/>
        <family val="2"/>
        <charset val="238"/>
        <scheme val="minor"/>
      </rPr>
      <t xml:space="preserve"> 
</t>
    </r>
  </si>
  <si>
    <t xml:space="preserve"> seminarium 
wyjazd studyjny </t>
  </si>
  <si>
    <t xml:space="preserve">1. Rolnicy. 
2. Przedsiębiorcy, przedstawiciele:  instytucji naukowych, instytucji rolniczych i około rolniczych, pracownicy wdrażający fundusze pomocowe,   liderzy środowisk lokalnych wspierający lub  wdrażający innowacje na obszarach wiejskich. 
3. Doradcy.  </t>
  </si>
  <si>
    <t>II -IV</t>
  </si>
  <si>
    <t>Podkarpacki Ośrodek Doradztwa Rolniczego z siedzibą w Boguchwale</t>
  </si>
  <si>
    <t>ul. Suszyckich 9, 
36-040 Boguchwała</t>
  </si>
  <si>
    <t xml:space="preserve">Organizacja seminarium dotyczącego nowatorskiej uprawy i przetwórstwa owoców  jako działania  na rzecz  poszukiwanie partnerów KSOW do współpracy w ramach działania „Współpraca’’ oraz wyjazdu studyjnego w celu poznania zagranicznych  doświadczeń przydatnych w tworzeniu i funkcjonowaniu grup operacyjnych.
</t>
  </si>
  <si>
    <t xml:space="preserve">Celem operacji jest poszukiwanie partnerów KSOW do współpracy w ramach działania „Współpraca” poprzez wspieranie  tworzenia sieci kontaktów pomiędzy rolnikami , doradcami, przedstawicielami instytucji naukowych, przedstawicielami instytucji rolniczych i około rolniczych  (służbami)  wspierających wdrażanie innowacji na obszarach wiejskich w zakresie nowatorskiej  uprawy owoców oraz przetwórstwa.  
Uczestnicy operacji zapoznają się z  tematyką nowatorskiej uprawy i przetwórstwa owoców  jako działań na rzecz  poszukiwania partnerów KSOW do współpracy w ramach działania „Współpraca’’ oraz poznanie zagranicznych  doświadczeń przydatnych w tworzeniu i funkcjonowaniu grup operacyjnych. 
</t>
  </si>
  <si>
    <t>Podejmowanie współpracy w zakresie tworzenia grup operacyjnych dotyczących produkcji i dystrybucji żywności ekologicznej na Podkarpaciu</t>
  </si>
  <si>
    <t xml:space="preserve">Celem operacji pt. ,, Podejmowanie współpracy w zakresie tworzenia grup operacyjnych dotyczących produkcji i dystrybucji żywności ekologicznej na Podkarpaciu'' jest zdobycie wiedzy i doświadczeń na temat tworzenia grupy operacyjnej na rzecz wdrażania innowacji w produkcji oraz dystrybucji żywności ekologicznej. Wymiana doświadczeń i przekazywanie wiedzy w zakresie uwarunkowań rozwoju rolnictwa ekologicznego, przyczyni sie do zwiększenia możliwościami promocji i dystrybucji produktów ekologicznych oraz podniesienia świadomości ekologicznej. Cel wyjazdu wpisuje się w realizację priorytetu  PROW „Wspieranie transferu wiedzy i innowacji w rolnictwie, leśnictwie i na obszarach wiejskich” poprzez :
- osobisty kontakt podkarpackich rolników z bawarskimi rolnikami stosującymi innowacyjne rozwiązania w zakresie produkcji i marketingu żywności ekologicznej,
- wymiana spostrzeżeń pomiędzy zagranicznymi a podkarpackimi rolnikami, poszukiwanie partnerów i inicjowanie wdrażania rozwiązań od nauki do praktyki.
- osobista opieka brokera innowacji nad realizacją wyłonionych pomysłów innowacyjnych na konkretnych przykładach zagranicznych.
Wyjazd studyjny pozwoli producentom rolnym zainteresowanym produkcją żywności ekologicznej zaobserwować nowe sposoby produkcji, poznać sieci dystrybucji i skutecznego marketingu, a tym samym da możliwość wprowadzenia zmian w swoich gospodarstwach i ugruntowania pozycji na rynku. W przypadku doradców i pracowników nauki wyjazd umożliwi im pogłębienie wiedzy teoretycznej i praktycznej z dziedziny rolnictwa ekologicznego, a tym samym w przyszłości szerszą edukację społeczeństwa i promowanie oraz propagowanie rolnictwa ekologicznego, co niesie korzyści dla całej gospodarki. Udział w wyjeździe studyjnym umożliwi obserwację zasad funkcjonowania grupy operacyjnej i poznania innowacyjnych rozwiązań w zakresie wytwarzania i rynkowej dystrybucji żywności ekologicznej za granicą  poszerzając wiedzę w tym zakresie podkarpackich rolników. </t>
  </si>
  <si>
    <t xml:space="preserve">1. Organizacja 1 wyjazdu studyjnego.
2. Liczba osób biorących udział w wyjeździe studyjnym - 23 osób
</t>
  </si>
  <si>
    <t>II/ III kw</t>
  </si>
  <si>
    <t>Uniwersytet Rzeszowski, Wydział Ekonomii, Katedra Polityki Gospodarczej</t>
  </si>
  <si>
    <t xml:space="preserve">35-601 Rzeszów ul. Ćwiklińskiej 2 </t>
  </si>
  <si>
    <t>"Innowacyjne zastosowanie ziół w gospodarstwie"</t>
  </si>
  <si>
    <t xml:space="preserve"> Celem operacji  jest wspieranie  tworzenia sieci kontaktów pomiędzy rolnikami , doradcami, przedstawicielami instytucji naukowych, przedstawicielami instytucji rolniczych. Kontakty te służyć będą  wdrażaniu innowacji na obszarach wiejskich w zakresie uprawy i zastosowaniu ziół w gospodarstwach domowych, hodowli i produkcji roślinnej. Poprawa wiedzy w tym zakresie przyczyni się do uatrakcyjnienia gospodarstw agroturystycznych, zbieranie ziół i ich zagospodarowanie może być jedną z atrakcji oferowanych przez te gospodarstwa. Produkty własne oferowane przez te gospodarstwa, wzbogacone przez domieszkę ziół pochodzących z własnego gospodarstwa w znaczący sposób wpłyną na walory smakowe i zdrowotne. Celem konferencji jest uświadomienie uczestników o możliwościach wykorzystania ziół jako „Dobrej podkarpackiej marki”.
</t>
  </si>
  <si>
    <t>"Nowatorska gospodarka pasieczna"</t>
  </si>
  <si>
    <t xml:space="preserve"> Celem operacji jest wspieranie  tworzenia sieci kontaktów pomiędzy rolnikami, doradcami, przedstawicielami instytucji naukowych, przedstawicielami instytucji rolniczych i około rolniczych  (służbami)  wspierających wdrażanie innowacji na obszarach wiejskich w zakresie innowacjyjnej gospodarki pasiecznej.  
Zakres obejmował bedzie: przeszkolenie uczestników projektu w ramach zorganizowanej konferencji  oraz podczas wyjazdu studyjnego dla uczestników z tematyki dotyczącej innowacyjnej gospodarki pasiecznej.  Konferencja da możliwość zapoznaniem się z nowoczesnymi praktykami w gospodarce pasiecznej, zaś podczas wyjazdu studyjnego uczestnicy zapoznają się z nieznanymi doświadczeniami zagranicznych pszczelarzy, które będzie można przenieść jako dobre praktyki do woj. podkarpackieg
</t>
  </si>
  <si>
    <t xml:space="preserve">konferencja
wyjazd studyjny </t>
  </si>
  <si>
    <t xml:space="preserve">Nowatorskie metody produkcji roślinnej dla upraw z rodziny konopiowatych oraz zbóż  </t>
  </si>
  <si>
    <t>Konferencja
Wyjazd studyjny</t>
  </si>
  <si>
    <t>Rolnicy, przedsiębiorcy, przedstawiciele:  instytucji naukowych, instytucji rolniczych i około rolniczych, pracownicy wdrażający fundusze pomocowe,   liderzy środowisk lokalnych wspierający lub  wdrażający innowacje na obszarach wiejskich, doradcy</t>
  </si>
  <si>
    <t xml:space="preserve">Podkarpacki Ośrodek Doradztwa Rolniczego w Boguchwale </t>
  </si>
  <si>
    <t>-</t>
  </si>
  <si>
    <t>Innowacyjne formy aktywizacji gospodarstw agroturystycznych, edukacyjnych i opiekuńczych na obszarze Małopolski.</t>
  </si>
  <si>
    <t>Celem realizacji projektu jest przekazanie wiedzy z zakresu zasad tworzenia i funkcjonowania innowacji w agroturystyce, turystyce wiejskiej, edukacji w zagrodach wiejskich oraz obiektach świadczących usługi opiekuńcze.  W ramach operacji zrealizowana zostanie konferencja oraz wydana publikacja.</t>
  </si>
  <si>
    <t>konferencja, publikacja</t>
  </si>
  <si>
    <t>liczba uczestników konferencji</t>
  </si>
  <si>
    <t>70</t>
  </si>
  <si>
    <t>Właściciele gospodarstw agroturystycznych, zagród edukacyjnych,  rolnicy, doradcy rolniczy,  przedstawiciele samorządów terytorialnych.</t>
  </si>
  <si>
    <t>Małopolski Ośrodek Doradztwa Rolniczego</t>
  </si>
  <si>
    <t xml:space="preserve"> ul. Osiedlowa 9, 32-082 Karniowice</t>
  </si>
  <si>
    <t>liczba egzemplarzy publikacji</t>
  </si>
  <si>
    <t>500</t>
  </si>
  <si>
    <t>Właściciele gospodarstw agroturystycznych, zagród edukacyjnych,  rolnicy, doradcy rolniczy,  przedstawiciele samorządów terytorialnych, przedstawiciele instytucji działających na rzecz rolnictwa.</t>
  </si>
  <si>
    <t>Innowacyjne technologie w przetwórstwie mięsnym na poziomie gospodarstwa rolnego.</t>
  </si>
  <si>
    <t xml:space="preserve">Celem operacji będzie przekazanie wiedzy teoretycznej oraz praktycznych umiejętności rolnikom i doradcom rolnym działającym w sektorze rolno-spożywczym w zakresie przetwórstwa mięsa.   Cel operacji realizowany będzie poprzez działania dydaktyczne i informacyjne na które składać się będą:  szkolenie teoretyczno-warsztatowe oraz opracowanie publikacji.  Zakres tematyczny operacji obejmować będzie:  charakterystykę i dobór surowców  w przetwórstwie mięsa,  wpływ  surowca na walory zdrowotne i jakościowe produktu spożywczego,  przykłady innowacyjnych rozwiązań technologicznych obejmujących obiekty, maszyny i urządzenia dla procesów produkcyjnych oraz  zachowanie bezpieczeństwa żywności.  Przedstawione zostaną możliwości prowadzenia małego przetwórstwa na poziomie gospodarstwa rolnego. W części praktycznej, w trakcie zajęć warsztatowych, zaprezentowany zostanie proces produkcji wędlin. </t>
  </si>
  <si>
    <t>szkolenie, publikacja</t>
  </si>
  <si>
    <t>liczba uczestników szkolenia</t>
  </si>
  <si>
    <t>20</t>
  </si>
  <si>
    <t>Rolnicy, doradcy rolniczy.</t>
  </si>
  <si>
    <t>Rolnicy, doradcy rolniczy, przedstawiciele instytucji działających na rzecz rolnictwa.</t>
  </si>
  <si>
    <t>Innowacje w chowie i hodowli bydła.</t>
  </si>
  <si>
    <t xml:space="preserve">Celem operacji jest upowszechnianie  innowacyjnych rozwiązań w produkcji zwierzęcej (chów i hodowla bydła).   W ramach operacji zrealizowany zostanie wyjazd studyjny do Francji w programie którego znajdować się będą wizyty w  gospodarstwach a także udział w międzynarodowych targach hodowlanych.   Uczestnicy będą mieli możliwość zapoznania się z najnowszymi osiągnięciami i innowacyjnymi rozwiązaniami stosowanymi w branży.   </t>
  </si>
  <si>
    <t>liczba uczestników wyjazdu studyjnego</t>
  </si>
  <si>
    <t>25</t>
  </si>
  <si>
    <t>Rolnicy, mieszkańcy obszarów wiejskich, doradcy rolniczy, przedstawiciele instytucji działających na rzecz rolnictwa.</t>
  </si>
  <si>
    <t>Innowacyjne dla Małopolski metody i formy sprzedaży płodów rolnych bezpośrednio z pola i gospodarstwa.</t>
  </si>
  <si>
    <t xml:space="preserve">Celem operacji jest zapoznanie rolników  (w szczególności małych producentów rolnych) z innowacyjnymi metodami i formami sprzedaży a także  identyfikowanie, informowanie i aktywizowanie potencjalnych uczestników grup operacyjnych w ramach działania "Współpraca" PROW na lata 2014-2020.   Prezentowanie udanych przykładów działań kooperacyjnych w zakresie sprzedaży produktów rolnych przyczyni się do promowania korzyści wynikających z tworzenia partnerstw.  Operacja składać się będzie z trzech uzupełniających się działań:  konferencji, wyjazdu studyjnego oraz publikacji podsumowującej.  </t>
  </si>
  <si>
    <t>konferencja, wyjazd studyjny, publikacja</t>
  </si>
  <si>
    <t>300</t>
  </si>
  <si>
    <t>Innowacyjne rozwiązania w małych gospodarstwach rolnych w województwie małopolskim.</t>
  </si>
  <si>
    <t>Celem operacji jest podniesienie wiedzy uczestników w zakresie  innowacyjnych metod produkcji w małych gospodarstwach rolnych a także stymulowanie współpracy w tym obszarze.   Poruszana będzie również  tematyka  małego przetwórstwa oraz dystrybucji produktów pochodzenia rolniczego. Przedmiotem operacji jest organizacja konferencji 2-dniowej dla 50 uczestników grupy docelowej, w tym 25 rolników, 10 doradców, 10 przedsiębiorców i 5 naukowców. Tematem operacji są innowacyjne metody produkcji w małych gospodarstwach rolnych, w tym w zakresie małego przetwórstwa w województwie małopolskim.</t>
  </si>
  <si>
    <t>II - IV</t>
  </si>
  <si>
    <t>ul. Tkacka 5/6,  42-200 Częstochowa</t>
  </si>
  <si>
    <t>Stosowanie środków ochrony roślin w aspekcie bezpieczeństwa ludzi, zwierząt i środowiska naturalnego -  zalecenia dla praktyki rolniczej.</t>
  </si>
  <si>
    <t>Celem operacji jest  podniesienie świadomości rolników w zakresie działań na rzecz bezpieczeństwa chemicznej ochrony roślin poprzez przedstawienie nowoczesnych, innowacyjnych  rozwiązań oraz  wspieranie wymiany wiedzy fachowej i dobrych praktyk.  W ramach operacji zostanie opracowana oraz opublikowana monografia w zakresie stosowania środków ochrony roślin w rolnictwie.  Publikacja przedstawi szereg zagadnień istotnych dla praktyki rolniczej, ze szczególnym naciskiem na bezpieczeństwo chemicznej ochrony.  Poprzez upowszechnianie wiedzy w zakresie innowacyjnych rozwiązań w rolnictwie, realizacja operacji przyczyni się do poprawy bezpieczeństwa stosowania środków ochrony roślin.</t>
  </si>
  <si>
    <t>Rolnicy, doradcy, studenci,  przedstawiciele instytucji działających na rzecz rolnictwa.</t>
  </si>
  <si>
    <t>Innowacyjność w przetwórstwie mięsnym na poziomie gospodarstwa rolnego.</t>
  </si>
  <si>
    <r>
      <rPr>
        <sz val="11"/>
        <rFont val="Calibri"/>
        <family val="2"/>
        <charset val="238"/>
        <scheme val="minor"/>
      </rPr>
      <t xml:space="preserve">Celem operacji będzie przekazanie wiedzy teoretycznej oraz praktycznej osobom działającym w sektorze rolno-spożywczym w obszarze możliwości prowadzenia małego przetwórstwa mięsa na poziomie gospodarstwa rolnego a w szczególności:   uwarunkowań prawnych oraz wymagań prawa żywnościowego w zakresie weterynaryjnym oraz  technologii produkcji wyrobów mięsnych.  Ponadto realizacja operacji wspierać będzie nawiązywanie kontaktów pomiędzy rolnikami, podmiotami doradczymi i przedstawicielami jednostek naukowych.  W części praktycznej w trakcie zajęć warsztatowych zaprezentowany zostanie proces produkcji wędlin.   Cele operacji będą realizowane  poprzez działania dydaktyczne i informacyjne na które  składać się będą:  szkolenie teoretyczno-warsztatowe oraz opracowanie publikacji.               </t>
    </r>
    <r>
      <rPr>
        <sz val="12"/>
        <rFont val="Calibri"/>
        <family val="2"/>
        <charset val="238"/>
        <scheme val="minor"/>
      </rPr>
      <t xml:space="preserve">  </t>
    </r>
  </si>
  <si>
    <t>Rolnicy, doradcy, przedstawiciele instytucji działających na rzecz rolnictwa.</t>
  </si>
  <si>
    <t>Innowacyjność w przetwórstwie mlecznym na poziomie gospodarstwa rolnego.</t>
  </si>
  <si>
    <t xml:space="preserve">Celem operacji będzie przekazanie wiedzy teoretycznej i  umiejętności praktycznych  osobom działającym w sektorze rolno-spożywczym w obszarze możliwości prowadzenia małego przetwórstwa mleka na poziomie gospodarstwa rolnego,  uwarunkowań prawnych oraz wymagań prawa żywnościowego w zakresie weterynaryjnym.  Przedstawione zostaną również zasady nowoczesnej technologii  serowarskiej.  W części praktycznej zaprezentowany zostanie proces technologiczny produkcji sera.   Powyższe cele będą realizowane poprzez działania dydaktyczne i informacyjne na które składać się będą:  szkolenie teoretyczno-warsztatowe oraz opracowanie publikacji.                                         </t>
  </si>
  <si>
    <t>Innowacyjne formy przedsiębiorczości w małym przetwórstwie, krótkie łańcuchy dostaw.</t>
  </si>
  <si>
    <t>Celem operacji będzie zaprezentowanie  innowacyjnych  rozwiązań  w małym przetwórstwie rolno-spożywczym o zróżnicowanych kierunkach produkcji (owocowo-warzywnej, zbożowej z uwzględnieniem tłoczenia oleju, mięsnej) oraz zapoznanie uczestników z  przykładami dobrych praktyk w ramach krótkich łańcuchów dostaw.  Ponadto szkolenie ma być inspiracją grupy docelowej do aktywności w podejmowaniu wspólnych działań wspierających rozwój lokalnej przedsiębiorczości oraz wykorzystania surowców rolno-spożywczych oraz ułatwić tworzenie sieci kontaktów pomiędzy podmiotami działającymi na rzecz rolnictwa.   Operacja zostanie zrealizowana w formie wyjazdu studyjnego.</t>
  </si>
  <si>
    <t>Innowacje w uprawie zbóż.</t>
  </si>
  <si>
    <t xml:space="preserve">Celem operacji jest  transfer  najnowszej  wiedzy, innowacji oraz doradztwo z zakresu agrotechniki, ochrony i doboru odmian zbóż.   Operacja zrealizowana zostanie w formie warsztatów  polowych co  przyczyni się do nawiązania kontaktów i  polepszenia współpracy  pomiędzy jednostkami badawczymi,  przedstawicielami doradztwa oraz rolnikami.   Realizacja operacji przyczyni się do podniesienia wiedzy i umiejętności uczestników w odniesieniu do stosowania rozwiązań innowacyjnych w produkcji roślinnej.  </t>
  </si>
  <si>
    <t>warsztaty</t>
  </si>
  <si>
    <t>Rolnicy, doradcy, przedstawiciele instytucji okołorolniczych, firm branżowych, jednostek certyfikujących.</t>
  </si>
  <si>
    <t>II</t>
  </si>
  <si>
    <t>Wsparcie tworzenia partnerstw na rzecz innowacji w rolnictwie.</t>
  </si>
  <si>
    <t>Celem operacji jest aktywizacja uczestników w kierunku podejmowania działań kooperacyjnych w szczególności w kontekście działania "Współpraca" PROW 2014-2020.   W czasie wyjazdu studyjnego zaprezentowane zostaną udane przykłady wspólnych działań na rzecz zwiększania innowacyjności rolnictwa.  Uzupełnieniem  wyjazdu studyjnego będzie wydanie publikacji podsumowującej wyjazd studyjny</t>
  </si>
  <si>
    <t>wyjazd studyjny, publikacja</t>
  </si>
  <si>
    <t>Wspieranie procesu tworzenia partnerstw na rzecz innowacji w serowarstwie.</t>
  </si>
  <si>
    <t xml:space="preserve">Celem głównym podejmowanych działań projektowych jest ułatwienie współpracy podmiotów rynkowych poprzez stworzenie warunków do poszukiwania i nawiązywania partnerstw pomiędzy nimi, w celu zwiększenia ich siły przetargowej, w tym wymiana doświadczeń 
i praktyk w zakresie produkcji serów farmerskich oraz wprowadzania ich na rynek w formie krótkich łańcuchów dostaw, a także prezentacja dobrych praktyk z tego zakresu.
</t>
  </si>
  <si>
    <t>ilość uczestników</t>
  </si>
  <si>
    <t>rolnicy - hodowcy bydła mlecznego, doradcy rolniczy, pracownicy uczelni i jednostek naukowych, przedsiębiorcy</t>
  </si>
  <si>
    <t>Kujawsko-Pomorski Ośrodek Doradztwa Rolniczego</t>
  </si>
  <si>
    <t>Minikowo            89-122 Minikowo</t>
  </si>
  <si>
    <t>Wymogi środowiskowe a dochodowość gospodarstw mlecznych</t>
  </si>
  <si>
    <t xml:space="preserve">Nadrzędnym celem operacji jest ułatwienie współpracy i stworzenie warunków do poszukiwania i  nawiązywania partnerstw pomiędzy hodowcami bydła mlecznego, doradcami rolniczymi, przedstawicielami jednostek naukowych oraz przedsiębiorcami. Cel operacji zostanie zrealizowany poprzez wymianę wiedzy i doświadczenia z zakresu dobrostanu, żywienia, a także najnowocześniejszych rozwiązań w hodowli bydła mlecznego co przełoży się w przyszłości na poprawę sytuacji ekonomicznej gospodarstw.
</t>
  </si>
  <si>
    <t>szkolenie 1</t>
  </si>
  <si>
    <t>Minikowo                      89-122 Minikowo</t>
  </si>
  <si>
    <t>szkolenie 2</t>
  </si>
  <si>
    <t>Poprawa opłacalności produkcji żywca wołowego</t>
  </si>
  <si>
    <t>Celem głównym podejmowanych działań projektowych jest ułatwienie współpracy podmiotów rynkowych poprzez stworzenie warunków do poszukiwania i nawiązywania partnerstw pomiędzy nimi, w celu zwiększenia ich siły przetargowej, w tym wymiana doświadczeń i praktyk w zakresie hodowli bydła mięsnego oraz zwiększenie opłacalności chowu, a także prezentacja dobrych praktyk z tego zakresu.</t>
  </si>
  <si>
    <t xml:space="preserve">rolnicy - producenci żywca wołowego, doradcy rolniczy. </t>
  </si>
  <si>
    <t>I-III</t>
  </si>
  <si>
    <t>Minikowo,                    89-122 Minikowo</t>
  </si>
  <si>
    <t xml:space="preserve">                           broszura</t>
  </si>
  <si>
    <t>ilość egzemplarzy</t>
  </si>
  <si>
    <t>Innowacyjna produkcja zwierzęca na terenie województwa kujawsko-pomorskiego. Zwiększenie udziału wysokobiałkowych komponentów paszowych pochodzenia krajowego, w tym śruty rzepakowej w produkcji mleka, trzody chlewnej oraz bydła opasowego. Akronim INNOWACYJNE BIAŁKO.</t>
  </si>
  <si>
    <t>Celem głównym działań projektowych jest zapewnienie wsparcia organizacyjnego i merytorycznego do powstania na terenie województwa kujawsko-pomorskiego grupy operacyjnej lub grup operacyjnych producentów rolnych, zainteresowanych podjęciem współpracy w ramach działania "Współpraca" oraz ułatwienie tej współpracy, efektem której będzie wdrożenie praktyk innowacyjnych w obszarze produkcji zwierzęcej, polegających na zwiększeniu udziału w strukturze wysokobiałkowych komponentów paszowych śruty rzepakowej i roslin strączkowych. Na terenie wojewodztwa kujawsko-pomorskiego prowadzona jest różnorodna produkcja zwierzeca, ale biorąc pod uwagę jednocześnie skalę wykorzystania importyowanej śruty sojowej oraz możliwosci fizjologiczne konwersji systemow żywienia poszczególnych gatunków na w/w lokalne źródła białka, projekt zostanie skoncentrowany na producentach mleka, bydła opasowego oraz trzody chlewnej.</t>
  </si>
  <si>
    <t>seminarium I</t>
  </si>
  <si>
    <t>Producenci rolni, doradcy rolniczy, przedstawiciele organizacji branżowych i rolniczych, w tym izb rolniczych, a także samorządu terytorialnego</t>
  </si>
  <si>
    <t>Krajowe Zrzeszenie Producentów Rzepaku i Roślin Białkowych</t>
  </si>
  <si>
    <t>Warszawa 
ul. Szkolna 2/4, lokal nr 403, 
00-006 Warszawa</t>
  </si>
  <si>
    <t>seminarium II</t>
  </si>
  <si>
    <t>seminarium III</t>
  </si>
  <si>
    <t>ekspertyza</t>
  </si>
  <si>
    <t xml:space="preserve">Program azotanowy w Polsce-nowe obowiązki dla rolników z województwa kujawsko-pomorskiego </t>
  </si>
  <si>
    <t xml:space="preserve">Głównym celem operacji jest podnoszenie świadomości i kształtowania właściwych postaw rolników i doradców w zakresie ograniczenia zanieczyszczenia wód azotem pochodzenia rolniczego, poprzez propagowanie zasad zrównoważonego rolnictwa, a tym samym wsparcie we wdrażaniu  „Programu działań mających na celu zmniejszenie zanieczyszczenia wód azotanami pochodzącymi ze źródeł rolniczych oraz zapobieganie dalszemu zanieczyszczeniu”. Konferencja ma za zadanie przekazać uczestnikom informacje o najnowszych rozwiązaniach dotyczących ochrony wód oraz oddziaływaniu produkcji zwierzęcej na środowisko, a także zachęcić do propagowania i wdrażania zasad zrównoważonego rolnictwa. </t>
  </si>
  <si>
    <t xml:space="preserve">konferencja </t>
  </si>
  <si>
    <t>rolnicy, doradcy rolniczy</t>
  </si>
  <si>
    <t>II-IV 2019</t>
  </si>
  <si>
    <t>broszura I</t>
  </si>
  <si>
    <t>2000</t>
  </si>
  <si>
    <t>broszura II</t>
  </si>
  <si>
    <t>"Innowacje w przedsiębiorczości na obszarach wiejskich - działania na rzecz powstania grupy operacyjnej"</t>
  </si>
  <si>
    <t>Głównym celem operacji jest stworzenie dogodnych warunków do powstania grupy operacyjnej pracującej na rzecz wzrostu świadomości społeczeństwa wiejskiego. Potencjalna grupa ma skupiać rolników, przedsiębiorców oraz przedstawicieli jednostek naukowo-badawczych. Wśród celów szczegółowych operacji należy wymienić:
1. Wzrost świadomości środowiska wiejskiego, wspieranie transferu wiedzy, wspieranie transferu innowacji na obszarach wiejskich, wymianę wiedzy w zakresie łańcucha dostaw żywności.
2. Wspieranie  innowacyjnych działań w zakresie RHD i MLO jako elementu poprawy rentowności gospodarstw wiejskich. Operacja ma pomóc w nawiązaniu kontaktów, współpracy oraz przedstawieniu innowacyjnych rozwiązań społeczeństwu wiejskiemu.</t>
  </si>
  <si>
    <t>Seminarium z wyjazdem studyjnym, punkt informacyjny na  targach, ulotka, informacje  i publikacje w internecie</t>
  </si>
  <si>
    <t>Liczba uczestników operacji</t>
  </si>
  <si>
    <t xml:space="preserve">Grupę docelową przedmiotowej operacji stanowić będą głównie przedsiębiorcy, rolnicy  prowadzący lub zamierzający rozpocząć prowadzenie sprzedaży produktów w ramach: rolniczego handlu detalicznego, sprzedaży bezpośredniej oraz Marginalnej Ograniczonej Lokalnej (MOL). Liczebność grupy odbiorców uzależniona jest od formy realizacji operacji. W ramach organizowanego seminarium  oraz wyjazdu studyjnego planuje się udział około  80 uczestników. </t>
  </si>
  <si>
    <t>Lubań, ul. Tadeusza Maderskiego 3    83-422 Nowy Barkoczyn</t>
  </si>
  <si>
    <t xml:space="preserve">Szacowana liczba odwiedzających punkt informacyjny na targach                                 </t>
  </si>
  <si>
    <t>Nakład ulotki</t>
  </si>
  <si>
    <t>Liczba stron internetowych, na których zostanie zamieszczona informacja</t>
  </si>
  <si>
    <t>Liczba uczestników operacji (seminarium/wyjazd studyjny)</t>
  </si>
  <si>
    <t>72/49</t>
  </si>
  <si>
    <t>5</t>
  </si>
  <si>
    <t>"Rolnictwo ekologiczne –innowacje w produkcji  i przetwórstwie na rzecz skracania łańcucha dostaw (POMORSKI EKOFESTIWAL)"</t>
  </si>
  <si>
    <t>Głównym celem operacji jest pomoc w utworzeniu grupy operacyjnej działającej na rzecz wdrażania innowacyjnych metod stosowanych w rolnictwie i przetwórstwie ekologicznym oraz wdrażania projektów innowacyjnych. Grupa skupia przedstawicieli rolników, przedsiębiorców, przedstawicieli  jednostek naukowo-badawczych i innych zgodnie z PROW 2014-2020, działających na rzecz wdrażania projektów innowacyjnych. Służyć ma temu  wymiana wiedzy oraz doświadczeń pomiędzy podmiotami uczestniczącymi w realizacji operacji. W trakcie realizacji operacji poprzez takie formy jak: seminarium, wydanie publikacji i spotu informacyjno-promującego zostaną podjęte między innymi zadania dotyczące  moderacji powstania grupy operacyjnej.  Zapoznanie producentów, przetwórców, doradców, specjalistów i pracowników naukowych bądź z instytucji działających na rzecz rozwoju rolnictwa ekologicznego z innowacyjnymi rozwiązaniami, umożliwi  uczestnikom wymianę fachowej wiedzy oraz dobrych praktyk w zakresie wdrażania innowacji w rolnictwie i na obszarach wiejskich, oraz pomoże w opracowaniu wniosku o dofinasowanie w zakresie działania „Współpraca” PROW. Równie ważna dla organizatorów jest integracja środowiska, nawiązanie kontaktów. Aby doszło do utworzenia grupy operacyjnej potrzebna jest możliwość poznania się potencjalnych jej członków,  stworzenia relacji oraz potrzeby wspólnych działań w zakresie wdrażania innowacji w atmosferze odpowiedniej moderacji poprzez brokera innowacji.</t>
  </si>
  <si>
    <t>Szkolenie, plakat, broszura, film promocyjny</t>
  </si>
  <si>
    <t>Grupa docelowa będzie się składała z rolników, producentów, przedsiębiorców, członków stowarzyszenia, doradców i specjalistów ODR-ów oraz przedstawicieli instytucji naukowo-badawczych. Łącznie 80 uczestników seminarium (rolników, producentów, przedsiębiorców, członków stowarzyszenia, doradców i specjalistów ODR-ów oraz przedstawicieli instytucji naukowo-badawczych). Dodatkowo pośrednią grupą będą konsumenci żywności ekologicznej ( około 1000 osób/ dziennie odwiedzających Gdański Bazar Natury, do tego w zależności od miejsca telebimu: od 600 000 widowni/kontaktów i więcej– w ciągu 14 dni na jednym telebimie - widownia spotów reklamowych)</t>
  </si>
  <si>
    <t>Nakład plakatu</t>
  </si>
  <si>
    <t>Nakład broszury</t>
  </si>
  <si>
    <t>Film informacyjno - promocyjny</t>
  </si>
  <si>
    <t xml:space="preserve">„Zielone Agro Show – innowacje w produkcji bydła" </t>
  </si>
  <si>
    <t>Głównym celem operacji jest pomoc w utworzeniu grupy operacyjnej w zakresie produkcji zwierzęcej – bydło oraz w opracowaniu przez nią wniosku o dofinansowanie. Służyć ma temu ma  wymiana wiedzy oraz doświadczeń pomiędzy podmiotami uczestniczącymi w realizacji operacji. W trakcie wyjazdu studyjnego zostaną podjęte miedzy innymi zadania dotyczące  moderacji powstania grupy operacyjnej oraz zapoznanie się z doświadczeniami hodowców z innego regionu polski w zakresie tworzenia przez grupy operacyjne wniosków o dofinansowanie działań innowacyjnych. Zapoznanie hodowców, doradców, specjalistów i pracowników naukowych z innowacyjnymi rozwiązaniami stosowanymi w zakresie hodowli bydła. Umożliwi to uczestnikom wymianę fachowej wiedzy oraz dobrych praktyk w zakresie wdrażania innowacji w rolnictwie i na obszarach wiejskich, oraz pomoże w opracowaniu wniosku o dofinasowanie w zakresie działania „Współpraca” PROW. Równie ważna dla organizatorów jest integracja środowiska. Aby doszło do utworzenia grupy operacyjnej potrzebna jest możliwość poznania się potencjalnych jej członków,  stworzenia relacji oraz potrzeby wspólnych działań w zakresie wdrażania innowacji w atmosferze odpowiedniej moderacji poprzez brokera innowacji. Dodatkowo bardzo ważnym elementem w rozpowszechnianiu wiedzy na temat innowacji oraz działania „Współpraca” są doradcy i specjaliści PODR w Lubaniu którzy zdobywając wiedze na ten temat rozpowszechniają ją wśród innych rolników nie biorących udziału w wyjeździe studyjnym. Zielone Agro Show sprzyja nabyciu wiedzy i umiejętności praktycznych związanych z hodowlą zwierząt, oraz z pozyskiwaniem paszy objętościowej z użytków zielonych. Istnieje możliwość wzięcia udziału w efektownych pokazach maszyn podczas pracy, użytkowanych do zbioru zielonki, wspólny wyjazd rolników, doradców oraz kadry naukowej ma być inspiracją  do podjęcia i wdrożenia działań innowacyjnych.</t>
  </si>
  <si>
    <t>Grupa docelowa będzie się składała z rolników, przedsiębiorców, członków grup producenckich, doradców i specjalistów ODR-ów oraz naukowców z Uniwersytetu Technologiczno-Przyrodniczego w Bydgoszczy i/lub Uniwersytetu Przyrodniczego w Poznaniu; 15 rolników (w tym członków grupy producenckiej); 17 doradców i/lub specjalistów; 3 naukowców z Uniwersytetu Technologiczno-Przyrodniczego w Bydgoszczy i/lub Uniwersytetu Przyrodniczy w Poznaniu</t>
  </si>
  <si>
    <r>
      <t xml:space="preserve">Grupa docelowa będzie się składała z rolników, przedsiębiorców, członków grup producenckich, doradców i specjalistów ODR-ów oraz naukowców z Uniwersytetu Technologiczno-Przyrodniczego w Bydgoszczy i/lub Uniwersytetu Przyrodniczego w Poznaniu; </t>
    </r>
    <r>
      <rPr>
        <sz val="11"/>
        <color rgb="FFFF0000"/>
        <rFont val="Calibri"/>
        <family val="2"/>
        <charset val="238"/>
        <scheme val="minor"/>
      </rPr>
      <t>22 rolników (w tym członków grupy producenckiej); 11 doradców i/lub specjalistów; 2 naukowców z Uniwersytetu Technologiczno-Przyrodniczego w Bydgoszczy i/lub Uniwersytetu Przyrodniczy w Poznaniu</t>
    </r>
  </si>
  <si>
    <t>Zmiana dotyczy szczegółowej liczby uczestników operacji podczas wyjazdu studyjnego. Całościowa liczba nie uległa zmianie. Różnica wynika z dyspozycyjności poszczególnych osób w okresie wyjazdu.  Zmiana nie wpłynęła na osiągnięcie celu głównego operacji.</t>
  </si>
  <si>
    <t>"INNOWACJE W PRZEDSIĘBIORCZOŚCI NA OBSZARACH WIEJSKICH – UTWORZENIE POTENCJALNEJ GRUPY"</t>
  </si>
  <si>
    <t>Działanie na rzecz stworzenia grupy operacyjnej  poprzez organizacje wyjazdu w ramach którego zostaną przeprowadzone warsztaty szkoleniowe z moderatorami SIR. Operacja przyczyni się  do rozwiązania problemu stagnacji, wspierania i  rozwoju innowacyjnych działań gospodarczych oraz innowacji w rolnictwie, wzrostu zatrudnienia i poprawę jakości życia mieszkańców obszarów wiejskich. Kreowanie przedsiębiorczych postaw i motywowanie do podejmowania działań związanych z uruchomieniem dodatkowej działalności gospodarczej, umożliwi stworzenie miejsc pracy, podniesie rentowność gospodarstw rolnych. Wyjazd szkoleniowy jest doskonałą formą aktywizacji mieszkańców obszarów wiejskich, sprzyja wymianie doświadczeń i możliwości powstania grup operacyjnych, a także umożliwi  poszukiwanie partnerów KSOW do współpracy w ramach działania „Współpraca”, o którym mowa w art. 3 ust.1 pkt. 13 ustawy o wspieraniu rozwoju obszarów wiejskich z udziałem środków EFRROW w ramach PROW na lata 2014-2020.</t>
  </si>
  <si>
    <t>Warsztaty z wyjazdem studyjnym</t>
  </si>
  <si>
    <t xml:space="preserve">Wybór grupy docelowej ma na celu rozpowszechnienie idei przedsiębiorczości wśród mieszkańców terenów wiejskich, tworzenia na obszarach wiejskich nowych miejsc pracy poza rolnictwem. Operacja przyczyni się do promocji innowacyjnych rozwiązań i przedsięwzięć gospodarczych. Uczestnicy zdobędą wiedzę z zakresu małej przedsiębiorczości na obszarach wiejskich, w tym z turystyki wiejskiej. Poznają różne formy usług, zakresy usług i zajęć oferowanych przez gospodarstwa rolne, agroturystyczne i zagrody edukacyjne, funkcjonujące w województwie dolnośląskim. Poznają sposoby wytwarzania i sprzedaży bezpośredniej produktów nieprzetworzonych i przetworzonych, promocji produktów lokalnych i tradycyjnych. Zdobędą wiedzę z zakresu metod aktywizowania społeczności wiejskiej na przykładzie lokalnej grupy działania (LGD Partnerstwo Ducha Gór). Grupę docelową będą tworzyły następujące podmioty: rolnicy – 15 osób ; doradcy – 4 osób, przedsiębiorcy – 5 osób;  mieszkańcy obszarów wiejskich – 5 osób , moderator SIR - 1. Grupa będzie liczyła 30 osób. Dobór uczestników jest odpowiedniemu składowi utworzenia grupy operacyjnej. Taki dobór będzie najlepszym rozwiązaniem do utworzenia takiej grupy. </t>
  </si>
  <si>
    <r>
      <t xml:space="preserve">Wybór grupy docelowej ma na celu rozpowszechnienie idei przedsiębiorczości wśród mieszkańców terenów wiejskich, tworzenia na obszarach wiejskich nowych miejsc pracy poza rolnictwem. Operacja przyczyni się do promocji innowacyjnych rozwiązań i przedsięwzięć gospodarczych. Uczestnicy zdobędą wiedzę z zakresu małej przedsiębiorczości na obszarach wiejskich, w tym z turystyki wiejskiej. Poznają różne formy usług, zakresy usług i zajęć oferowanych przez gospodarstwa rolne, agroturystyczne i zagrody edukacyjne, funkcjonujące w województwie dolnośląskim. Poznają sposoby wytwarzania i sprzedaży bezpośredniej produktów nieprzetworzonych i przetworzonych, promocji produktów lokalnych i tradycyjnych. Zdobędą wiedzę z zakresu metod aktywizowania społeczności wiejskiej na przykładzie lokalnej grupy działania (LGD Partnerstwo Ducha Gór). Grupę docelową będą tworzyły następujące podmioty: rolnicy – </t>
    </r>
    <r>
      <rPr>
        <sz val="11"/>
        <color rgb="FFFF0000"/>
        <rFont val="Calibri"/>
        <family val="2"/>
        <charset val="238"/>
        <scheme val="minor"/>
      </rPr>
      <t xml:space="preserve">16 osób ; doradcy/specjaliści – 4 osoby (w tym moderator SIR - 1), przedsiębiorcy – 5 osób;  mieszkańcy obszarów wiejskich – 5 osób . Grupa będzie liczyła 30 osób. Dobór uczestników jest odpowiedniemu składowi utworzenia grupy operacyjnej. Taki dobór będzie najlepszym rozwiązaniem do utworzenia takiej grupy. </t>
    </r>
  </si>
  <si>
    <t>Działania na rzecz powstania potencjalnej grupy operacyjnej w zakresie produkcji, marketingu i sprzedaży produktów pszczelich</t>
  </si>
  <si>
    <t xml:space="preserve">Powstanie potencjalnej grupy operacyjnej zajmującej się działaniami zmierzającymi do zwiększenia rentowności produkcji pszczelarskiej poprzez zdiagnozowanie problemów i wdrożenia wypracowanych rozwiązań w praktyce:                                                                                                            a) nawiązanie współpracy z naukowcami i innymi podmiotami które mogą uczestniczyć w działaniu Współpraca i wyposażenie uczestników projektu w wiedzę dotyczącą pozyskiwania nowych produktów pszczelich maj 2018
b) seminarium na temat „Promocja produktów pszczelich” – 50 osób- maj 2018
c) wyjazd studyjny - poznanie dobrych przykładów współpracy funkcjonujących w innych regionach kraju w tym wdrażania innowacji przez grupy operacyjne na terenie woj. lubelskiego, dzielenie się wiedzą i doświadczeniem związanym z produkcją pszczelarską  – 30 osób - wrzesień 2018
d) opracowanie broszury „Promocja produktów pszczelich” maj 2018
e) działania na rzecz powstania grupy operacyjnej moderowane przez brokera innowacji z PODR
</t>
  </si>
  <si>
    <t>seminarium, wyjazd studyjny, broszura</t>
  </si>
  <si>
    <t>liczba uczestników seminarium</t>
  </si>
  <si>
    <t xml:space="preserve">
Grupa docelowa wyłoniona w trakcie rekrutacji oparta jest o osoby wymienione w rozporządzeniu „Współpraca”  liczy 50 osób z których 30 osób są to osoby które wezmą udział w wyjeździe studyjnym. Grupa ta została skonstruowana w oparciu o potrzeby merytoryczne oraz funkcjonowanie przyszłej grupy operacyjnej oraz rozporządzenie dotyczące działania „Współpraca”
Grupa docelowa składa się z:
- mieszkańców obszarów wiejskich 
- osób prowadzących gospodarstwa pasieczne
- rolników i członków ich rodzin
- naukowców,
- przedsiębiorców
- przedstawicieli organizacji pozarządowych
- doradców rolniczych
</t>
  </si>
  <si>
    <t>Zespół Szkół Rolniczych Centrum Kształcenia Praktycznego im. Józefa Wybickiego w Bolesławowie</t>
  </si>
  <si>
    <t>Bolesławowo 15, 83-250 Skarszewy</t>
  </si>
  <si>
    <t>nakład broszury</t>
  </si>
  <si>
    <t>1200</t>
  </si>
  <si>
    <r>
      <t>Powstanie potencjalnej grupy operacyjnej zajmującej się działaniami zmierzającymi do zwiększenia rentowności produkcji pszczelarskiej poprzez zdiagnozowanie problemów i wdrożenia wypracowanych rozwiązań w praktyce:                                                                                                            a) nawiązanie współpracy z naukowcami i innymi podmiotami które mogą uczestniczyć w działaniu Współpraca i wyposażenie uczestników projektu w wiedzę dotyczącą pozyskiwania nowych produktów pszczelich maj 2018
b) seminarium na temat „Promocja produktów pszczelich” – 50 osób -</t>
    </r>
    <r>
      <rPr>
        <sz val="11"/>
        <color rgb="FFFF0000"/>
        <rFont val="Calibri"/>
        <family val="2"/>
        <charset val="238"/>
        <scheme val="minor"/>
      </rPr>
      <t xml:space="preserve"> czerwiec 2018</t>
    </r>
    <r>
      <rPr>
        <sz val="11"/>
        <rFont val="Calibri"/>
        <family val="2"/>
        <charset val="238"/>
        <scheme val="minor"/>
      </rPr>
      <t xml:space="preserve">
c) wyjazd studyjny - poznanie dobrych przykładów współpracy funkcjonujących w innych regionach kraju w tym wdrażania innowacji przez grupy operacyjne na terenie woj. lubelskiego, dzielenie się wiedzą i doświadczeniem związanym z produkcją pszczelarską  – 30 osób  - wrzesień 2018
</t>
    </r>
    <r>
      <rPr>
        <sz val="11"/>
        <color rgb="FFFF0000"/>
        <rFont val="Calibri"/>
        <family val="2"/>
        <charset val="238"/>
        <scheme val="minor"/>
      </rPr>
      <t>d) opracowanie broszury „Promocja produktów pszczelich”</t>
    </r>
    <r>
      <rPr>
        <sz val="11"/>
        <rFont val="Calibri"/>
        <family val="2"/>
        <charset val="238"/>
        <scheme val="minor"/>
      </rPr>
      <t xml:space="preserve">
</t>
    </r>
    <r>
      <rPr>
        <sz val="11"/>
        <color rgb="FFFF0000"/>
        <rFont val="Calibri"/>
        <family val="2"/>
        <charset val="238"/>
        <scheme val="minor"/>
      </rPr>
      <t>e) działania na rzecz powstania grupy operacyjnej moderowane przez Pana mgr inż Leszka Pękalę, który przejął rolę brokera innowacji</t>
    </r>
    <r>
      <rPr>
        <sz val="11"/>
        <rFont val="Calibri"/>
        <family val="2"/>
        <charset val="238"/>
        <scheme val="minor"/>
      </rPr>
      <t xml:space="preserve">
</t>
    </r>
  </si>
  <si>
    <r>
      <t xml:space="preserve">50 </t>
    </r>
    <r>
      <rPr>
        <sz val="11"/>
        <color rgb="FFFF0000"/>
        <rFont val="Calibri"/>
        <family val="2"/>
        <charset val="238"/>
        <scheme val="minor"/>
      </rPr>
      <t>(+ 22 osoby jako wolni słuchacze)</t>
    </r>
  </si>
  <si>
    <t xml:space="preserve">
Grupa docelowa wyłoniona w trakcie rekrutacji oparta jest o osoby wymienione w rozporządzeniu „Współpraca”  liczy 50 osób z których 30 osób są to osoby które wezmą udział w wyjeździe studyjnym. Grupa ta została skonstruowana w oparciu o potrzeby merytoryczne oraz funkcjonowanie przyszłej grupy operacyjnej oraz rozporządzenie dotyczące działania „Współpraca”
Grupa docelowa składa się z:
- mieszkańców obszarów wiejskich 
- osób prowadzących gospodarstwa pasieczne
- rolników i członków ich rodzin
- naukowców,
- przedsiębiorców
- przedstawicieli organizacji pozarządowych
</t>
  </si>
  <si>
    <t>Cele zasadniczo nie uległy zmianie. Dotyczy to wyłącznie terminów np. Seminarium, które zamiast w maju, odbyło się w czercu na prośbę Zespołu Szkół z Bolesławowa, a PODR w Lubaniu wyraziła na to zgodę (zgonie z zawartą umową). Na seminarium uczestniczyło również więcej osób (co stanowi wartość dodaną operacji + 22 osoby, razem 72) w postaci wolnych słuchaczy. Zmianie uległ również termin opracowania broszury, która została wydana po seminarium na podstawie materiałów tam prezentowanych. Rolę brokera innowacji przeją łPan mgr inż Leszek Pękala. W guupie docelowej nie występowali doradcy rolniczy. Zmiany nie miały wpływu na osiągnięcie celu zawartego we wniosku o wybór operacji.</t>
  </si>
  <si>
    <t>Innowacyjne metody produkcji zwierzęcej, w tym bydła mięsnego w województwie pomorskim</t>
  </si>
  <si>
    <t xml:space="preserve">Celem operacji jest podniesienie wiedzy w zakresie innowacyjnych metod produkcji zwierzęcej, w tym bydła mięsnego wśród 50 uczestników zainteresowanych możliwością współpracy we wdrażaniu innowacyjnych metod produkcji zwierzęcej oraz stymulowanie do takiej współpracy:                                                              - promowanie i rozwój produkcji zwierzęcej, w tym bydła mięsnego na obszarze realizacji poprzez wielopodmiotową współpracę we wdrażaniu innowacyjnych rozwiązań tej produkcji,
- poznanie innowacyjnych i nowych technologii produkcji zwierzęcej oraz roli nauki w transferze wiedzy i innowacji w tym zakresie,
- przedstawienie przykładów dobrych praktyk w zakresie wdrażania innowacji w produkcji zwierzęcej. Przedmiotem operacji jest organizacja 2-dniowej konferencji dla 50 uczestników, w tym 25 rolników, 10 przedsiębiorców, 10 doradców i 5 naukowców. Tematem operacji są innowacyjne metody w zakresie produkcji zwierzęcej, w tym bydła mięsnego w województwie pomorskim.
</t>
  </si>
  <si>
    <t>Grupę docelowa operacji stanowić będą przedstawiciele podmiotów, które mogą wchodzić w skład grup operacyjnych EPI. W każdej konferencji, w każdym województwie udział weźmie 50 uczestników, w tym 25 rolników, 10 przedsiębiorców, 10 doradców i 5 naukowców. Będą to osoby, które prowadzą działalność na terenie województwa pomorskiego lub znają jego specyfikę w zakresie produkcji zwierzęcej. Tak zbudowana grupa docelowa będzie gwarantem odpowiedniej identyfikacji problemów w zakresie produkcji zwierzęcej, przedstawienia możliwości ich rozwiązania oraz zawiązania współpracy podmiotów w tym zakresie.</t>
  </si>
  <si>
    <t>ul. Tkacka 5, 42-200 Częstochowa</t>
  </si>
  <si>
    <t>Dobre praktyki w zakresie wdrażania innowacji w rolnictwie i na obszarach wiejskich na przykładzie inicjatyw podejmowanych przez rolników czeskich, austriackich i niemieckich</t>
  </si>
  <si>
    <t>Głównym celem operacji jest pomoc w ułatwieniu tworzenia sieci kontaktów i powiązań na rzecz innowacyjności w zakresie różnych form przedsiębiorczości na wsi w oparciu o potencjał gospodarstwa rolnego i wykorzystaniu walorów krajobrazowych i kulturowych. Służyć temu będzie wymiana wiedzy i doświadczeń pomiędzy podmiotami uczestniczącymi w realizacji operacji. Podczas wyjazdu studyjnego grupa zaznajomi się z przetwórstwem i sprzedażą krókich łańcuchów dostaw żywności z gospodarstw rolnych oraz funkcjonowaniem zagród edukacyjnych, gospodarstw opiekuńczych i agroturystycznych na terenie Czech, Austrii i Niemiec, a dodatkowo przedstawiciel SIR i/lub broker innowacji moderować będzie  działania w zakresie informowania uczestników wyjazdu o Sieci na rzecz innowacji w rolnictwie i na obszarach wiejskich (SIR)  oraz o wdrażanym przez Sieć działaniu „Współpraca” w ramach PROW 2014-2020.</t>
  </si>
  <si>
    <t xml:space="preserve">Grupa docelowa operacji liczyć będzie 45 osób, z województwa pomorskiego, m. in.: rolnicy, przedsiębiorcy związani z branżą turystyczną, doradcy i/lub specjaliści PODR w Lubaniu, przedstawiciele firm wspierających rozwój obszarów wiejskich, przedstawiciele pomorskich uczelni wyższych, przedstawiciel SIR i/lub broker innowacji
</t>
  </si>
  <si>
    <t>Wykorzystanie „Darów Natury” w produkcji i przetwórstwie ekologicznym – współpraca w zakresie wdrażania innowacji i organizacji łańcucha dostaw żywności na obszarach wiejskich</t>
  </si>
  <si>
    <t xml:space="preserve">Głównym celem operacji jest  pomoc w utworzeniu potencjalnej grupy operacyjnej, która działałaby w obszarze innowacyjnych metod stosowanych w przetwórstwie ekologicznym i rolnictwie oraz ułatwienie w tworzeniu sieci powiązań na rzecz innowacyjności. Udział w wyjeździe i warsztatach na miejscu ułatwi wymianę wiedzy oraz dobrych praktyk w zakresie wdrażania innowacji oraz zwiększy aktywizację środowiska w zakresie tworzenia sieci kontaktów. Z pewnością będzie to wspieranie innowacji w rolnictwie i  produkcji żywności  na obszarach wiejskich. Służyć ma temu  wymiana wiedzy oraz doświadczeń pomiędzy podmiotami uczestniczącymi w realizacji operacji. W trakcie realizacji operacji poprzez takie formy jak wykłady, warsztaty, dyskusje, zostaną podjęte między innymi zadania dotyczące  moderacji powstania potencjalnej grupy operacyjnej działającej w kierunku przetwórstwa.  Zapoznanie producentów, przetwórców, doradców, specjalistów i przedstawicieli  instytucji działających na rzecz rozwoju rolnictwa ekologicznego z innowacyjnymi rozwiązaniami, umożliwi  uczestnikom wymianę fachowej wiedzy oraz dobrych praktyk w zakresie wdrażania innowacji w rolnictwie i na obszarach wiejskich. Równie ważna jest integracja środowiska, nawiązanie kontaktów. Aby doszło do utworzenia potencjalnej grupy operacyjnej potrzebna jest możliwość poznania się potencjalnych jej członków,  stworzenia relacji oraz potrzeby wspólnych działań w zakresie wdrażania innowacji w atmosferze odpowiedniej moderacji poprzez brokera innowacji i/lub specjalisty PODR w Lubaniu z zakresu rolnictwa ekologicznego oraz omawiając najważniejsze kryteria i warunki ubiegania się o pomoc finansową, zwłaszcza na działania związane z innowacją na rzecz skracania łańcucha dostaw.
</t>
  </si>
  <si>
    <t>Rolnicy, doradcy i/lub specjaliści PODR, przedsiębiorcy sektora rolno-spożywczego w tym producenci żywności ekologicznej oraz przedstawiciele podmiotów zainteresowanych wdrażaniem innowacji w rolnictwie ekologicznym  i na obszarach wiejskich.</t>
  </si>
  <si>
    <t xml:space="preserve"> Wspieranie przedsiębiorczości i innowacji na obszarach wiejskich przez podnoszenie poziomu wiedzy i umiejętności w obszarze małego przetwórstwa lokalnego na przykładzie Małopolskiego Szlaku Kulinarnego</t>
  </si>
  <si>
    <t>Operacja ma stworzyć warunki do powstania potencjalnej grupy operacyjnej,  zapoznać grupy uczestników z różnymi formami przedsiębiorczości, a w szczególności wytwarzania produktów lokalnych, tradycyjnych i regionalnych  z  produktów rolnych pochodzących z gospodarstwa rolnika, ich sprzedaży i promocji. Wyjazd studyjny połączony z warsztatami jest doskonałą formą aktywizacji mieszkańców obszarów wiejskich, sprzyja wymianie doświadczeń i możliwości tworzenia sieci kontaktów dla doradców i służb wspierających wdrażanie innowacji na obszarach wiejskich. Uczestnicy mają poznać  innowacyjne rozwiązania gospodarcze, ze szczególnym uwzględnieniem łańcucha żywnościowego na obszarze wiejskim województwa małopolskiego. Ponadto operacja ma na celu pokazanie na przykładzie województwa małopolskiego  procesu budowania i komercjalizacji polskich produktów żywnościowych w powiązaniu z  turystyką wiejską.</t>
  </si>
  <si>
    <t>Grupę docelową wyjazdu studyjnego będą stanowili przedstawiciele branż mających kluczowe znaczenie dla rozwoju obszaru: tj. rolnicy, kwaterodawcy, podmioty gospodarcze, koła gospodyń wiejskich, stowarzyszenia oraz doradcy i specjaliści odr-u. Działanie będzie ogólnodostępne dla podmiotów oraz stowarzyszeń posiadających swoją siedzibę na terenie województwa pomorskiego.</t>
  </si>
  <si>
    <t>Upowszechnianie metod rolnictwa precyzyjnego w gospodarstwach rolnych województwa pomorskiego - jako innowacyjne podejście sprzyjające tworzeniu potencjalnych grup operacyjnych w ramach dziłania "Współpraca"</t>
  </si>
  <si>
    <t>Ułatwianie tworzenia potencjalnej grupy operacyjnej wprowadzającej innowacje w rolnictwie precyzyjnym oraz funkcjonowania sieci kontaktów pomiędzy rolnikami, podmiotami doradczymi, jednostkami naukowymi, przedsiębiorcami sektora rolno-spożywczego oraz pozostałymi podmiotami zainteresowanymi wdrażaniem innowacji w rolnictwie i na obszarach wiejskich. Konferencja i warsztaty dają możliwość konfrontacji świata nauki, przemysłu maszynowego, producentów oprogramowań z rolnikami, doradcami rolniczymi, studentami, uczniami szkół rolniczych. Służyć temu będzie wymiana wiedzy i doświadczeń pomiędzy podmiotami uczestniczącymi w realizacji operacji, nawiązanie współpracy w zakresie technologii stosowanych w rolnictwie precyzyjnym.</t>
  </si>
  <si>
    <t>Konferencja, warsztaty</t>
  </si>
  <si>
    <t xml:space="preserve">- rolnicy prowadzący gospodarstwa średnio i wielkoobszarowe, 
- przedsiębiorcy zajmujący się produkcją, dystrybucją ciągników, maszyn                                                                                     i wyposażenia służącego prowadzeniu rolnictwa precyzyjnego,
-  studenci i/lub uczniowie z kierunków rolniczych,
-  doradcy rolniczy
</t>
  </si>
  <si>
    <t>liczba uczestników warsztatów</t>
  </si>
  <si>
    <t>Stoiska promocyjne nośnikiem informacji o Sieci na rzecz innowacji w rolnictwie i na obszarach wiejskich</t>
  </si>
  <si>
    <t>Celem operacji jest przekazanie informacji o idei, funkcjach i możliwościach jakie daje działalność Sieci na rzecz innowacji w rolnictwie i na obszarach wiejskich. Operacja wiąże się bezpośrednio z Tematem 2: Upowszechnianie wiedzy w zakresie innowacyjnych rozwiązań w rolnictwie, produkcji żywności, leśnictwie i na obszarach wiejskich.</t>
  </si>
  <si>
    <t xml:space="preserve">stoiska informacyjno-promocyjne </t>
  </si>
  <si>
    <t>liczba stoisk informacyjno-promocyjnych</t>
  </si>
  <si>
    <t>uczestnicy Dni Otwartych Drzwi organizowanych w Końskowoli, Wystawy Zwierząt Hodowlanych, Maszyn i Urządzeń Rolniczych w Sitnie, a w szczególności: rolnicy, przedsiębiorcy przetwórstwa rolno-spożywczego, doradcy rolniczy, przedstawiciele samorządów lokalnych, przedstawiciele świata nauki, przedstawiciele organizacji branżowych rolników, przedstawiciele instytucji działających w otoczeniu rolnictwa, przedstawiciele szkół rolniczych oraz mieszkańcy obszarów wiejskich</t>
  </si>
  <si>
    <t>Lubelski Ośrodek Doradztwa Rolniczego w Końskowoli</t>
  </si>
  <si>
    <t>Końskowola ul. Pożowska 8 24-130 Końskowola</t>
  </si>
  <si>
    <t xml:space="preserve">Wyjazd studyjny do Austrii jako działanie na rzecz tworzenia sieci kontaktów dla osób wdrażających innowacje na obszarach wiejskich </t>
  </si>
  <si>
    <t>Celem operacji jest dostarczenie wiedzy na temat innowacyjnych rozwiązań w zakresie nowoczesnego rolnictwa dla rolników, doradców rolniczych, przedsiębiorców oraz przedstawicieli świata nauki. Operacja wiąże się bezpośrednio z tematami: 2. Upowszechnianie wiedzy w zakresie innowacyjnych rozwiązań w rolnictwie, produkcji żywności, leśnictwie i na obszarach wiejskich, 11. Wspieranie tworzenia sieci współpracy partnerskiej dotyczącej rolnictwa i obszarów wiejskich przez podnoszenie poziomu wiedzy w tym zakresie.</t>
  </si>
  <si>
    <t xml:space="preserve">rolnicy,
doradcy rolniczy, przedsiębiorcy, przedstawiciele instytucji rolniczych, około rolniczych i naukowych, uczelni wyższych
</t>
  </si>
  <si>
    <t>Zakładanie plantacji winorośli. Uprawa winogron, produkcja wina, soków – alternatywą dla lubelskich rolników.</t>
  </si>
  <si>
    <t>Celem  operacji jest podniesienie wiedzy oraz nabycie doświadczenia w zakresie zakładania winnic oraz pozyskanie nowych kontaktów wśród rolników, doradców, przedsiębiorców z terenu województwa lubelskiego poprzez organizację wyjazdu studyjnego. Operacja wiąże się bezpośrednio z tematami: 2. Upowszechnianie wiedzy w zakresie innowacyjnych rozwiązań w rolnictwie, produkcji żywności, leśnictwie i na obszarach wiejskich, 11. Wspieranie tworzenia sieci współpracy partnerskiej dotyczącej rolnictwa i obszarów wiejskich przez podnoszenie poziomu wiedzy w tym zakresie.</t>
  </si>
  <si>
    <t>rolnicy,
doradcy rolniczy, przedsiębiorcy, przedstawiciele instytucji rolniczych, około rolniczych i naukowych, uczelni wyższych</t>
  </si>
  <si>
    <t>Współpraca szansą na rozwój innowacyjnych metod uprawy i przetwórstwa ziół na Lubelszczyźnie</t>
  </si>
  <si>
    <t>Celem operacji jest podniesienie wiedzy w zakresie uprawy i wspólnego rozwiązywania problemów związanych z uprawą, przetwórstwem i zbytem roślin zielarskich. Operacja wiąże się bezpośrednio z tematami: 2. Upowszechnianie wiedzy w zakresie innowacyjnych rozwiązań w rolnictwie, produkcji żywności, leśnictwie i na obszarach wiejskich, 11. Wspieranie tworzenia sieci współpracy partnerskiej dotyczącej rolnictwa i obszarów wiejskich przez podnoszenie poziomu wiedzy w tym zakresie.</t>
  </si>
  <si>
    <t>Operacja została już zrealizowana, za mniejszą kwotę, oszczędności powstały w wyniku przeprowdzenia procedury zapytań ofertowych na zakup materiałów szkoleniowych, wyboru sali oraz wyżywienia.</t>
  </si>
  <si>
    <t xml:space="preserve">Wyjazd studyjny do Czech – innowacyjne wdrożenia oraz doświadczenia w organizacji grup operacyjnych wśród Czeskich sąsiadów  </t>
  </si>
  <si>
    <t>Celem głównym operacji jest podniesienie wiedzy oraz nabycie doświadczenia w zakresie organizacji i funkcjonowania grup operacyjnych wśród rolników, doradców, przedsiębiorców z terenu województwa lubelskiego poprzez organizację wyjazdu studyjnego do Czech. Operacja wiąże się bezpośrednio z tematami: 2. Upowszechnianie wiedzy w zakresie innowacyjnych rozwiązań w rolnictwie, produkcji żywności, leśnictwie i na obszarach wiejskich, 11. Wspieranie tworzenia sieci współpracy partnerskiej dotyczącej rolnictwa i obszarów wiejskich przez podnoszenie poziomu wiedzy w tym zakresie.</t>
  </si>
  <si>
    <t>Współpraca szansą na rozwój obszarów wiejskich poprzez innowacje</t>
  </si>
  <si>
    <t>Celem operacji jest podniesienie wiedzy i umiejętności w zakresie innowacyjnych rozwiązań stymulujących rozwój obszarów wiejskich. Operacja wiąże się bezpośrednio z Tematami: 
1. Aktywizacja mieszkańców obszarów wiejskich w celu tworzenia partnerstw na rzecz realizacji projektów nakierowanych na rozwój tych obszarów, w skład których wchodzą przedstawiciele sektora publicznego, sektora prywatnego oraz organizacji pozarządowych, 
2. Upowszechnianie wiedzy w zakresie innowacyjnych rozwiązań w rolnictwie, produkcji żywności, leśnictwie i na obszarach wiejskich, 
3. Upowszechnianie wiedzy w zakresie tworzenia krótkich łańcuchów dostaw w rozumieniu art. 2 ust. 1 akapit drugi lit. m rozporządzenia nr 1305/2013 w sektorze rolno-spożywczym, 
7. Wspieranie rozwoju przedsiębiorczości na obszarach wiejskich przez podnoszenie poziomu wiedzy i umiejętności w obszarze małego przetwórstwa lokalnego lub w obszarze rozwoju zielonej gospodarki, w tym tworzenie nowych miejsc pracy, 
9. Promocja jakości życia na wsi lub promocja wsi jako miejsca do życia i rozwoju zawodowego, 
11. Wspieranie tworzenia sieci współpracy partnerskiej dotyczącej rolnictwa i obszarów wiejskich przez podnoszenie poziomu wiedzy w tym zakresie, 
12. Upowszechnianie wiedzy dotyczącej zarządzania projektami z zakresu rozwoju obszarów wiejskich, 
13. Upowszechnianie wiedzy w zakresie planowania rozwoju lokalnego z uwzględnieniem potencjału ekonomicznego, społecznego i środowiskowego danego obszaru.</t>
  </si>
  <si>
    <t>seminarium</t>
  </si>
  <si>
    <t>liczba seminariów
liczba uczestników</t>
  </si>
  <si>
    <t>5
20</t>
  </si>
  <si>
    <t>przedstawicielie  branży owocowo-warzywnej (producenci, przedsiębiorcy) oraz środowisk naukowych oraz innych potencjalnych interesariuszy zgodnie z Rozporządzeniem Ministra Rolnictwa i Rozwoju Wsi z dnia 23 grudnia 2016 r. w sprawie szczegółowych warunków i trybu przyznawania oraz wypłaty pomocy finansowej w ramach działania „Współpraca” objętego Programem Rozwoju Obszarów Wiejskich na lata 2014–2020</t>
  </si>
  <si>
    <t>Lubelskie Stowarzyszenie Miłośników Cydru</t>
  </si>
  <si>
    <t>Mikołajówka 11       23-250 Urzędów</t>
  </si>
  <si>
    <t xml:space="preserve">Innowacje w chowie i hodowli bydła mięsnego </t>
  </si>
  <si>
    <t>Celem głównym operacji jest podniesienie wiedzy zakresie chowu i hodowli ras mięsnych, i wspólnego rozwiązywania problemów związanych z utrzymaniem, żywieniem, uzyskaniem odpowiednich przyrostów i zbytem zwierząt. Wspólne dyskusje będą stanowić fundament do budowy trwałej podstawy do organizacji grupy operacyjnej. Operacja wiąże się bezpośrednio z tematami: Temat 2: Upowszechnianie wiedzy w zakresie innowacyjnych rozwiązań w rolnictwie, produkcji żywności, leśnictwie i na obszarach wiejskich oraz temat 11: Wspieranie tworzenia sieci współpracy partnerskiej dotyczącej rolnictwa i obszarów wiejskich przez podnoszenie poziomu wiedzy w tym zakresie</t>
  </si>
  <si>
    <t>Operacja została już zrealizowana, za mniejszą kwotę, oszczędności powstały w wyniku przeprowdzenia przeprowdzenia procedury zapytań ofertowych na zakup materiałów szkoleniowych oraz wyżywienia.</t>
  </si>
  <si>
    <t>Najnowsze terapie roślinne w profilaktyce zdrowotnej- szansą na innowacyjne wykorzystywanie surowców zielarskich</t>
  </si>
  <si>
    <t>Wzrost świadomości mieszkańców wiejskich na temat możliwości wszechstronnego wykorzystywania surowców zielarskich oraz pozyskiwania nowych źródeł dochodu poprzez innowacyjne podejście do zakorzenionych w tradycji metod leczenia terapiami roślinnymi.  Operacja wiąże się bezpośrednio z Tematami: 2.Upowszechnianie wiedzy w zakresie innowacyjnych rozwiązań w rolnictwie, produkcji żywności, leśnictwie i na obszarach wiejskich; 5. Upowszechnianie wiedzy w zakresie optymalizacji wykorzystywania przez mieszkańców obszarów wiejskich zasobów środowiska naturalnego</t>
  </si>
  <si>
    <t xml:space="preserve">rolnicy,
doradcy rolniczy, przedsiębiorcy, przedstawiciele instytucji rolniczych, około rolniczych i naukowych, uczelni wyższych, członkowie stowarzyszeń działających na terenach wiejskich </t>
  </si>
  <si>
    <t>Ekologiczna uprawa owoców miękkich – truskawka</t>
  </si>
  <si>
    <t xml:space="preserve"> Podniesienie wiedzy oraz nabycie doświadczenia w zakresie ekologicznej technologii uprawy truskawek, innowacyjnych rowiązań oraz pozyskanie nowych kontaktów wśród rolników, doradców, przedsiębiorców. Operacja wiąże się bezpośrednio z Tematem 2: Upowszechnianie wiedzy w zakresie innowacyjnych rozwiązań w rolnictwie, produkcji żywności, leśnictwie i na obszarach wiejskich</t>
  </si>
  <si>
    <t>konferencja połączona z wyjazdem studyjnym</t>
  </si>
  <si>
    <t>rolnicy,
doradcy rolniczy, przedsiębiorcy, przedstawiciele instytucji rolniczych, około rolniczych i naukowych</t>
  </si>
  <si>
    <t>Innowacje technologiczne w uprawie borówki wysokiej</t>
  </si>
  <si>
    <t>Zapoznanie uczestników z innowacyjnymi rozwiązaniami w zakresie technologii ogrodniczych upraw alternatywnych oraz możliwościami przetwarzania borówki dla poprawy rentowności gospodarstw. Operacja wiąże się bezpośrednio z Tematem 2: Upowszechnianie wiedzy w zakresie innowacyjnych rozwiązań w rolnictwie, produkcji żywności, leśnictwie i na obszarach wiejskich.</t>
  </si>
  <si>
    <t>Krótkie łańcuchy dostaw żywności w oparciu o produkty regionalne</t>
  </si>
  <si>
    <t xml:space="preserve">Przedstawienie sytuacji produktu regionalnego w województwie lubelskim, wskazanie kierunków i działań, aby doprowadzić do skrócenia łańcucha dostaw żywności przy zastosowaniu innowacji w tym procesie oraz poszukiwanie partnerów i promocja działania "Współpraca". Operacja wiąże się bezpośrednio z Tematem 3: Upowszechnianie wiedzy w zakresie tworzenia krótkich łańcuchów dostaw w rozumieniu art. 2 ust. 1 akapit drugi lit. m rozporządzenia nr 1305/2013 w sektorze rolno-spożywczym </t>
  </si>
  <si>
    <t>rolnicy,
doradcy rolniczy, przedsiębiorcy, przedstawiciele instytucji rolniczych, około rolniczych i naukowych, przedstawiciele stowarzyszeń</t>
  </si>
  <si>
    <t>Wiejskie usługi opiekuńcze – innowacyjna forma przedsiębiorczości</t>
  </si>
  <si>
    <r>
      <t>Propagowanie idei rozwijania wiejskich usług opiekuńczych, w tym gospodarstw opiekuńczych jako innowacyjnej formy przedsiębiorczości na obszarach wiejskich województwa lubelskiego. Operacja wiąże się bezpośrednio z</t>
    </r>
    <r>
      <rPr>
        <sz val="11"/>
        <rFont val="Calibri"/>
        <family val="2"/>
        <charset val="238"/>
        <scheme val="minor"/>
      </rPr>
      <t xml:space="preserve"> Tematem 8: Wspieranie rozwoju przedsiębiorczości na obszarach wiejskich przez podnoszenie poziomu wiedzy i umiejętności w obszarach innych niż wskazane w pkt. 4.7</t>
    </r>
  </si>
  <si>
    <t>Nowe technologie w produkcji drobiarskiej</t>
  </si>
  <si>
    <t>Upowszechnianie i wymiana wiedzy w zakresie innowacyjnych technologii w produkcji drobiarskiej. Operacja wiąże się bezpośrednio z Tematem 2: Upowszechnianie wiedzy w zakresie innowacyjnych rozwiązań w rolnictwie, produkcji żywności, leśnictwie i na obszarach wiejskich.</t>
  </si>
  <si>
    <t>Innowacyjne technologie uprawy soi oraz możliwości przerobu i wykorzystania jej nasion w żywieniu zwierząt</t>
  </si>
  <si>
    <t>Upowszechnianie wiedzy na temat innowacyjnych technologii uprawy soi, w celu uzyskania zadowalających plonów nasion o dobrej jakości, możliwości przerobu i wykorzystania jej nasion w żywieniu zwierząt.  Operacja wiąże się bezpośrednio z Tematem 2: Upowszechnianie wiedzy w zakresie innowacyjnych rozwiązań w rolnictwie, produkcji żywności, leśnictwie i na obszarach wiejskich.</t>
  </si>
  <si>
    <t>Rolnictwo zaangażowane  społeczne -  jako innowacyjny  kierunek działalności pozarolniczej</t>
  </si>
  <si>
    <r>
      <t>Upowszechnienie wiedzy nt. prowadzenia gospodarstwa opiekuńczego i wiosek tematycznych jako innowacyjnego kierunku działalności pozarolniczej, aktywizacja mieszkańców obszarów wiejskich województwa lubelskiego w tym zakresie. Operacja wiąże się bezpośrednio z</t>
    </r>
    <r>
      <rPr>
        <sz val="11"/>
        <rFont val="Calibri"/>
        <family val="2"/>
        <charset val="238"/>
        <scheme val="minor"/>
      </rPr>
      <t xml:space="preserve"> Tematami: 8. Wspieranie rozwoju przedsiębiorczości na obszarach wiejskich przez podnoszenie poziomu wiedzy i umiejętności w obszarach innych niż wskazane w pkt. 4.7,  9. Promocja jakości życia na wsi lub promocja wsi jako miejsca do życia i rozwoju zawodowego</t>
    </r>
  </si>
  <si>
    <t>Wybrane przykłady tradycyjnego przetwórstwa produktów rolnych szansą na innowacyjny rozwój małych gospodarstw w województwie lubelskim</t>
  </si>
  <si>
    <r>
      <t>Poszerzenie wiedzy na temat możliwości innowacyjnego przetwórstwa produktów wytwarzanych w małych gospodarstwach, poznanie innowacyjnych możliwości jakie daje tradycyjne przetwórstwo, zapoznanie z wybranymi przykładami dobrych praktyk.  Operacja wiąże się bezpośrednio z</t>
    </r>
    <r>
      <rPr>
        <sz val="11"/>
        <rFont val="Calibri"/>
        <family val="2"/>
        <charset val="238"/>
        <scheme val="minor"/>
      </rPr>
      <t xml:space="preserve"> Tematem 7: Wspieranie rozwoju przedsiębiorczości na obszarach wiejskich przez podnoszenie poziomu wiedzy i umiejętności w obszarze małego przetwórstwa lokalnego lub w obszarze rozwoju zielonej gospodarki, w tym tworzenie nowych miejsc pracy  </t>
    </r>
  </si>
  <si>
    <t xml:space="preserve"> Innowacyjne wdrożenia oraz doświadczenia w organizacji grup operacyjnych na Węgrzech</t>
  </si>
  <si>
    <t>Podniesienie wiedzy oraz nabycie doświadczenia w zakresie organizacji i funkcjonowania grup operacyjnych wśród rolników, doradców, przedsiębiorców z terenu województwa lubelskiego, promocja działania "Współpraca", zapoznania uczestników wyjazdu z dobrymi praktykami w tworzeniu i funkcjonowaniu grup operacyjnych w regionie węgierskim. Operacja wiąże się bezpośrednio z tematami: 2. Upowszechnianie wiedzy w zakresie innowacyjnych rozwiązań w rolnictwie, produkcji żywności, leśnictwie i na obszarach wiejskich, 11. Wspieranie tworzenia sieci współpracy partnerskiej dotyczącej rolnictwa i obszarów wiejskich przez podnoszenie poziomu wiedzy w tym zakresie.</t>
  </si>
  <si>
    <t>Współpraca w sektorze rolnym szansą na rozwój obszarów wiejskich</t>
  </si>
  <si>
    <t xml:space="preserve">Wzrost znaczenia i upowszechnienie współpracy między rolnikami jako narzędzie poprawy konkurencyjności na obszarach wiejskich, tworzenie sieci kontaktów oraz promocja działania "Współpraca".  Operacja wiąże się bezpośrednio z Tematami: 3. Upowszechnianie wiedzy w zakresie tworzenia krótkich łańcuchów dostaw w rozumieniu art. 2 ust. 1 akapit drugi lit. m rozporządzenia nr 1305/2013 w sektorze rolno-spożywczym, 7. Wspieranie rozwoju przedsiębiorczości na obszarach wiejskich przez podnoszenie poziomu wiedzy i umiejętności w obszarze małego przetwórstwa lokalnego lub w obszarze rozwoju zielonej gospodarki, w tym tworzenie nowych miejsc pracy </t>
  </si>
  <si>
    <t>Współpraca na rzecz innowacyjności w pszczelarstwie</t>
  </si>
  <si>
    <t xml:space="preserve">Celem operacji jest ułatwienie nawiązania współpracy pomiędzy potencjalnymi partnerami w celu utworzenia grup operacyjnych z zakresu innowacyjnych rozwiązań w gospodarce pasiecznej. Realizacja operacji jest istotna z uwagi na konieczność przygotowania potencjalnych beneficjentów do wykorzystania środków finansowych Działania „Współpraca” PROW 2014-2020.
Przedmiotem operacji jest czterodniowy wyjazd studyjny do Czech związany z tematyką  innowacyjnych systemów prowadzenia gospodarki pasiecznej, metod zwalczania Varroa Destructor, zapobiegania chorobom dziesiątkującym pasieki i poprawą efektywności pasiek. Realizacja operacji ma na celu zapoznanie grupy osób interesujących się pszczelarstwem, które mogą wchodzić w skład grup operacyjnych w ramach działania Współpraca. Są to pszczelarze prowadzący pasieki, rolnicy i doradcy. 
Treści merytoryczne zostaną przekazane uczestnikom wyjazdu studyjnego podczas wizyt w pasiekach oraz w Centrum Kształcenia Pszczelarskiego. Wszystkie obiekty znajdują się w Czechach. 
</t>
  </si>
  <si>
    <t>pszczelarze, producenci rolni oraz doradcy, naukowcy, osoby zainteresowane gospodarka pasieczną</t>
  </si>
  <si>
    <t>Wielkopolski Ośrodek Doradztwa Rolniczego w Poznaniu</t>
  </si>
  <si>
    <t>Poznań 60-163, ul.Sieradzka 29</t>
  </si>
  <si>
    <r>
      <t xml:space="preserve">Celem operacji jest ułatwienie nawiązania współpracy pomiędzy potencjalnymi partnerami w celu utworzenia grup operacyjnych z zakresu innowacyjnych rozwiązań w gospodarce pasiecznej. Realizacja operacji jest istotna z uwagi na konieczność przygotowania potencjalnych beneficjentów do wykorzystania środków finansowych Działania „Współpraca” PROW 2014-2020.
Przedmiotem operacji jest czterodniowy wyjazd studyjny do Czech związany z tematyką  innowacyjnych systemów prowadzenia gospodarki pasiecznej, metod zwalczania Varroa Destructor, zapobiegania chorobom dziesiątkującym pasieki i poprawą efektywności pasiek. Realizacja operacji ma na celu zapoznanie grupy osób interesujących się pszczelarstwem, które mogą wchodzić w skład grup operacyjnych w ramach działania Współpraca. Są to pszczelarze prowadzący pasieki, rolnicy i doradcy. 
Treści merytoryczne zostaną przekazane uczestnikom wyjazdu studyjnego podczas wizyt w pasiekach oraz w Centrum Kształcenia Pszczelarskiego. Wszystkie obiekty znajdują się w Czechach. 
</t>
    </r>
    <r>
      <rPr>
        <sz val="11"/>
        <color rgb="FFFF0000"/>
        <rFont val="Calibri"/>
        <family val="2"/>
        <charset val="238"/>
        <scheme val="minor"/>
      </rPr>
      <t xml:space="preserve">Realizacja operacji obejmuje również przygotowanie publikacji obejmującej tematykę pszczelarstwa, której autorzy to specjaliści zajmujący się problematyką prowadzenia gospodarki pasiecznej.
</t>
    </r>
    <r>
      <rPr>
        <sz val="11"/>
        <rFont val="Calibri"/>
        <family val="2"/>
        <charset val="238"/>
        <scheme val="minor"/>
      </rPr>
      <t xml:space="preserve">
</t>
    </r>
  </si>
  <si>
    <t>Uzasadnienie: wprowadzenie dodatkowej formy realizacji operacji - przygotowanie publikacji, wynikało z potrzeb środowiska pszczelarzy i rolników na publikację z zakresu pszczelarstwa, nie wpłynęło to na zmianę budżetu operacji.</t>
  </si>
  <si>
    <t>Nowoczesna hodowla bydła z wykorzystaniem embriotransferu</t>
  </si>
  <si>
    <t>Celem operacji jest ułatwienie nawiązania współpracy pomiędzy potencjalnymi partnerami w celu utworzenia grup operacyjnych z zakresu nowoczesnej hodowli bydła. Realizacja operacji jest istotna z uwagi na konieczność przygotowania potencjalnych beneficjentów do wykorzystania środków finansowych Działania „Współpraca” PROW 2014-2020.
Przedmiotem operacji jest pięciodniowy wyjazd studyjny do Holandii związany z tematyką nowoczesnej hodowli bydła z wykorzystaniem embriotransferu dla podmiotów, które mogą wchodzić w skład grup operacyjnych w ramach działania Współpraca.  
Wyjazd studyjny dotyczy zagadnienia nowoczesnej hodowli bydła z wykorzystaniem innowacyjnych technik rozrodu, ze szczególnym uwzględnieniem przenoszenia zarodków, przygotowanie dawczyń i biorczyń.Tematyka poruszana podczas wyjazdu studyjnego obejmuje również tworzenie grup operacyjnych i realizacji przez nie projektów w ramach działania „Współpraca”.
W ramach operacji przygotowana zostanie publikacja podsumowująca zagadnienia realizowane podczas wyjazdu, której autorami będą pracownicy Wielkopolskiego Ośrodka Doradztwa Rolniczego w Poznaniu oraz specjaliści zajmujący się problematyką rozrodu bydła.</t>
  </si>
  <si>
    <t>producenci rolni oraz doradcy</t>
  </si>
  <si>
    <t xml:space="preserve">Innowacje  w nawożeniu  roślin zbożowych
</t>
  </si>
  <si>
    <t xml:space="preserve">Celem operacji jest ułatwianie transferu wiedzy i innowacji w rolnictwie poprzez promowanie nowoczesnych rozwiązań w dziedzinie nawożenia i uprawy roślin zbożowych, począwszy od roli substancji humusowej oraz innowacyjnych produktów zwiększających ich zawartość w glebie, biostymulatorów w nowoczesnej uprawie roślin oraz zastosowanie precyzyjnego nawożenia roślin zbożowych. 
Przedmiotem operacji są dwudniowe warsztaty dotyczące innowacji w uprawie i nawożeniu roślin, zbożowych skierowane do producentów rolnych, przedstawicieli instytucji samorządowych oraz doradców, obejmujące wykłady i pokaz w ramach tematyki dotyczącek m.in.roli substancji humusowych w glebie oraz innowacyjnych produktów zwiększających ich zawartość w glebie,biostymulatorów w nowoczesnej uprawie roślin,innowacji w nawożeniu zbóż azotem, nowoczesnych systemów precyzyjnego nawożenia roślin zbożowych. W ramach operacji odbędzie się pokaz działania rozsiewaczy do nawożenia precyzyjnego roślin.
</t>
  </si>
  <si>
    <t>producenci rolni, przedstawiciele instytucji samorządowych oraz doradcy</t>
  </si>
  <si>
    <t>Nowoczesne gospodarowanie pasieką</t>
  </si>
  <si>
    <t>Celem operacji jest ułatwianie transferu wiedzy i innowacji w rolnictwie poprzez promowanie nowoczesnych rozwiązań w gospodarce pasiecznej, którymi są  innowacyjne systemy prowadzenia gospodarki pasiecznej przy podkreśleniu korzyści  jakie dają pszczoły w rolnictwie.
Przedmiotem operacji jest jednodniowy wyjazd studyjny dotyczący innowacji stosowanych w gospodarce pasiecznej skierowane do pszczelarzy,  producentów rolnych i doradców.
Podczas szkolenia pszczelarze uzyskają wiedzę na temat elementów nowoczesnej gospodarki pasiecznej, ochrony pszczół w środowisku przyrodniczym, innowacyjnych metod pozyskiwanych matek, odkładów i innych produktów pszczelich przy wykorzystaniu nowoczesnego sprzętu. Wyjazd będzie obejmował pasieki znajdujące się na terenie Wielkopolski.</t>
  </si>
  <si>
    <t>pszczelarze oraz doradcy</t>
  </si>
  <si>
    <t xml:space="preserve">Genomika i GMO, ważne wydarzenia w sposobie zarządzania produkcją zwierzęcą </t>
  </si>
  <si>
    <t xml:space="preserve">Celem operacji jest ułatwienie nawiązania współpracy pomiędzy potencjalnymi partnerami w celu utworzenia grup operacyjnych w zakresie powstania nowych i udoskonalonych praktyk pomagających w poprawnym zarządzaniu produkcją zwierzęcą w oparciu o wyniki krajowej pracy hodowlanej  oraz wykorzystujące krajowe źródła białka paszowego bez udziału GMO.
Przedmiotem operacji jest jednodniowe seminarium  związane z tematyką genomiki i pasz z udziałem GMO. Grupa docelowa to rolnicy prowadzący gospodarstwa w Wielkopolsce, zajmujący się hodowlą zwierzęcą, przedstawiciele instytucji naukowo-badawczych i branżowych związków hodowlanych oraz doradcy.
Seminarium dotyczy obszaru zarządzania produkcją zwierzęcą, z uwzględnieniem tematyki genomiki w ujęciu naukowym i w praktyce rolniczej, problematyki GMO – pasze ze składnikami modyfikowanymi genetycznie. </t>
  </si>
  <si>
    <t>producenci rolni, przedstawiciele instytucji naukowo-badawczych, przedstawiciele firm działajacych na rynku rolnym oraz doradcy</t>
  </si>
  <si>
    <t>Ocena liniowa w nowoczesnej hodowli koni</t>
  </si>
  <si>
    <t xml:space="preserve">Celem konferencji połączonej z warsztatami jest ułatwianie transferu wiedzy i innowacji w rolnictwie poprzez przekazywanie wiedzy na temat wymogów hodowlanych dotyczących koni oraz przeprowadzania liniowej oceny koni hodowlanych.
Przedmiotem operacji jest jednodniowa konferencja  połączona z warsztatami dotycząca zagadnień hodowli koni skierowana do hodowców koni, producentów rolnych oraz doradców, obejmujące tematykę postępowania z klaczami hodowlanymi w okresie okołoporodowym oraz z nowonarodzonym źrebakiem – zabiegi praktyczne oraz nowoczesnej oceny koni hodowlanych szlachetnych przeznaczonych do wyczynu sportowego.
Warsztaty umożliwią w sposób praktyczny przeprowadzenie oceny liniowej na grupie ok. 20 szt. koni. Pozwala ona wykonać szczegółową charakterystykę koni pod kątem najważniejszych dla selekcji cech użytkowych i pokrojowych. </t>
  </si>
  <si>
    <t>konferencja połączona z warsztatami</t>
  </si>
  <si>
    <t>hodowcy koni, producenci rolni oraz doradcy</t>
  </si>
  <si>
    <t>Innowacyjność warunkiem wzrostu dochodu rolniczego</t>
  </si>
  <si>
    <t xml:space="preserve">Celem operacji jest wspieranie transferu wiedzy i innowacji w rolnictwie poprzez przekazanie wiedzy na temat innowacyjnych rozwiązań stosowanymi w produkcji roślinnej, produkcji bydła oraz produkcji trzody chlewnej.
Przedmiotem operacji jest jednodniowa konferencja na temat innowacyjnych rozwiązań w gospodarstwach rolnych, skierowana do rolników, doradców, przedstawicieli instytucji naukowo-badawczych oraz przedstawicieli rolniczych instytucji branżowych, obejmująca tematykę innowacji w produkcji roślinnej, uproszczonej technologii uprawy, precyzyjnego nawożenienia; tematykę innowacyjnych aspektów hodowlanych
w chowie i hodowli trzody chlewnej, z uwzględnieniem bioasekuracji i antybiotykooporności; tematykę innowacji w nowoczesnej organizacji chowu, rozrodu i żywienia bydła mlecznego.
Konferencja obejmuje wymianę doświadczeń pomiędzy praktykami – „od rolnika do rolnika” – przedstawienie i omówienie rozwiązań stosowanych w nowoczesnych gospodarstwach, gdzie będą prezentowane oraz porównywane innowacyjne rozwiązania przez wiodących rolników z Polski. Po części plenarnej, rozpoczną się dyskusje pomiędzy uczestnikami konferencji. Ostatnim punktem konferencji będzie dyskusja z udziałem ekspertów. </t>
  </si>
  <si>
    <t>rolnicy, mieszkańcy obszarów wiejskich, przedstawiciele instytucji naukowo-badawczych, przedstawiciele rolniczych instytucji branżowych</t>
  </si>
  <si>
    <t>Innowacyjne niskoemisyjne praktyki w rolnictwie</t>
  </si>
  <si>
    <t>Celem operacji jest ułatwianie transferu wiedzy i innowacji w rolnictwie w zakresie innowacyjnych niskoemisyjnych praktyk rolniczych oraz zrównoważonego stosowania nawozów mineralnych w połączeniu z modyfikacją innych elementów technologii produkcji.
Przedmiotem operacji jest dwudniowy wyjazd studyjny dotyczący innowacyjnych niskoemisyjnych praktyk w rolnictwie do Instytutu Uprawy Nawożenia i Gleboznawstwa w Puławach, skierowany do producentów rolnych województwa wielkopolskiego oraz doradców zajmujących się problematyką ochrony środowiska w gospodarstwach rolnych, obejmujący wykłady i wizyty w laboratorium i gospodarstwach doświadczalnych z następującej tematyki:zmiany klimatu i  rolnictwo niskoemisyjne, niskoemisyjne systemy uprawy roli,k ierunki produkcji roślinnej i zwierzęcej oraz maszyny wykorzystywane do uprawy w gospodarstwach doświadczalnych.</t>
  </si>
  <si>
    <t>producenci rolni, doradcy rolniczy</t>
  </si>
  <si>
    <t>Innowacje w rolnictwie z zakresu ICT</t>
  </si>
  <si>
    <t>Celem operacji jest zwiększenie dostępu do wiedzy i upowszechnienie nowoczesnych technologii zastosowanych w rolnictwie oraz nowych usług doradczych. Realizacja operacji przyczyni się do upowszechnienia wiedzy z zakresu wykorzystania nowoczesnych rozwiązań w rolnictwie z zakresu narzędzi i systemów ICT oraz zwiększenia kompetencji cyfrowych w dziedzinie wykorzystania narzędzi i aplikacji internetowych w rolnictwie i na obszarach wiejskich.
Przedmiotem operacji są 4 stoiska wystawiennicze w obszarach temetycznych: systemy wpomagania decyzji w ochronie roślin, wykorzystanie dronów w rolnictwie i na obszarach wiejskich oraz wykorzystanie aplikacji w rolnictwie.  W ramach operacji zrealizowane zostaną 2 filmy z zakresu praktycznego wykorzystania oprogramowania do wspomagania decyzji w ochronie ziemniaków przed zarazą ziemniaka oraz popularyzacji wykorzystywania informacji meteorologicznej z sieci stacji agrometeorologicznych  oraz systemów wspomagania decyzji w ochronie roślin.</t>
  </si>
  <si>
    <t>stoisko wystawiennicze, film</t>
  </si>
  <si>
    <t>Innowacyjne metody produkcji roślinnej w województwie wielkopolskim</t>
  </si>
  <si>
    <t>Celem operacji jest podniesienie wiedzy w zakresie innowacyjnych metod produkcji roślinnej wśród 50 uczestników zainteresowanych możliwością współpracy we wdrażaniu innowacyjnych metod produkcji roślinnej oraz stymulowanie do takiej współpracy. Przedmiotem operacji jest organizacja dwudniowej konferencji dla 50 przedstawicieli grupy docelowej, w tym 25 rolników, 10 przedsiębiorców, 10 doradców i 5 naukowców. Tematem operacji są innowacyjne metody w zakresie produkcji roślinnej w województwie wielkopolskim.</t>
  </si>
  <si>
    <t>rolnicy, doradcy, przedsiębiorcy, naukowcy</t>
  </si>
  <si>
    <t>ul.Tkacka 5/6, 42-200 Częstochowa</t>
  </si>
  <si>
    <t>Innowacje w chowie i hodowli bydła na przykładzie francuskich doświadczeń</t>
  </si>
  <si>
    <t xml:space="preserve">Celem operacji jest ułatwienie nawiązania współpracy pomiędzy potencjalnymi partnerami w celu utworzenia grup operacyjnych z zakresu nowoczesnego chowu i hodowli bydła mięsnego. 
Przedmiotem operacji jest wyjazd studyjny do Francji związany z tematyką nowoczesnego chowu i hodowli bydła mięsnego.
Uczestnikami są rolnicy prowadzący gospodarstwa w Wielkopolsce, zajmujący się hodowlą bydła oraz doradcy poszukujący innowacyjnych rozwiązań. 
Wyjazd studyjny dotyczy nowych rozwiązań technologicznych w chowie i hodowli bydła mięsnego. Treści merytoryczne zostaną przekazane uczestnikom wyjazdu studyjnego podczas wizyt w na farmach bydła mięsnego oraz wizyt na targach hodowlanych Sommet de L Elevage, które są największą międzynarodową imprezą sektora produkcji zwierzęcej.  
Tematyka poruszana podczas wyjazdu studyjnego obejmuje również tworzenie grup operacyjnych i realizacji przez nie projektów w ramach działania „Współpraca”.
</t>
  </si>
  <si>
    <t>rolnicy, doradcy</t>
  </si>
  <si>
    <t>Poznań 60-163, ul. Sieradzka 29</t>
  </si>
  <si>
    <t>Gospodarowanie wodą w gospodarstwie rolnym</t>
  </si>
  <si>
    <t xml:space="preserve">Celem operacji jest ułatwianie transferu wiedzy i innowacji w rolnictwie w zakresie gospodarowania wodą w rolnictwie. Przedmiotem operacji jest szkolenie połączone z warsztatami  z tematyki dotyczącej zapobiegania niedoborom wody, potrzeb drenowania oraz regulowania i monitorowania stanu wód gruntowych. Publikacja będzie dotyczyła tematyki gospodarowania zasobami wodnymi, z uwzględnieniem zagadnień melioracyjnych.
Uczestnicy szkolenia połączonego z warsztatami to rolnicy prowadzący działalność na terenie Wielkopolski oraz doradcy. 
</t>
  </si>
  <si>
    <t>szkolenie połączone z warsztatami</t>
  </si>
  <si>
    <t>Krótkie łańcuchy dostaw w oparciu o lokalną żywność</t>
  </si>
  <si>
    <t xml:space="preserve">Celem operacji jest promowanie partnerstw działających na rzecz rozwoju innowacyjnych metod sprzedaży i aktywizowanie potencjalnych uczestników grup operacyjnych w ramach działania "Współpraca" PROW na lata 2014-2020.   
Wyjazd studyjny dotyczy zagadnień związanych z metodami i formami sprzedaży produktów lokalnych, z uwzględnieniem krótkich łańcuchów dostaw.  Kwestia ta jest istotna, ponieważ podmioty związane z produkcją rolną mogą stać się katalizatorami promowania zrównoważonych wzorców gospodarczego rozwoju i konsumpcji. Tematyka poruszana podczas wyjazdu studyjnego obejmuje również tworzenie grup operacyjnych i realizacji przez nie projektów w ramach działania „Współpraca”.
Przedmiotem operacji jest wyjazd studyjny do Austrii związany z tematyką krótkich łańcuchów dostaw dla podmiotów, które mogą wchodzić w skład grup operacyjnych w ramach działania Współpraca. Realizacja operacji obejmuje również przygotowanie publikacji obejmującej tematykę krótkich łańcuchów dostaw w oparciu o lokalną żywność.
</t>
  </si>
  <si>
    <t>rolnicy, doradcy, naukowcy</t>
  </si>
  <si>
    <t>Zwiększenie gamy i przetwórstwo produktów pszczelich jako innowacyjny sposób na poprawę dochodowości pasieki</t>
  </si>
  <si>
    <t>Celem operacji jest transfer innowacyjnej wiedzy w zakresie najlepszych praktyk z obszaru prowadzenia gospodarki pasiecznej oraz wytwarzania i przetwarzania produktów pszczelich. Uczestnicy wyjazdu poznają funkcjonujące rozwiązania poszerzające wachlarz produktów pszczelarskich. Wdrażane nowości przyczynią się do poprawy kondycji ekonomicznej pasiek pozwalając na ich przetrwanie. Będzie miało to wymierny wpływ na  konkurencyjność i rentowność gospodarstwa pasiecznego. 
Przedmiotem operacji jest wyjazd studyjny na Węgry i do Rumunii z wizytami w pasiekach i ośrodkach przetwórstwa produktów pszczelich i apiterapii.</t>
  </si>
  <si>
    <t>pszczelarze, producenci rolni oraz doradcy, naukowcy, osoby zainteresowane gospodarką pasieczną</t>
  </si>
  <si>
    <t>Ochrona i kształtowanie zasobów wodnych na terenach wiejskich</t>
  </si>
  <si>
    <t>Organizacja gospodarstwa rolnego przyjaznego dla środowiska</t>
  </si>
  <si>
    <t>Celem konferencji jest  ułatwianie transferu wiedzy i innowacji w rolnictwie w zakresie prowadzenia gospodarstwa przyjzanego dla srodowiska. Podczas konferencji przekazana zostanie wiedza zarówno z zakresu produkcji roślinnej (między innymi systemy precyzyjnego nawożenia azotem z wykorzystaniem N-Sensorów), jak i zwierzęcej (np. innowacyjne metody zarządzania stadem krów mlecznych). Oprócz tego zostaną przedstawione obecnie bardzo ważne tematy, takie jak: rolnictwo ekologiczne, bioasekuracja, dobrostan zwierząt oraz zmiany prawne dotyczące zmniejszenia zanieczyszczenia wód azotanami pochodzącymi ze źródeł rolniczych.</t>
  </si>
  <si>
    <t>Budżet brutto operacji 
(w zł)</t>
  </si>
  <si>
    <t>„Innowacyjne rozwiązania belgijskie w systemach formowania drzew oraz w systemach osłon w sadach czereśniowych dla uzyskiwania owoców wysokiej jakości”</t>
  </si>
  <si>
    <t xml:space="preserve">Celem operacji jest zapoznanie jej uczestników z innowacyjnymi rozwiązaniami w zakresie prowadzenia sadów czereśniowych, poprzez organizację wyjazdu studyjnego dla 40 osób do sadów belgijskich. Realizacja operacji przyczyni się do nawiązania międzynarodowej, partnerskiej współpracy pomiędzy różnymi instytucjami, podmiotami sfery naukowej, doradczej i producentami ukierunkowanej na poprawę rentowności i konkurencyjności gospodarstw, a w szerszej perspektywie da możliwość powstania grupy operacyjnej ukierunkowanej na rozwój polskich upraw czereśniowych, która swoje cele realizować będzie w ramach działania "Współpraca" </t>
  </si>
  <si>
    <t xml:space="preserve">
rolnicy indywidualni, grupy producentów, przedstawiciele jednostek doradczych, przedstawiciele szkół rolniczych, przedstawiciele samorządu, przedsiębiorcy działający na rzecz sektora ogrodniczego
</t>
  </si>
  <si>
    <t>II/III 
kwartał</t>
  </si>
  <si>
    <t>ŚODR Modliszewice</t>
  </si>
  <si>
    <t>Modliszewice, 
ul. Piotrkowska 30, 26-200 Końskie</t>
  </si>
  <si>
    <t>„Innowacyjne rozwiązania dla upraw ogrodniczych dla zwiększenia ich dochodowości (gatunki alternatywne)”</t>
  </si>
  <si>
    <t>Celem operacji jest zapoznanie uczestników z innowacyjnymi rozwiązaniami w zakresie technologii ogrodniczych upraw alternatywnych oraz możliwościami przetwarzania nowego produktu owocowego dla poprawy rentowności gospodarstw i grup producentów oraz ich konkurencyjności. Konferencja dla 50 osób z zakresu wyżej wymienionej tematyki przyczyni się ponadto do wymiany wiedzy fachowej oraz poznania dobrych praktyk w zakresie technologii upraw alternatywnych</t>
  </si>
  <si>
    <t xml:space="preserve">
rolnicy indywidualni, grupy producentów, przedstawiciele jednostek doradczych, przedstawiciele szkół rolniczych, przedsiębiorcy działający na rzecz sektora przetwórstwa rolnego
</t>
  </si>
  <si>
    <t>IV 
kwartał</t>
  </si>
  <si>
    <t xml:space="preserve">1
</t>
  </si>
  <si>
    <t xml:space="preserve">4
</t>
  </si>
  <si>
    <t>"Innowacyjne techniki i technologie produkcji, sprzedaży i przetwórstwa produktów ekologicznych"</t>
  </si>
  <si>
    <t xml:space="preserve">Celem operacji jest zwiększenie rentowności gospodarstw ekologicznych poprzez wprowadzenie do produkcji nowoczesnych technik i technologii produkcji, organizację sprzedaży i przetwórstwa wytwarzanych produktów oraz stworzenie stałego łańcucha żywnościowego od producenta do konsumenta z pominięciem pośredników. Cel będzie osiągnięty poprzez organizację dwudniowego wyjazdu studyjnego połączonego z blokiem wykładowym dla 45 osób do gospodarstw, które zastosowały innowacyjne rozwiązania produkcyjne i marketingowe, i osiągnęły sukces, a także zawiązanie się kontaktów między uczestnikami operacji, którzy z racji doboru grupy docelowej będą fundamentem do powstania potencjalnej grupy operacyjnej, która na realizację swoich celów wykorzysta działanie "Współpraca" </t>
  </si>
  <si>
    <t xml:space="preserve">wyjazd studyjny </t>
  </si>
  <si>
    <t>właściciele gospodarstw ekologicznych specjalizujących się w produkcji ekologicznej i zainteresowani poprawą efektywności produkcji i poszukujący nowych możliwości w zakresie zbytu warzyw i owoców ekologicznych</t>
  </si>
  <si>
    <t>III/IV 
kwartał</t>
  </si>
  <si>
    <t>"Gospodarstwa opiekuńcze jako alternatywna forma rozwoju gospodarstw świętokrzyskich - dobre przykłady funkcjonowania gospodarstw opiekuńczych w Holandii i Polsce"</t>
  </si>
  <si>
    <t>Celem operacji jest wstępne przygotowanie rolników do prowadzenia gospodarstw opiekuńczych i rozwoju usług opiekuńczych jako innowacyjnego kierunku działalności pozarolniczej, poprzez organizację wyjazdu studyjnego dla 22 osób w wyżej wymienionej tematyce na przykładzie Holandii i Polski. Realizacja operacji będzie wsparciem rozwoju przedsiębiorczości na obszarach wiejskich przez podnoszenie poziomu wiedzy i umiejętności dla potrzeb innowacyjnego przedsięwzięcia jakim jest funkcjonowanie, rozwój i popularyzacja gospodarstw opiekuńczych na terenach wiejskich w naszym kraju. Realizacja operacji będzie również promocją wysokiej jakości życia na wsi i jej promocją jako miejsca do rozwoju zawodowego</t>
  </si>
  <si>
    <t>22</t>
  </si>
  <si>
    <t>22 osoby, w tym, 19 rolników 
z terenu województwa świętokrzyskiego posiadających czynne gospodarstwa rolne 
oraz 1 przedstawiciel Regionalnego Ośrodka Polityki Społecznej 
lub Ośrodka Wsparcia Ekonomii Społecznej oraz 2 doradców ŚODR koordynujących operację</t>
  </si>
  <si>
    <t>I-III 
kwartał</t>
  </si>
  <si>
    <t>"Wdrażanie innowacyjnych rozwiązań w zakresie przetwórstwa owoców i warzyw w małych oraz średnich gospodarstwach"</t>
  </si>
  <si>
    <t>Celem operacji jest promowanie innowacyjnych rozwiązań technologicznych i organizacyjnych w zakresie przetwórstwa owoców i warzyw na bazie istniejących inkubatorów przetwórstwa poprzez organizację szkolenia połączonego z warsztatami dla 50 osób. Realizacja operacji przyczyni się do nawiązania partnerskiej współpracy pomiędzy różnymi instytucjami, podmiotami sfery naukowej oraz doradczej i właścicielami gospodarstw ukierunkowanej na ich poprawę rentowności i konkurencyjności poprzez dywersyfikację działalności i wspólne przedsięwzięcia wdrażane przez potencjalne grupy operacyjne działające w ramach działania "Współpraca"</t>
  </si>
  <si>
    <t>szkolenie z warsztatami</t>
  </si>
  <si>
    <t xml:space="preserve">rolnicy/właściciele małych 
i średnich gospodarstw (producenci owoców i warzyw) 
z województwa świętokrzyskiego, przetwórcy, samorządy, doradcy rolniczy, pracownicy naukowi </t>
  </si>
  <si>
    <t>III/IV kwartał</t>
  </si>
  <si>
    <t xml:space="preserve">Uzasadnienie zmiany kwoty operacji:
Podczas realizacji operacji koniecznym było poniesienie dodtakowego kosztu w postaci delegacji koordynatora projektu, który nie był planowany, a jednocześnie okazał się niezbędny do realizacji operacji. </t>
  </si>
  <si>
    <t>"Budowanie grupy partnerskiej ukierunkowanej 
na innowacyjne metody produkcji i przetwórstwa 
na Ziemi Sandomierskiej"</t>
  </si>
  <si>
    <t>Celem operacji jest zainicjowanie współpracy rolników i przedsiębiorców z branży przetwórstwa rolno-spożywczego z terenu Ziemi Sandomierskiej ukierunkowanej na utworzenie grupy operacyjnej w ramach działania "Współpraca", której zadaniem będzie kreowanie innowacyjnych metod przetwórstwa i dystrybucji warzyw i owoców, a w tym upowszechnianie innowacyjnych metod zagospodarowania plonów (poprzez nowe metody przetwórcze), wdrażanie innowacyjnych form i metod dystrybucji na rynkach lokalnych owoców, warzyw i przetworów dostosowanych do aktualnych oczekiwań konsumenta oraz zbudowanie modelowego rozwiązania współpracy producentów, przedsiębiorców, organizacji pozarządowych, instytucji doradczych, jednostek naukowych i innych podmiotów z branży rolno-spożywczej kreujących innowacje w rolnictwie.
Przedmiotem operacji jest przeprowadzenie wyjazdu studyjnego dla 25 osób oraz konferencji dla 60 osób, dzięki którym zrealizowane zostaną powyższe cele. Realizacja operacji przyczyni się do upowszechniania wiedzy w zakresie innowacyjnych rozwiązań w ogrodnictwie i produkcji żywności, w sposób praktyczny umożliwi stworzenie sieci współpracy partnerskiej pomiędzy jej uczestnikami oraz umożliwi podnoszenie poziomu wiedzy z zakresu wysoce wyspecjalizowanej produkcji warzywniczej i sadowniczej.</t>
  </si>
  <si>
    <t xml:space="preserve">wyjazd studyjny
</t>
  </si>
  <si>
    <t xml:space="preserve">25
</t>
  </si>
  <si>
    <t xml:space="preserve">rolnicy, przedsiębiorcy związani 
z branżą rolno-spożywczą, w tym właściciele obiektów gastronomicznych, gospodarstw agroturystycznych z rejonu Sandomierszczyzny oraz przedstawiciele samorządów, organizacji pozarządowych, Inkubatora Przetwórczego 
w Dwikozach oraz jednostek doradczych i naukowych </t>
  </si>
  <si>
    <t>Ośrodek Promowania 
i Wspierania Przedsiębiorczości Rolnej 
w Sandomierzu</t>
  </si>
  <si>
    <t>ul. Poniatowskiego 2, 27-600 Sandomierz</t>
  </si>
  <si>
    <t>"Innowacje w dywersyfikacji dochodów działalności rolniczej i pozarolniczej na przykładzie Austrii i Niemiec"</t>
  </si>
  <si>
    <t>Celem operacji jest praktyczne zaprezentowanie rolnikom z województwa świętokrzyskiego wytwarzającym żywność na małą skalę oraz doradcom wyspecjalizowanym w zakresie rozwoju obszarów wiejskich współpracującym z tymi rolnikami, dobrych praktyk i innowacyjnych rozwiązań stosowanych przez rolników w Austrii i Niemiec w dywersyfikacji dochodów w zakresie przetwarzania żywności i jej nowoczesnych form sprzedaży, zwłaszcza w krótkich łańcuchach dostaw, a także w zakresie rozwijania usług w obszarze turystyki wiejskiej, gastronomii oraz usług społecznych opartych na zasobach gospodarstw rolnych i dziedzictwie kulturowym regionu. 
Przedmiotem operacji jest przeprowadzenie wyjazdu studyjnego dla 30 osób do Austrii i Niemiec, który pozwoli na zrealizowanie zakładanych celów i jednocześnie umożliwi nawiązanie kontaktów, zarówno między samymi uczestnikami wyjazdu i podmiotami/instytucjami, których są reprezentantami, jak i z rolnikami z Austrii i Niemiec, a także pozwoli na transfer doświadczeń zagranicznych partnerów na teren województwa świętokrzyskiego z zakresu wdrażania innowacji na obszarach wiejskich.</t>
  </si>
  <si>
    <t>rolnicy, przedstawiciele podmiotów/instytucji zaangażowanych w rozwój obszarów wiejskich i doradcy rolni z terenu województwa świętokrzyskiego</t>
  </si>
  <si>
    <t>II-IV 
kwartał</t>
  </si>
  <si>
    <t>"Grupy producentów rolnych i ich związki jako innowacyjna forma zrzeszania się rolników na rzecz podniesienia konkurencyjności gospodarstw rolnych oraz realizacji wspólnych inicjatyw"</t>
  </si>
  <si>
    <t xml:space="preserve">Celem operacji jest zwiększenie wiedzy wśród rolników i doradców z województwa świętokrzyskiego w zakresie zrzeszania się rolników na przykładzie grup producenckich, dzięki czemu możliwa będzie realizacji wspólnych inicjatyw oraz poprawa rentowności gospodarstw rolnych. Dzięki zaprezentowaniu korzyści wynikających z uczestnictwa w różnego rodzaju formach zrzeszania się rolników (np. poprzez wspólną organizację sprzedaży większej ilości produktów i możliwej dzięki temu negocjacji cen zbytu) oraz praktyczną prezentację różnych jego form na przykładzie Włoch i Austrii możliwe będzie zawiązanie partnerstw biznesowych, które ukierunkowane będą na realizację wspólnych celów. Powstałe partnerstwa i wypracowane, wzajemne zaufanie jej członków pozwoli na podejmowanie kolejnych inicjatyw, w tym m.in. realizacji projektów innowacyjnych w ramach działania "Współpraca", w których fundamentem grupy operacyjnej będzie już istniejąca grupa współpracujących rolników.
Przedmiotem operacji jest przeprowadzenie szkoleń oraz  wyjazdu studyjnego do Włoch i Austrii dla rolników i doradców (rekrutowanych m.in. z uczestników szkoleń), które pozwolą na realizację zakładanych celów operacji i jednocześnie pozwolą na przekazanie najnowszej wiedzy teoretycznej z zakresu możliwości zrzeszania się rolników na przykładzie grup producencki oraz wynikających z tego korzyści, w tym dalszego wykorzystania funduszy PROW 2014-2020 w ramach działania „Współpraca”, o które starać może się tylko grupa operacyjna/grupa partnerów, a nie pojedynczy beneficjent. Wyjazd studyjny pozwoli na zaprezentowanie form zrzeszania się rolników na przykładzie krajów europejskich, stosujących inne modele współpracy rolników (ale w praktyce dające wymierne korzyści), które po dostosowaniu do warunków naszego kraju, mogą zostać zaadaptowane i zdrożone jako innowacyjne modele organizowania się rolników.        
               </t>
  </si>
  <si>
    <t>rolnicy, przedsiębiorcy zainteresowani nawiązaniem wzajemnej współpracy oraz przedstawiciele rolniczych jednostek doradczych z terenu województwa świętokrzyskiego</t>
  </si>
  <si>
    <t xml:space="preserve">III-IV 
kwartał </t>
  </si>
  <si>
    <t>8 szkoleń</t>
  </si>
  <si>
    <t>"Uprawa derenia jadalnego z elementami innowacji jako alternatywnej rośliny dla sadownictwa"</t>
  </si>
  <si>
    <t xml:space="preserve">Celem operacji jest zaprezentowanie rolnikom, przedsiębiorcom, doradcom oraz przedstawicielom instytucji/podmiotów działającym w zakresie rozwoju sektora przetwórczego alternatywnego/innowacyjnego gatunku dla towarowych upraw sadowniczych, jakim jest dereń jadalny, z jednoczesnym przedstawieniem szerokich perspektyw jego zastosowania/wykorzystania, opłacalności produkcji oraz nowych technologiami uprawy i przetwarzania, a także zaprezentowanie, iż uzyskanie stabilnego, pełnowartościowego i lepszego pod względem jakości produktu niszowego, może znacząco wspomóc konkurencyjność mniejszych gospodarstw i zapewnić zwiększenie zysków z działalności ogrodniczej. 
Przedmiotem operacji jest przeprowadzenie wyjazdu studyjnego, który pozwoli na zrealizowanie zakładanych celów (w tym zaprezentowanie kolekcji odmian derenia jadalnego oraz stosowanych najnowszych technik i technologii w jego uprawie i przetwarzaniu) i jednocześnie umożliwi nawiązanie kontaktów między rolnikami/producentami zainteresowanymi wykorzystaniem (oraz upowszechnianiem) mniej popularnych roślin w uprawach sadowniczych oraz podejmowaniem wspólnych inicjatyw służącym zwiększeniu ich udziału w uprawach rolniczych. </t>
  </si>
  <si>
    <t>rolnicy (producenci owoców zainteresowani rozszerzeniem palety oferowanego produktu), przedsiębiorcy oraz przedstawiciele grup producenckich, rolniczych jednostek doradczych, szkół rolniczych, instytucji/podmiotów działających na rzecz rozwoju sektora przetwórczego</t>
  </si>
  <si>
    <t>"Aktualne problemy i zagrożenia oraz innowacyjne techniki w prowadzeniu pasieki"</t>
  </si>
  <si>
    <t>Celem operacji jest zwiększenie rentowności prowadzenia pasiek pszczelarskich poprzez wprowadzenie do produkcji innowacyjnych technik i technologii przy jednoczesnym podjęciu działań na rzecz poprawy warunków bytowania pszczół miodnych, zwiększenie liczby pasiek pszczelich w województwie świętokrzyskim, a tym samym wzrost populacji pszczół, podniesienie poziomu świadomości ekologicznej wśród rolników i doradców rolnych (szczególnie w zakresie roli pszczół w środowisku oraz problemu zmniejszania się populacji tych owadów w kontekście prowadzonej produkcji rolnej), a także rozwój potencjalnej przedsiębiorczości na lokalnym rynku w oparciu o produkty z miodu. 
Przedmiotem operacji jest przeprowadzenie konferencji, która pozwoli na zrealizowanie zakładanych celów (w tym zaprezentowanie najnowszych rozwiązań, technik i technologii stosowanych w pszczelarstwie, upowszechnianie dobrych praktyk w zakresie prowadzenie pasiek pszczelich) i jednocześnie umożliwi nawiązanie kontaktów między rolnikami/właścicielami pasiek, doradcami oraz przedstawicielami jednostek naukowych zainteresowanych rozwojem pszczelarstwa i podejmowaniem wspólnych inicjatyw służącym zwiększeniu populacji pszczół oraz rentowności pasiek pszczelich, ze szczególnym uwzględnieniem działań ukierunkowanych na wdrażanie rozwiązań innowacyjnych w pszczelarstwie.</t>
  </si>
  <si>
    <t xml:space="preserve">rolnicy, pszczelarze, przedstawiciele instytucji i jednostek naukowych, instytucji i firm działających na rzecz rozwoju pszczelarstwa, osoby zainteresowane ochroną owadów zapylających, doradcy rolni
</t>
  </si>
  <si>
    <t>I-II 
kwartał</t>
  </si>
  <si>
    <t>Innowacyjne metody wytwarzania produktów pochodzenia pszczelego oraz sposób doboru ziół do produkcji ziołomiodów</t>
  </si>
  <si>
    <t xml:space="preserve">Operacja ma na celu wprowadzenie innowacyjnych rozwiązań w zakresie wytwarzania i produkcji miodów oraz produktów pochodzenia pszczelego, a także rozszerzenie dotychczasowej działalności pszczelarzy i właścicieli pasiek z terenów woj. łódzkiego. Uczestnicy operacji zdobędą wiedzą na temat innowacyjnych metod  wytwarzania produktów pochodzenia pszczelego, a także doboru ziół i prowadzenia pasiek pod kątem produkcji ziołomiodów. Dowiedzą się jakie właściwości zdrowotne i odżywcze posiadają ziołomiody, a także inne produkty pozyskiwane od pszczół tj. wosk, pyłek kwiatowy, propolis czy mleczko. Uczestnicy operacji zostaną również zapoznani z uprawą  i gatunkami ziół oraz sposobem ich doboru do produkcji ziołomiodów. Dzięki operacji pszczelarze, będą mogli zdobyć nowe, innowacyjne pomysły dotyczące produkcji i przetwarzania miodów oraz pozostałych produktów pszczelich.          </t>
  </si>
  <si>
    <t>pszczelarze, rolnicy, mieszkańcy obszarów wiejskich, pracownicy naukowi, doradcy rolni</t>
  </si>
  <si>
    <t>25 000,00</t>
  </si>
  <si>
    <t>Łódzki Ośrodek Doradztwa Rolniczego</t>
  </si>
  <si>
    <t>Łódzki Ośrodek Doradztwa Rolniczego z siedzibą w Bratoszewicach                  ul. Nowości 32;            95-011 Bratoszewice</t>
  </si>
  <si>
    <t>Innowacyjne technologie wykorzystywane przy budowie oraz wyposażeniu nowoczesnych chlewni</t>
  </si>
  <si>
    <t>Seminarium ma na celu przybliżenie innowacyjnych technologii przy budowie oraz wyposażeniu chlewni.  Seminarium przyczyni się do poszerzenia wiedzy jakie nowoczesne technologie i rozwiązania stosować w chlewniach, tak aby hodowla była jak najbardziej efektywna. Operacja pozwoli na zapoznanie się z najnowszymi badaniami w tym zakresie. Dzięki spotkaniu nawiązane zostaną kontakty między naukowcami i hodowcami, które w przyszłości będą płaszczyzną wymiany wiedzy w tym zakresie.</t>
  </si>
  <si>
    <t>Seminarium</t>
  </si>
  <si>
    <t>hodowcy, weterynarze, inseminatorzy, producenci trzody chlewnej, doradcy rolni</t>
  </si>
  <si>
    <t>Łódzki Ośrodek Doradztwa Rolniczego z siedzibą w Bratoszewicach                  ul. Nowości 32;           95-011 Bratoszewice</t>
  </si>
  <si>
    <t>Dobre praktyki i doświadczenia przy zakładaniu grup operacyjnych na przykładzie Czech</t>
  </si>
  <si>
    <t>Celem wyjazdu jest  zapoznanie uczestników z dobrymi praktykami i doświadczeniem uzyskanym przez podmioty związane z rolnictwem w Czechach przy zakładaniu grup operacyjnych. Wyjazd studyjny przyczyni się do wymiany doświadczeń i nabycia niezbędnej wiedzy do założenia grup operacyjnych na terenie woj. łódzkiego. Uczestnicy wyjazdu będą mieli możliwość zobaczyć w praktyce jak funkcjonują grupy operacyjne, wymienić doświadczenia, zadawać pytania brokerom działającym na terenie Czech. Dzięki spotkaniu nawiązane zostaną kontakty pomiędzy tymi grupami, które w przyszłości będą podstawą do założenia grupy operacyjnej.</t>
  </si>
  <si>
    <t>potencjalni członkowie grup operacyjnych, rolnicy, hodowcy, mieszkańcy obszarów wiejskich, pracownicy naukowi, doradcy rolni</t>
  </si>
  <si>
    <t>Łódzki Ośrodek Doradztwa Rolniczego z siedzibą w Bratoszewicach                  ul. Nowości 32;             95-011 Bratoszewice</t>
  </si>
  <si>
    <t>Nowoczesne technologie i problemy przy uprawie warzyw pod osłonami</t>
  </si>
  <si>
    <t>Celem operacji jest zapoznanie uczestników z innowacyjnymi technologiami oraz problemami jakie może spotkać rolnik przy uprawie warzyw pod osłonami. Podczas wyjazdu studyjnego zostaną przedstawione najnowsze wyników badań naukowych w tej dziedzinie. Operacja przyczyni się do wymiany doświadczeń i wiedzy na temat uprawy roślin warzywnych pod osłonami pomiędzy środowiskiem naukowym, doradcami, rolnikami i przetwórcami. Dzięki spotkaniu nawiązane zostaną kontakty pomiędzy tymi grupami, które w przyszłości będą płaszczyzną wymiany wiedzy w tym zakresie.</t>
  </si>
  <si>
    <t>rolnicy, przetwórcy warzyw, pracownicy naukowi, doradcy rolni</t>
  </si>
  <si>
    <t>Łódzki Ośrodek Doradztwa Rolniczego z siedzibą w Bratoszewicach                  ul. Nowości 32;          95-011 Bratoszewice</t>
  </si>
  <si>
    <t xml:space="preserve">Wybrane przykłady tradycyjnego przetwórstwa produktów rolnych szansą na innowacyjny  rozwój małych gospodarstw w województwie łódzkim </t>
  </si>
  <si>
    <t>Celem operacji jest zapoznanie uczestników z wybranymi przykładami tradycyjnego przetwórstwa produktów rolnych.  Wielu rolników ze względu na problem zbytu swoich produktów rolnych, szuka nowych rozwiązań dla swojej działalności – są gotowi do podjęcia nowych wyzwań tj. zmiany profilu działalności lub jej rozszerzenia o dodatkowe formy. Wizyty w poszczególnych gospodarstwach/firmach mają pozwolić uczestnikom na poszerzenie wiedzy na temat możliwości innowacyjnego przetwórstwa produktów wytwarzanych w swoim gospodarstwie lub możliwych do zaadoptowania w swojej działalności. Poznanie innowacyjnych możliwości jakie daje tradycyjne przetwórstwo może być szansą dla rolnika na rozszerzenie swojej dotychczasowej działalności lub przekwalifikowanie jej na nową, bardziej dochodową.</t>
  </si>
  <si>
    <t>rolnicy, hodowcy, właściciele gospodarstw, przetwórcy, pracownicy naukowi, doradcy rolni</t>
  </si>
  <si>
    <t>Innowacyjne metody produkcji roślinnej w województwie łódzkim</t>
  </si>
  <si>
    <t>Celem, przedmiotem i tematem opercji jest podniesienie wiedzy w zakresie innowacyjnych metod produkcji roślinnej wśród zainteresowanych możliwością współpracy we wdrażaniu innowacyjnych metod produkcji roślinnej oraz stymullowanie do takiej współpracy. Przedmiotem operacji jest organizacja dwudniowej konferencji dla 50 uczestników grupy docelowej, w tym 25 rolników, 10 przedsiębiorców, 10 doradców i 5 naukowców. Tematem operacji są Innowacyjne metody w zakresie produkcji roślinnej w województwie łódzkim.</t>
  </si>
  <si>
    <t>Liczba uczestników konferencji</t>
  </si>
  <si>
    <t>Rolnicy, przedsiębiorcy, doradcy, naukowcy</t>
  </si>
  <si>
    <t>II/IV</t>
  </si>
  <si>
    <t>ul. Tkacka 5/6                         42-200 Częstochowa</t>
  </si>
  <si>
    <t>Innowacyjna hodowla świń na przykładzie rasy puławskiej w oparciu o pasze bez GMO.</t>
  </si>
  <si>
    <t xml:space="preserve">Operacja ma na celu zapoznanie uczestników z innowacjami w zakresie hodowli świń na przykładzie rasy puławskiej i tuczenia świń paszą nie zawierającą GMO. Operacja pozwoli na zapoznanie się z najnowszymi badaniami naukowymi w tym zakresie. Zdobyta wiedza może przyczynić się do wprowadzenia innowacyjnych rozwiązań w zakresie hodowli i produkcji trzody chlewnej na terenie województwa łódzkiego. Dzięki operacji zostaną nawiązane kontakty między naukowcami, hodowcami i producentami trzody chlewnej, doradcami rolnymi, które w przyszłości będą płaszczyzną wymiany wiedzy w tym zakresie i mogą zaowocować powstaniem grupy operacyjnej w ramach działania "Współpraca". </t>
  </si>
  <si>
    <t>rolnicy, hodowcy i producenci trzody chlewnej, pracownicy naukowi, doradcy rolni</t>
  </si>
  <si>
    <t>Łódzki Ośrodek Doradztwa Rolniczego z siedzibą w Bratoszewicach                       ul. Nowości 32; 95-011 Bratoszewice</t>
  </si>
  <si>
    <t>Zakładanie plantacji winorośli - produkcja wina i soków szansą na rozwój dla gospodarstw z woj. łódzkiego</t>
  </si>
  <si>
    <t xml:space="preserve">Celem operacji jest poszukiwanie partnerów  do współpracy w ramach działania „Współpraca” poprzez wspieranie  tworzenia sieci kontaktów pomiędzy rolnikami, przedsiębiorcami rolnymi, doradcami, przedstawicielami instytucji naukowych, przedstawicielami instytucji rolniczych i około rolniczych wspierających wdrażanie innowacji na obszarach wiejskich w zakresie zakładania plantacji winorośli, produkcji wina i soku.  
Zakres operacji obejmował bedzie: zdobycie wiedzy przez uczestników wyjazdu studyjnego z tematyką dotyczącą zakładania, uprawy winorośli oraz produkcją wina i soku z winorośli;  działanie na rzecz  poszukiwania partnerów do współpracy w ramach działania „Współpraca’’ - zapoznanie uczestników z założeniami działania "Współpraca", doświadczeniami przydatnych w tworzeniu i funkcjonowaniu grup operacyjnych. Dzięki operacji zostaną nawiązane kontakty pomiędzy uczestnikami operacji, które mogą stanowić podstawę do stworzenia potencjalnej grupy operacyjnej zainteresowanej szukaniem innowacyjnych rozwiązań w zakresie uprawy winorośli, produkcji wina i soków. </t>
  </si>
  <si>
    <t xml:space="preserve">
wyjazd studyjny
liczba uczestników operacji</t>
  </si>
  <si>
    <t>1
30</t>
  </si>
  <si>
    <t>potencjalni członkowie grup operacyjnych, rolnicy, przedsiębiorcy, przetwórcy, pracownicy naukowi, przedstawicielami instytucji rolniczych i około rolniczych, doradcy rolniczy</t>
  </si>
  <si>
    <t>Łódzki Ośrodek Doradztwa Rolniczego z siedzibą w Bratoszewicach ul. Nowości 32 95-011 Bratoszewice</t>
  </si>
  <si>
    <t>Innowacyjne technologie, praktyki i metody organizacji w produkcji zwierzęcej, w tym bydła mlecznego</t>
  </si>
  <si>
    <t xml:space="preserve">Celem operacji jest poszukiwanie partnerów do współpracy w ramach działania „Współpraca” poprzez wspieranie  tworzenia sieci kontaktów pomiędzy producentami rolnymi, hodowcami bydła mlecznego, rolnikami, przedsiębiorcami, doradcami, przedstawicielami instytucji naukowych, przedstawicielami instytucji rolniczych i około rolniczych wspierających wdrażanie innowacji na obszarach wiejskich w zakresie innowacyjnych technologii, praktyk i metod organizacji w produkcji zwierzęcej, w tym bydła mlecznego. Realizacja operacji zapewni podniesienie wiedzy w ww. zakresie wśród uczestników, podczas dwóch konferencji, zainteresowanych możliwością współpracy we wdrażaniu innowacyjnych metod produkcji zwierzęcej oraz stymulowanie do takiej współpracy poprzez nawiązane kontakty w trakcie konferencji. Konferencje odbędą się w dwóch regionach woj. łódzkiego, tak aby dotrzeć do jak największej grupy odbiorców. Organizacja konferencji może przyczynić się do stworzenia potencjalnej grupy operacyjnej zainteresowanej szukaniem innowacyjnych rozwiązań w zakresie produkcji zwierzęcej, w tym bydła mlecznego. 
</t>
  </si>
  <si>
    <t>koferencja
liczba uczestników operacji</t>
  </si>
  <si>
    <t>2
80</t>
  </si>
  <si>
    <t xml:space="preserve">potencjalni członkowie grup operacyjnych,  producenci, hodowcy bydła mlecznego, rolnicy, doradcy rolniczy, przedsiębiorcy, przedstawiciele instytucji naukowych, przedstawiciele instytucji rolniczych i około rolniczych </t>
  </si>
  <si>
    <t>Rozwój innowacyjnych form przedsiębiorczości pozarolniczej na obszarach wiejskich</t>
  </si>
  <si>
    <t xml:space="preserve">Celem operacji jest poszukiwanie partnerów do współpracy w ramach działania „Współpraca” poprzez realizacje operacji, której celem jest zapoznanie uczestników wyjazdu studyjnego z innowacyjnymi  formami przedsiębiorczości pozarolniczej na obszarach wiejskich. W ramach  operacji odbędzie się wizyta w gospodarstwie zajmującym się hodowlą ślimaków dzięki, której uczestnicy zdobęda wiedzę jak założyć działalność w tym zakresie, jak wygląda sprzedaż/ rynek zbytu ślimaków oraz możliwości ich wykorzystania do celów kosmetycznych. 
Zdobyta wiedza będzie stanowiła podłoże do dalszej pracy i stworzenia potencjalnej grupu operacyjnej w tym zakresie.
</t>
  </si>
  <si>
    <t xml:space="preserve"> wyjazd studyjny </t>
  </si>
  <si>
    <t xml:space="preserve">
wyjazd studyjny 
liczba uczestnikow operacji</t>
  </si>
  <si>
    <t xml:space="preserve">
1
30</t>
  </si>
  <si>
    <t>potencjalni członkowie grup operacyjnych, rolnicy, przetwórcy, przedsiębiorcy, mieszkańcy obszarów wiejskich, pracownicy naukowi, doradcy rolniczy</t>
  </si>
  <si>
    <t>Nowe rozwiązania w pasiekach pszczelich, produkcji miodów i miodów pitnych na przykadzie woj. lubelskiego</t>
  </si>
  <si>
    <t>Celem operacji jest tworzenie sieci kontaktów pomiędzy pszczelarzami, producentami miodów, rolnikami, doradcami, przedstawicielami instytucji naukowych, przedstawicielami instytucji rolniczych i około rolniczych. Kontakty te służyć bedą wdrażaniu innowacji na obszarach wiejskich w woj. łódzkim w zakresie nowych rozwiązań w pasiekach pszczelich, produkcji miodów i miodów pitnych. W ramach operacji zostanie przeprowadzony wyjazd studyjny dla 50 osób w celu pozyskana wiedzy objętej zakresem operacji i wymiany doświadczeń między pszczelarzami i producentami miodu z woj. łódzkiego, a pszczelarzami i producentami miodu z w woj. lubelskiego.</t>
  </si>
  <si>
    <t>wyjazd studyjny
liczba uczestników operacji</t>
  </si>
  <si>
    <t>1
50</t>
  </si>
  <si>
    <t>pszczelarze, rolnicy, przedstawiciele instytucji rolniczych i około rolniczych, pracownicy naukowi, doradcy rolniczy</t>
  </si>
  <si>
    <t>Nowoczesne technologie w uprawie kukurydzy</t>
  </si>
  <si>
    <t>Celem operacji jest poszukiwanie partnerów do współpracy w ramach działania „Współpraca” poprzez realizacje operacji, której celem jest zapoznanie uczestników konferencji z nowoczesnymi technologiami dotyczącymi innowacyjnych metod produkcji roślinnej w zakresie uprawy kukurydzy. W konferencji wezmą udział uczestnicy zainteresowani możliwością współpracy we wdrażaniu innowacyjnych technologii oraz stymulowanie do takiej współpracy.  Organizacja konferencji może przyczynić się do stworzenia potencjalnej grupy operacyjnej zainteresowanej szukaniem innowacyjnych rozwiązań w zakresie uprawy kukurydzy.</t>
  </si>
  <si>
    <t xml:space="preserve">
konferencja 
liczba uczestników operacji</t>
  </si>
  <si>
    <t>1
80</t>
  </si>
  <si>
    <t xml:space="preserve">Innowacje we współpracy w sektorze rolnym, rolno-spożywczym </t>
  </si>
  <si>
    <t xml:space="preserve">Celem operacji jest prezentacja i wspieranie innowacji w rolnictwie, w tym: w produckji roślinnej, zwierzęcej i w przetwórstwie. Ponadto zaprezentowane zostaną dobre praktyki, co wpłynie na podwyższenie wiedzy w zakresie wdrażania innowacji w rolnictwie oraz pozyskiwania środków na innowacje wśród potencjalnych cżłonków grup operacyjnych m.in. rolników, przedsiębiorców, przetwórców, doradców rolnych. </t>
  </si>
  <si>
    <t>film promocyjny, audycja telewizyjna</t>
  </si>
  <si>
    <t>liczba nagranych filmów
liczba emisji audycji</t>
  </si>
  <si>
    <t>1
1</t>
  </si>
  <si>
    <t>potencjalni członkowie grup operacyjnych, rolnicy, przedsiębiorcy, przetwórcy, pracownicy naukowi, doradcy rolniczy, mieszkańcy obszarów wiejskich</t>
  </si>
  <si>
    <t>Innowacyjne metody przetwarzania i przechowywanie żywności</t>
  </si>
  <si>
    <t xml:space="preserve">Celem operacji jest poszukiwanie partnerów do współpracy w ramach działania „Współpraca” poprzez realizacje operacji, której celem jest przekazanie wiedzy wśród uczestników konferencji w zakresie innowacyjnej technologii chłodzenia warzyw i owoców oraz  instalacji chłodniczych z rozwiązaniem innowacyjnym. Zastosowsnie nowych trendów w technologii i technice przechowalni warzyw i owoców będzie bazą do stworzenia potencjalnej grupy operacyjnej w tym zakresie. </t>
  </si>
  <si>
    <t>1
40</t>
  </si>
  <si>
    <t>potencjalni członkowie grup operacyjnych, rolnicy, przedsiębiorcy, przetwórcy, mieszkańcy obszarów wiejskich, pracownicy naukowi, doradcy rolniczy</t>
  </si>
  <si>
    <t>Nowe trendy w zastosowaniu mikroorganizmów                                               do ochrony warzyw i owoców</t>
  </si>
  <si>
    <t xml:space="preserve">Celem operacji jest poszukiwanie partnerów do współpracy w ramach działania „Współpraca” poprzez realizacje operacji, której celem jest przekazanie wiedzy wśród uczestników konferencji w zakresie zastosowania mikroorganizmów - konsorcjów pożytecznych bakterii, celem proekologicznej uprawy warzyw i owoców. Zaprezentowane zostaną technologie dotyczące wykorzystania mikroorganizmów do zaprawiania nasion, ochrony roślin.  Zdobyta wiedza  i nawiązane kontakty będą stanowić bazę do stworzenia potencjalnej grupy operacyjnej w tym zakresie. </t>
  </si>
  <si>
    <t xml:space="preserve">Innowacyjna ochrona gleby przy zastosowaniu mikroorganizmów i skutecznych sposobów nawożenia, zmianowania oraz stosowania przedplonów
</t>
  </si>
  <si>
    <t xml:space="preserve">Celem operacji jest poszukiwanie partnerów do współpracy w ramach działania „Współpraca” poprzez realizacje operacji, której celem jest przekazanie wiedzy wśród uczestników konferencji w zakresie zastosowania pożytecznych konsorcjów bakterii mikoryzowych i innych, które przyczynią się do użyźnienia gleby, ochrony przed chorobami. Przedstawione sposoby zastosowania naturalnych biopreparatów będą stanowiły bazę do stworzenia potencjalnej grupy operacyjnej w tym zakresie. </t>
  </si>
  <si>
    <t xml:space="preserve">Cykl broszur z zakresu innowacyjnych rozwiązań w rolnictwie i na obszarach wiejskich </t>
  </si>
  <si>
    <t>Celem wydanych publikacji będzie pokazanie praktycznego wymiaru realizowanych przedsięwzięć, zaprezentowanie „dobrych praktyk” oraz ułatwienia transferu wiedzy z zakresu innowacyjnych rozwiązań w rolnictwie.</t>
  </si>
  <si>
    <t>Broszury</t>
  </si>
  <si>
    <t>broszury</t>
  </si>
  <si>
    <t xml:space="preserve">Rolnicy, przedsiębiorcy, doradcy rolni, uczelnie, osoby zaiteresowane innowacyjnymi rozwiązaniami z zakresu rolnictwa. </t>
  </si>
  <si>
    <t>Opolski Ośrodek Doradztwa Rolniczego w Łosiowie</t>
  </si>
  <si>
    <t>49-330 Łosiów, ul. Główna 1</t>
  </si>
  <si>
    <t xml:space="preserve">Uzasadnienie: Projekt obejmować będzie opracowanie i wydrukowanie 5 broszur z następującej tematyki:   "Biznesplan przedsięwzięcia innowacyjnego w gospodarstwie rolnym", "Bioróżnorodność w praktyce. Miód i produkty pszczele jako innowacje dla zdrowia i urody", " "Identyfikacja mikroorganizmów pożytecznych wykorzystywanych w innowacyjnych procesach ochrony roślin w rolnictwie z uwzględnieniem specyfiki gospodarstw rolnych z terenu województwa opolskiego", "Innowacyjne metody oceny autentycznosci i jakosci miodu dedykowanych dla pszczelarzy i pasiek pszczelich z terenu  województwa opolskiego ", " Zrównoważenia środowiskowe w produkcji soi w oparciu o wyniki badań polowych na trenie powiatu głubczyckiego".   Publikacje będą miały na celu wzmocnienie świadomości odbiorców w obszarze produkcji żywności dobrej jakości, ochrony środowiska i bioróżnorodności, promocji produktów regionalnych, możliwości ich wytwarzania i zakupu w gospodarstwie rolnym. Zwiększenie udziału zainteresowanych odbiorców we wdrażaniu innowacyjnych rozwiązań na rzecz rozwoju obszarów wiejskich, upowszechnianie wiedzy z zakresu wykorzystywania zasobów środowiska oraz korzystania z dostępnych możliwości. Poniesione koszty zadania będą obejmowały wynagrodzenia na podstawie umów o dzieło oraz druk broszur w ilości po 500 egzemplarzy z każdego tematu.  
</t>
  </si>
  <si>
    <t>Współpraca jako innowacyjne narzędzie rozwoju obszarów wiejskich</t>
  </si>
  <si>
    <t xml:space="preserve">Celem operacji jest podniesienie  wiedzy z zakresu możliwości wdrażania innowacyjnych rozwiązań z wykorzystaniem środków w ramach działania Współpraca, stymulujących rozwój gospodarstw rolnych oraz strefy ekonomicznej terenów wiejskich. Konferencja ułatwi wymianę kontaktów pomiędzy rolnikami, przedstawicielami branży rolno -spożywczej , przedstawicielami instytucji naukowo-badawczych, doradców rolniczych oraz osób wspierających rozwój obszarów wiejskich, będzie też doskonałą fundamentem do powstania grup operacyjnych EPI  </t>
  </si>
  <si>
    <t>konferencja                                                                                                     liczba uczestników</t>
  </si>
  <si>
    <t>1                                                          50</t>
  </si>
  <si>
    <t>Rolnicy, przedsiębiorcy z terenów miejsko-wiejskich, doradcy rolniczy , przedstawiciele instytucji naukowych, przedstawiciele samorządów, organizacji branżowych związanych z rolnictwem oraz mieszkańcy obszarów wiejskich.</t>
  </si>
  <si>
    <t>opolski Ośrodek Doradztwa Rolniczego w Łosiowie</t>
  </si>
  <si>
    <t xml:space="preserve">Uzasadnienie: Aktywizacja mieszkańców terenów wiejskich, wspieranie rozwoju przedsiębiorczości na terenach wiejskich, upowszechnianie wiedzy w zakresie rozwoju lokalnego z uwzględnieniem potencjału ekonomicznego, społecznego i środowiskowego danego obszaru.  Upowszechnianie wiedzy związanej z innowacyjnymi rozwiązaniami wdrażanymi na terenach rolniczych tj. apiturystyka, hodowla pszczół, produkty pszczele, ziołolecznictwo, uprawa przetwórstwo oraz zbyt roślin zielarskich, krótkie łańcuchy dostaw w ramach produkcji żywności wysokiej jakości na przykładach. Poniesione koszty zadania będą obejmowały nocleg, wyżywienie, wynagrodzenia wykładowców, zakup materiałów konferencyjnych. </t>
  </si>
  <si>
    <t xml:space="preserve">Stoiska promocyjno - informacyjne jako narzędzie przekazu informacji o Sieci na rzecz innowacji w rolnictwie i na obszarach wiejskich </t>
  </si>
  <si>
    <r>
      <t xml:space="preserve">Celem operacji jest przekazywanie informacji o idei, funkcjach i możliwościach jakie daje funkcjonowanie Sieci na rzecz innowacji w rolnictwie i na obszarach wiejskich. Zachęcanie do nawiązania współpracy z Siecią skierowane będzie bezpośrednio do przedsiębiorców, rolników, przedstawicieli sektora rolno - spożywczego. Stoisko da podłoże do pozyskiwania nowych partnerów Sieci bezpośrednio zainteresowanych wdrażaniem innowacyjnych rozwiązań w rolnictwie. Na stoiskach informacyjno - promocyjnych będą dostępne wszystkie publikacje wydane w ramach operacji własnych realizowanych przez OODR w latach ubiegłych, </t>
    </r>
    <r>
      <rPr>
        <sz val="11"/>
        <rFont val="Calibri"/>
        <family val="2"/>
        <charset val="238"/>
        <scheme val="minor"/>
      </rPr>
      <t xml:space="preserve"> w tym</t>
    </r>
    <r>
      <rPr>
        <sz val="11"/>
        <color rgb="FFFF0000"/>
        <rFont val="Calibri"/>
        <family val="2"/>
        <charset val="238"/>
        <scheme val="minor"/>
      </rPr>
      <t xml:space="preserve"> </t>
    </r>
    <r>
      <rPr>
        <sz val="11"/>
        <rFont val="Calibri"/>
        <family val="2"/>
        <charset val="238"/>
        <scheme val="minor"/>
      </rPr>
      <t xml:space="preserve"> księżka pt. "Zrozumieć innowacje w rolnictwie",  cykl specjalistycznych broszur nt. innowacyjnych zastosowań w rolnictwie oraz inne materiały informacyjne.  </t>
    </r>
  </si>
  <si>
    <t>stoiska informacyjno promocyjne</t>
  </si>
  <si>
    <t xml:space="preserve">liczba stoisk informacyjno promocyjnych                                                                                                                                                </t>
  </si>
  <si>
    <t xml:space="preserve">2                                                                                                                                                                                                                                                                                                                        </t>
  </si>
  <si>
    <t>Uczestnicy Międzynarodowych Targów Ogrodniczych Wiosna Kwiatów organizowanych przez 2 dni w Łosiowie na terenie Opolskiego Ośrodka Doradztwa Rolniczego w Łosiowie oraz uczestnicy 3 dniowych Targów rolniczych Opolagra w Kamieniu Śląskim. Głównymi odbiorcami informacji o Sieci będą rolnicy, przedsiębiorcy z terenów miejsko-wiejskich, doradcy rolniczy , przedstawiciele instytucji naukowych, przedstawiciele samorządów, organizacji branżowych związanych z rolnictwem  oraz mieszkańcy obszarów wiejskich.</t>
  </si>
  <si>
    <t>"Szkolenie wyjazdowe z zakresu rolnictwa ekologicznego pn; Żywność ekologiczna teoria i praktyka - od producenta do konsumenta".</t>
  </si>
  <si>
    <t>Celem będzie przeszkolenie  uczestników operacji podczas wyjazdu studyjnego w rejony podkarpacia. Tworzenie wspólnych struktur handlowych oraz powiązań organizacyjnych producentów żywności ekologicznej kierowanej do konsumentów. Powzięcie wiedzy praktycznej w zakresie nowatorskich agrotechnicznych rozwiązań w produkcji ekologicznej wpłynie na podwyższenie jakości produktów ekologicznych. Wspólne działanie wzmacni pozycję producentów rolnych w łańcuchu żywnościowym.  Zwiększenie zainteresowania wdrażaniem innowacji w rolnictwie ekologicznym oraz możliwość zapewnienia sobie: regularności dostaw, dostosowania ich wielkości do potrzeb, odpowiedniej i wyrównanej jakości surowca. Działalność na obszarach wiejskich może być wykorzystana do promocji produktu lokalnego, sprzedaży bezpośredniej żywności ekologicznej oraz promocji funkcji społecznych i pozarolniczych gospodarstw rolnych, oraz wpływających na poprawę życia na obszarach wiejskich. Przedstawione rozwiązania w województwie podkarpackim będą inspiracją dla uczestników wyjazdu do zawiązania partnerstw w ramach działania Współpraca.</t>
  </si>
  <si>
    <t>wyjazd studyjny
liczba uczestników</t>
  </si>
  <si>
    <r>
      <t xml:space="preserve">
1
</t>
    </r>
    <r>
      <rPr>
        <strike/>
        <sz val="11"/>
        <rFont val="Calibri"/>
        <family val="2"/>
        <charset val="238"/>
        <scheme val="minor"/>
      </rPr>
      <t xml:space="preserve">
</t>
    </r>
    <r>
      <rPr>
        <sz val="11"/>
        <rFont val="Calibri"/>
        <family val="2"/>
        <charset val="238"/>
        <scheme val="minor"/>
      </rPr>
      <t>40</t>
    </r>
  </si>
  <si>
    <t xml:space="preserve"> Grupą docelową szkolenia będą mieszkańcy województwa opolskiego – doradcy rolni, rolnicy ekolo-giczni i konwencjonalni chcący się podjąć produkcji ekologicznej oraz produktów o podwyższonej jakości.</t>
  </si>
  <si>
    <r>
      <rPr>
        <sz val="11"/>
        <color theme="9" tint="-0.249977111117893"/>
        <rFont val="Calibri"/>
        <family val="2"/>
        <charset val="238"/>
        <scheme val="minor"/>
      </rPr>
      <t xml:space="preserve">
</t>
    </r>
    <r>
      <rPr>
        <sz val="11"/>
        <color theme="1"/>
        <rFont val="Calibri"/>
        <family val="2"/>
        <charset val="238"/>
        <scheme val="minor"/>
      </rPr>
      <t>2</t>
    </r>
  </si>
  <si>
    <t xml:space="preserve">"Ograniczenia zanieczyszczeniami azotem metodą poprawy i jakości wód"
</t>
  </si>
  <si>
    <t xml:space="preserve">
Głównym celem i założeniem szkolenia w formie wyjazdu studyjnego jest upowszechnianie dobrych praktyk zgodnie z nowymi przepisami art. 102-112 ustawy z dnia 20 lipca 2017 r. Prawo wodne (Dz. U. z 2017 r. poz. 1566) w celu zmniejszenia zanieczyszczenia wód azotanami pochodzącymi ze źródeł rolniczych.  Zapobieganie dalszemu zanieczyszczeniu na obszarze całego państwa wdrażany jest program działań mających wpływ na rozwój obszarów wiejskich. Zarządzanie ryzykiem w rolnictwie oraz wspieranie transferu wiedzy i innowacji w rolnictwie odbędzie się poprzez zorganizowanie szkolenia wyjazdowego pn. „ ograniczenia zanieczyszczeniami azotem metodą poprawy i jakości wód”</t>
  </si>
  <si>
    <t>szkolenie wyjazdowe
liczba uczestników</t>
  </si>
  <si>
    <t>1
40</t>
  </si>
  <si>
    <t>doradcy i rolnicy</t>
  </si>
  <si>
    <r>
      <rPr>
        <sz val="11"/>
        <color theme="1"/>
        <rFont val="Calibri"/>
        <family val="2"/>
        <charset val="238"/>
        <scheme val="minor"/>
      </rPr>
      <t xml:space="preserve">
2</t>
    </r>
  </si>
  <si>
    <t>Szkolenie z zakresu ochrony powietrza pn. "Gospodarka niskoemisyjna"</t>
  </si>
  <si>
    <t>Przedsięwzięcie w ramach edukacji z zakresu OZE dla doradców i rolników.Celem szkolenia jest ułatwienie wymiany wiedzy pomiędzy przedmiotami uczestniczącymi w rozwoju obszarów wiejskichh oraz rozpowszechnianie rezultatów działań na rzecz tego rozwoju poprzez efektywną promocję innowacyjnych  praktyk  z zakresu odnawialnych źródeł energii oraz gospodarki niskoemisyjnej, stworzenie możliwości wymiany doświadczeń z zakresu: odnawialnych źródeł energii, zwiększenia udziału zainteresowanych stron we wdrażaniu inicjatyw na rzecz rozwoju obszarów wiejskich. Polityka wzrostu wdrażania gospodarki niskoemisyjnej poprzez wykorzystania OZE, nawet najlepiej przygotowana i wspomagana przez państwo, wymaga aktywnego udziału użytkowników energii w jej realizacji.</t>
  </si>
  <si>
    <t>szkolenie/wyjazd studyjny</t>
  </si>
  <si>
    <t>szkolenie wyjazdowe
                                                 liczba uczestników</t>
  </si>
  <si>
    <t xml:space="preserve">       1   
          40</t>
  </si>
  <si>
    <t>doradcy rolni, rolnicy, samorządowcy, mieszkańcy województwa opolskiego</t>
  </si>
  <si>
    <t>II-III-IV</t>
  </si>
  <si>
    <t>"Ochrona środowiska naturalnego na obszarach wiejskich".</t>
  </si>
  <si>
    <t xml:space="preserve">
Ochrona środowiska to podjęcie lub zaniechanie działań umożliwiających zachowanie lub przywracanie równowagi przyrodniczej i polega na racjonalnym kształtowaniu środowiska zgodnie z zasadą zrównoważonego rozwoju, przeciwdziałaniu zanieczyszczeniom, przywracaniu elementów przyrodniczych do stanu właściwego. Wdrażanie innowacyjnych działań zwiazanych z ochroną srodowiska:( wykorzystanie źródeł odnawialnych do produkcji energii w kierunku ochrony powietrza, gleb i wód, kształtowania krajobrazu, zapobiegania zmianom klimatu oraz ochrony zdrowia ludzi i zwierząt)</t>
  </si>
  <si>
    <t>konferencja
liczba uczestników                              konkursy                            liczba uczestników</t>
  </si>
  <si>
    <t>1
60                        2                      12</t>
  </si>
  <si>
    <t>Grupą docelową szkolenia będą mieszkańcy województwa opolskiego –  rolnicy i producenci rolni, doradcy rolni, przedstawiciele samorzadów i nauki.</t>
  </si>
  <si>
    <t>49-330 łosiów, ul. Główna 1</t>
  </si>
  <si>
    <t>"Chów i hodowla trzody chlewnej z elementami bioasekuracji"</t>
  </si>
  <si>
    <t>Głównym celem szkolenia jest wymiana wiedzy i doświadczeń w zakresie chowu i hodowli trzody chlewnej w województwie opolskim. Dynamicznie zachodzące zmiany na rynku trzody sprawiają, iż hodowcy i producenci wieprzowiny poszukują najnowszych informacji, nowatorskich technologii oraz innowacyjnych rozwiązań w celu utrzymania ekonomicznej rentowności produkcji. Szkolenie ma zachęcić uczestników do zawiązania partnerstw i wspólnego wdrażania nowatorskich rozwiązań z udziałem środków z działania Współpraca. Działanie, o którym mowa będzie w szczegółach przybliżone słuchaczom operacji.</t>
  </si>
  <si>
    <t>szkolenie                                                       liczba uczestników</t>
  </si>
  <si>
    <t>1                                                    40</t>
  </si>
  <si>
    <t>producenci i hodowcy trzody chlewnej z województwa opolskiego, doradcy rolni</t>
  </si>
  <si>
    <t xml:space="preserve">Szkolenie z produkcji roślin wysokobiałkowych pn."Zwiększenie udziału roślin wysokobiałkowych w strukturze zasiewów na rzecz poprawy żyzności gleby" </t>
  </si>
  <si>
    <t>Głównym celem i założeniem szkolenia w formie warsztatów polowych jest upowszechnianie dobrych praktyk rolniczych dotyczących poprawy żyzności gleby dzięki obecności w płodozmianie roślin wysokobiałkowych oraz przedstawienie działania Współpraca, jako formy mobilizującej do wspólnych działań mających na celu wdrożenie innowacyjnych rozwiązań. Celem przedsięwzięcia będzie pogłębienie i podniesienie wiedzy uczestników szkolenia oraz wymiana doświadczeń pomiędzy specjalistami OODR, przedstawicielami świata nauki oraz przedstawicielami handlowym, umożliwiając tym samym rozwiązywanie problemów obecnie występujących w uprawie roślin wysokobiałkowych, a także transfer wiedzy pomiędzy nauką, a praktyką.</t>
  </si>
  <si>
    <t>szkolenie/warszaty polowe</t>
  </si>
  <si>
    <t xml:space="preserve">szkolenie/warsztaty polowe
liczba uczestników
</t>
  </si>
  <si>
    <t>1
25</t>
  </si>
  <si>
    <t>producenci rolni i specjaliści/doradcy rolniczy</t>
  </si>
  <si>
    <t>Krótkie łańcuchy dostaw żywności w oparciu o produkty regionalne w województwie śląskim</t>
  </si>
  <si>
    <t xml:space="preserve"> Celem operacji jest przedstawienie sytuacji produktu regionalnego w województwie śląskim oraz wskazanie kierunków i działań aby doprowadzić do skrócenia łańcucha dostaw żywności przy zastosowania innowacji w tym procesie.</t>
  </si>
  <si>
    <t>Ankiety, publikacja, konferencja(1)</t>
  </si>
  <si>
    <t>liczba ankiet</t>
  </si>
  <si>
    <t>rolnicy, grupy rolników, doradcy, przedstawiciele nauki, instytutów naukowo-badawczych, przedsiębiorcy sektora rolno-spożywczego, przedstawiciele instytucji działających na rzecz polskiego rolnictwa,samorządowcy i  przedstawiciele LGD</t>
  </si>
  <si>
    <t xml:space="preserve"> -</t>
  </si>
  <si>
    <t>Śląski Ośrodek Doradztwa Rolniczego</t>
  </si>
  <si>
    <t>42-200 Częstochowa, ul.Wyszyńskiego 70/126</t>
  </si>
  <si>
    <t>liczba wydanych egzemplarzy publikacji</t>
  </si>
  <si>
    <t>liczba uczesników konferencji</t>
  </si>
  <si>
    <t>Modele współpracy PZDR województwa śląskiego z potencjalnymi Grupami Operacyjnymi</t>
  </si>
  <si>
    <t>Celem operacji jest przeszkolenie doradców, a następnie wyłonienie 17 potencjalnych Grup operacyjnych opartych na konkretnych problemach. Przeszkolenie rolników, przyszłych członków GO. Wypracowanie metod i modeli współpracy z rolnikami nt. innowacji w rolnictwie.</t>
  </si>
  <si>
    <t xml:space="preserve">warsztaty (2), spotkania(17), </t>
  </si>
  <si>
    <t>rolnicy, grupy rolników, doradcy, przedstawiciele nauki, instytutów naukowo-badawczych, przedsiębiorcy sektora rolno-spożywczego,</t>
  </si>
  <si>
    <t>liczba uczestników spotkań</t>
  </si>
  <si>
    <r>
      <t>Celem operacji jest przeszkolenie doradców, a następnie wyłonienie 17 potencjalnych Grup operacyjnych</t>
    </r>
    <r>
      <rPr>
        <sz val="11"/>
        <color rgb="FFFF0000"/>
        <rFont val="Calibri"/>
        <family val="2"/>
        <charset val="238"/>
        <scheme val="minor"/>
      </rPr>
      <t xml:space="preserve">  lub Grup focusowych  </t>
    </r>
    <r>
      <rPr>
        <sz val="11"/>
        <rFont val="Calibri"/>
        <family val="2"/>
        <charset val="238"/>
        <scheme val="minor"/>
      </rPr>
      <t>opartych na konkretnych problemach. Przeszkolenie rolników, przyszłych członków GO. Wypracowanie metod i modeli współpracy z rolnikami nt. innowacji w rolnictwie.</t>
    </r>
  </si>
  <si>
    <t>I- IV</t>
  </si>
  <si>
    <t>Innowacyjne technologie w przetwórstwie sadowniczym- produkcja cydru szansą dla rolników woj.śląskiego.</t>
  </si>
  <si>
    <t>Zapoznanie uczestników seminarium z funkcjonowaniem sieci na rzecz innowacji w rolnictwie i na obszarach wiejskich, zagadnieniem innowacji w rolnictwie, możliwościami praktycznego zastosowania przedstawianych rozwiązań, nawiązanie kontaktów i współpracy pomiędzy potencjalnymi uczestnikami grup operacyjnych oraz przedstawienie dobrych praktyk w zakresie wdrażania innowacji w gospodarstwach zajmujących się produkcją sadowniczą.</t>
  </si>
  <si>
    <t xml:space="preserve">liczba uczesników </t>
  </si>
  <si>
    <t>rolnicy , doradcy, sadownicy, mieszkańcy obszarów wiejskich</t>
  </si>
  <si>
    <t>Rolnictwo zaangażowane  społeczne -  jako innowacyjny  kierunek działalności pozarolniczej.</t>
  </si>
  <si>
    <t>Upowszechnienie wiedzy nt. prowadzenia gospodarstwa opiekuńczego i wiosek tematycznych jako innowacyjnego kierunku działalności pozarolniczej, aktywizacja mieszkańców obszarów wiejskich województaw śląskiego w tym zakresie.</t>
  </si>
  <si>
    <t>liczba uczesników wyjazdu</t>
  </si>
  <si>
    <t xml:space="preserve">rolnicy, domownicy rolników, przedstawiciele samorządu, doradcy </t>
  </si>
  <si>
    <t>Innowacyjne rozwiązania w małych gospodarstwach rolnych województwa śląskiego</t>
  </si>
  <si>
    <t>Zgodnie z podpisanymi aneksami do umowy z Partnerem KSOW nastapiła zmiana terminu realizacji operacji. W ostatecznym rozliczeniu całościowa kwota wykonania operacji zmniejszyła się o 286,50 zł. i wynosi teraz 20 500,00 zł.</t>
  </si>
  <si>
    <t>Dokonania SIR w Polsce oraz przetwórstwo na poziomie gospodarstwa, jako elementy podniesienia jakości realizacji programu w województwie śląskim</t>
  </si>
  <si>
    <t>Przedstawienie aktualnego stanu Sieci na rzecz innowacji w rolnictwie i na obszarach wiejskich oraz zagadnień związanych z przetwórstwem na poziomie gospodarstwa.</t>
  </si>
  <si>
    <t>Doradcy, mieszkańcy obszarów wiejskich</t>
  </si>
  <si>
    <t>Zmiany  podyktowane są przeprowadzonym wyborem wykonawcy zadania - trybem zapytania ofertowego zgodnie z Zarządzeniem Dyrektora ŚODR w wyniku którego,  zmniejszyła się kwota budżetu brutto operacji oraz omyłkowym określeniem wzkaźnika monitorowania.</t>
  </si>
  <si>
    <t>Celem operacji jest kontynuacja pracy doradców z zalążkami grup fokusowych i operacyjnych wyłonionymi podczas operacji „Modele współpracy PZDR województwa śląskiego z potencjalnymi Grupami Operacyjnymi”. Ukierunkowanie poprzez warsztaty, rolników, przedsiębiorców, mieszkańców obszarów wiejskich na tworzenie potencjalnych Grup Operacyjnych. Omówienie dotychczasowych naborów do Działania Współpraca wraz z przykładami tematów złożonych wniosków.</t>
  </si>
  <si>
    <t>Warsztaty - 17 + 3</t>
  </si>
  <si>
    <t xml:space="preserve">liczba uczestników  </t>
  </si>
  <si>
    <t>Innowacyjne zastosowanie roślin strączkowych z upraw ekologicznych do wypieków</t>
  </si>
  <si>
    <t>Celem operacji jest upowszechnianie wiedzy w zakresie prozdrowotnych własciwości roślin strączkowych i ich wykorzystanie w piekarnictwie i cukiernictwie. Aktywizacja mieszkańców terenów wiejskich w tym zakresie i wspieranie transferu wiedzy poprzez motywowanie uczestników operacji do nawiązywania partnerstw, które dałyby podstawę do powstania GO EPI w ramach działania Współpraca</t>
  </si>
  <si>
    <t>rolnicy, rolnicy ekologiczni, domownicy rolników, przedsiębiorcy sektora rolno-spożywczego, doradcy</t>
  </si>
  <si>
    <t>liczba egzemplarzy wydanej publikacji</t>
  </si>
  <si>
    <t>Nowoczesne metody marketingowe – innowacyjnym sposobem na zwiększenie konkurencyjności produktów rolnych.</t>
  </si>
  <si>
    <t>rolnicy, domownicy rolników,doradcy,  przedsiębiorcy sektora rolno-spożywczego</t>
  </si>
  <si>
    <t>Nowoczesne technologie i problemy przy uprawie warzyw korzeniowych oraz roślin okopowych</t>
  </si>
  <si>
    <t xml:space="preserve">Celem operacji jest zapoznanie uczestników  z innowacyjnymi technologiami w uprawie warzyw korzeniowych oraz roślin okopowych, nowoczesne systemy ich monitorowania, walka z chorobami wirusowymi w uprawach warzyw, poprawa efektywności zarządzania gospodarstwem, podniesienie jakości wytwarzanych produktów rolnych oraz wskazanie nowych rynków zbytu.  </t>
  </si>
  <si>
    <t xml:space="preserve">rolnicy, domownicy, rolników doradcy,  producenci rolni, przedsiębiorcy sektora rolno-spożywczego, przedstawiciele instytucji działających na rzecz polskiego rolnictwa, </t>
  </si>
  <si>
    <t>Zakładanie plantacji winorośli. Uprawa winogron, produkcja wina/soków jako szansa na rozwój gospodarstw rolnych</t>
  </si>
  <si>
    <t>Celem operacji -  jest zapoznanie uczestników wyjazdu studyjnego do województwa podkarpackiego z funkcjonowaniem sieci na rzecz innowacji w rolnictwie i na obszarach wiejskich, zagadnieniem innowacji w rolnictwie, możliwościami praktycznego zastosowania przedstawianych rozwiązań, nawiązanie kontaktów i współpracy pomiędzy potencjalnymi uczestnikami przyszłych grup operacyjnych oraz przedstawienie dobrych praktyk w zakresie zakładania, uprawy winorośli, produkcji wina i soków w gospodarstwach rolnych.</t>
  </si>
  <si>
    <t>rolnicy, grupy rolników, doradcy rolniczy, organizacje rolnicze, przedsiębiorcy sektora rolnego, przedstawiciel LGD</t>
  </si>
  <si>
    <t xml:space="preserve"> </t>
  </si>
  <si>
    <t>Innowacyjne wykorzystanie zasobów Dolnego Śląska w celu poprawy jakości życia w regionie – PROW 2014-2020 Działanie „Współpraca”</t>
  </si>
  <si>
    <t>Głównym celem operacji jest promowanie i wdrażanie innowacji w rolnictwie i na obszarach wiejskich województwa dolnośląskiego zgodnie z działaniem "Współpraca" poprzez: 
- zacieśnianie współpracy pomiędzy przedstawicielami jednostek naukowo-badawczych, rolnikami, przedsiębiorcami, doradcami rolniczymi podczas realizacji operacji, 
- wykorzystanie potencjału Dolnego Śląska do tworzenia partnerstw podczas ogłoszenia konkursu do Działania „Współpraca” w 2018 r.,  
- upowszechnianie innowacyjnych rozwiązań, mogących stanowić inspirację dla uczestników operacji do podejmowania działań wspierających rozwój przedsiębiorczości na obszarach wiejskich, 
- podniesienie wiedzy w zakresie innowacyjnych metod produkcji roślinnej wśród uczestników seminarium.</t>
  </si>
  <si>
    <t xml:space="preserve">
Liczba seminariów
Liczba uczestników seminarium, 
w tym 
liczba doradców rolniczych</t>
  </si>
  <si>
    <t xml:space="preserve">
1
90
10</t>
  </si>
  <si>
    <t>przedstawiciele jednostek naukowych, rolnicy, właściciele lasów, przedsiębiorcy, doradcy rolniczy oraz mieszkańcy obszarów wiejskich i inne podmioty zainteresowane wdrażaniem innowacji w rolnictwie i na obszarach wiejskich z Dolnego Śląska</t>
  </si>
  <si>
    <t>II, III</t>
  </si>
  <si>
    <t>Dolnośląski Ośrodek Doradztwa Rolniczego z siedzibą we Wrocławiu</t>
  </si>
  <si>
    <t>ul. Zwycięska 8,
53-033 Wrocław</t>
  </si>
  <si>
    <t xml:space="preserve">Dolnośląskie warsztaty serowarskie </t>
  </si>
  <si>
    <t>Celem operacji jest wspieranie rozwoju innowacyjnej przedsiębiorczości na obszarach wiejskich Dolnego Śląska w zakresie serowarstwa poprzez podnoszenie wiedzy i umiejętności w obszarze lokalnego przetwórstwa, zachęcanie do tworzenia partnerstw podejmujących wspólne innowacyjne przedsięwzięcia w zakresie produkcji, promocji, certyfikacji i wprowadzania do obrotu regionalnej żywności wysokiej jakości.</t>
  </si>
  <si>
    <t xml:space="preserve">
Liczba warsztatów
Liczba uczestników warsztatów,
w tym
liczba doradców rolniczych</t>
  </si>
  <si>
    <t xml:space="preserve">
1
16
2</t>
  </si>
  <si>
    <t>rolnicy, producenci rolni, przedsiębiorcy sektora rolno-spożywczego, doradcy, przedstawiciele świata nauki, mieszkańcy obszarów wiejskich i inne osoby zainteresowane wdrażaniem innowacji w rolnictwie i na obszarach wiejskich, a także osoby bezpośrednio zainteresowane prowadzeniem lokalnego przetwórstwa, współpracą w zakresie tworzenia partnerstw podejmujących wspólne innowacyjne przedsięwzięcia w zakresie produkcji, promocji, certyfikacji i wprowadzania do obrotu regionalnej żywności wysokiej jakości</t>
  </si>
  <si>
    <t>II, III, IV</t>
  </si>
  <si>
    <t xml:space="preserve">Wiejskie usługi opiekuńcze – innowacyjna forma przedsiębiorczości </t>
  </si>
  <si>
    <t xml:space="preserve">Celem operacji jest propagowanie idei rozwijania wiejskich usług opiekuńczych, w tym gospodarstw opiekuńczych jako innowacyjnej formy przedsiębiorczości na obszarach wiejskich Dolnego Śląska. </t>
  </si>
  <si>
    <t>seminarium
dwudniowe warsztaty</t>
  </si>
  <si>
    <t xml:space="preserve">Liczba seminarium
Liczba uczestników seminarium,
w tym
liczba przedstawicieli LGD
liczba doradców rolniczych
Liczba warsztatów
Liczba uczestników warsztatów,
w tym
liczba przedstawicieli LGD
liczba doradców rolniczych
Broszura (liczba egzemplarzy)
</t>
  </si>
  <si>
    <t>1
60
2
2
1
30
2
2
1 000</t>
  </si>
  <si>
    <t>przedstawiciele środowisk zaangażowanych w rozwój obszarów wiejskich Dolnego Śląska, w tym doradcy rolniczy, pracownicy innych instytucji rolniczych, przedstawiciele LGD i stowarzyszeń, w tym agroturystycznych oraz mieszkańcy obszarów wiejskich Dolnego Śląska i rolnicy oraz inne osoby zainteresowane tematem dywersyfikacji działalności na obszarach wiejskich w zakresie wiejskich usług opiekuńczych, w tym gospodarstw opiekuńczych</t>
  </si>
  <si>
    <t>III, IV</t>
  </si>
  <si>
    <t>Innowacje w praktyce – cykl warsztatów polowych: rzepak, soja, kukurydza</t>
  </si>
  <si>
    <t>Celem operacji jest wspieranie innowacji w rolnictwie, produkcji żywności, oraz ułatwienie transferu wiedzy i innowacji oraz współpraca pomiędzy rolnikami a organizacjami działającymi na rzecz rolnictwa, dzięki organizacji cyklu 3 warsztatów polowych na polach rzepaku, soi i kukurydzy.</t>
  </si>
  <si>
    <t>warsztaty polowe</t>
  </si>
  <si>
    <t xml:space="preserve">
Liczba warsztatów
Liczba uczestników warsztatów,
w tym
liczba doradców rolniczych</t>
  </si>
  <si>
    <t xml:space="preserve">
3
90
15</t>
  </si>
  <si>
    <t xml:space="preserve">producenci rolni – rolnicy, doradcy rolniczy, przedstawiciele jednostek naukowo-badawczych
</t>
  </si>
  <si>
    <t>Dolny Śląsk. Zielona dolina żywności i zdrowia – wyjazd studyjny partnerów KSOW.</t>
  </si>
  <si>
    <t xml:space="preserve">Celem operacji (wyjazdu studyjnego) jest udział 18-osobowej grupy partnerów KSOW bądź przedstawicieli partnerów KSOW, potencjalnych członków grupy operacyjnej w ramach działania „Współpraca”, o składzie zgodnym z wytycznymi zawartymi w Rozporządzeniu Ministra Rolnictwa i Rozwoju Wsi z dnia 23 grudnia w sprawie szczególnych warunków i trybu przyznawania oraz wypłaty pomocy finansowej w ramach działania „Współpraca” objętego Programem Rozwoju Obszarów Wiejskich na lata 2014-2020, działającej na rzecz innowacji, która poprzez udział w wyjeździe studyjnym do Francji wypracuje do dnia 30 września 2018 r. podstawy wprowadzania innowacji w województwie dolnośląskim.  Poprzez wstępne porównanie celów i zasad certyfikacji planowanych do realizacji w regonie (w zakresie certyfikacji żywności) z celami i zasadami odpowiadających systemów funkcjonujących w innych krajach, wybrano system francuski La Nouvelle Agriculture®, zarządzany przez zrzeszenie Cooperativa Terrena. Wyjazd studyjny 18-osobowej grupy partnerów KSOW bądź przedstawicieli partnerów KSOW, potencjalnych członków grupy operacyjnej w ramach działania „Współpraca”, pozwoli na:
- opracowanie pomysłów wdrożenia na terenie województwa dolnośląskiego innowacyjnych rozwiązań zaproponowanych podczas wizyt studyjnych przez uczestników wyjazdu,
- zapoznanie się uczestnikom ze standardami działań związanych z certyfikacją jakości żywności, 
- zacieśnienie i rozwinięcie współpracy pomiędzy przedstawicielami sektorów: prywatnego, publicznego i społecznego na rzecz rozwoju obszarów wiejskich,
- podniesienie uczestnikom operacji rozwiązań proceduralnych w obszarze opracowywania i wdrażania znaku towarowego,
- zapoznanie się uczestnikom ze sposobem wdrożenia i działania regionalnego systemu jakości lokalnych produktów żywnościowych na przykładzie systemu La Nouvelle Agriculture®,
- podniesienie wiedzy beneficjentom w zakresie interakcji w procesie certyfikacji żywności pomiędzy: producentami, władzami samorządowymi, uczelniami i lokalnymi strukturami spółdzielczymi a konsumentami i ich organizacjami wspierającymi „lokalne zakupy”.   </t>
  </si>
  <si>
    <t xml:space="preserve">
Liczba wyjazdów studyjnych
Liczba uczestników.
w tym 
liczba doradców</t>
  </si>
  <si>
    <t xml:space="preserve">
1
18
3</t>
  </si>
  <si>
    <t xml:space="preserve">rolnicy, jednostki naukowe oraz uczelnie, przedsiębiorcy, podmioty świadczące usługi doradcze,
przedstawiciele jednostek samorządu terytorialnego
</t>
  </si>
  <si>
    <t>Uniwersytet Przyrodniczy we Wrocławiu</t>
  </si>
  <si>
    <t>ul. C. K. Norwida 25, 
50-375 Wrocław</t>
  </si>
  <si>
    <t>Wdrażanie innowacji w celu zachowania bioróżnorodności w obliczu zmian klimatu</t>
  </si>
  <si>
    <t>Celem operacji jest uwypuklenie roli polskich obszarów wiejskich w ochronie różnorodności biologicznej i rozważenie potrzeby podejmowania innowacyjnych rozwiązań w zakresie nie tylko gospodarczej i społecznej, ale także na płaszczyźnie przyrodniczej, którą należy chronić przed nadmierną presją ze strony człowieka podczas szkolenia połączonego z warsztatami.</t>
  </si>
  <si>
    <t xml:space="preserve">
Liczba szkoleń
Liczba uczestników szkoleń,
w tym liczba doradców
Liczba warsztatów
Liczba uczestników warsztatów,
w tym liczba doradców
</t>
  </si>
  <si>
    <t>rolnicy, jednostki działające na rzecz rolników, wtym organizacje przyrodnicze działające na rzecz ochrony przyrody, doradcy rolniczy, przedstawiciele jednostek naukowo-badawczych</t>
  </si>
  <si>
    <t>Austria – innowacje w małym przetwórstwie</t>
  </si>
  <si>
    <t>Celem operacji jest wspieranie innowacyjnych rozwiązań w małym przetwórstwie, wpływających na rozwój przedsiębiorczości na obszarach wiejskich Dolnego Śląska poprzez podnoszenie wiedzy i umiejętności w tym obszarze, podczas wyjazdu studyjnego do Austrii. Dodatkowo zachęcenie uczestników do tworzenia partnerstw podejmujących wspólne innowacyjne przedsięwzięcia w zakresie produkcji, promocji, certyfikacji i wprowadzania do obrotu regionalnej żywności wysokiej jakości.</t>
  </si>
  <si>
    <t>wyjazd studyjny
spotkanie informacyjno-promocyjne</t>
  </si>
  <si>
    <t xml:space="preserve">
Liczba wyjazdów studyjnych
Liczba uczestników wyjazdu,
w tym liczba doradców
Liczba spotkań informacyjno-promocyjnych
Liczba uczestników spotkań,
w tym liczba doradców</t>
  </si>
  <si>
    <t>rolnicy, producenci rolni, przedsiębiorcy sektora rolno-spożywczego, doradcy, przedstawiciele świata nauki, mieszkańcy obszarów wiejskich i inne osoby zainteresowane wdrażaniem innowacji w rolnictwie i na obszarach wiejskich Dolnego Śląska</t>
  </si>
  <si>
    <t>Rolnictwo zaangażowane społecznie jako innowacyjna forma przedsiębiorczości na obszarach wiejskich</t>
  </si>
  <si>
    <t>Celem operacji jest propagowanie idei rolnictwa społecznego, w tym  propagowanie pomysłu usług opiekuńczych na obszarach wiejskich, tworzenia gospodarstw opiekuńczych, a także zachęcenie do edukacji w gospodarstwie rolnym i tworzenie zagród edukacyjnych na obszarze województwa dolnośląskiego. Seminarium podniesie poziom wiedzy uczestników, w zakresie innowacyjnych rozwiązań dotyczących rolnictwa społecznego, umożliwi budowanie sieci kontaktów pomiędzy rolnikami, mieszkańcami obszarów wiejskich, doradcami oraz przedstawicielami innych instytucji mających wpływ na rozwój obszarów wiejskich.</t>
  </si>
  <si>
    <t xml:space="preserve">
Liczba seminariów
Liczba uczestników seminarium,
w tym liczba doradców</t>
  </si>
  <si>
    <t xml:space="preserve">
1
60
10</t>
  </si>
  <si>
    <t>mieszkańcy obszarów wiejskich, rolnicy, właściciele gospodarstw agroturystycznych i zagród edukacyjnych, doradcy, przedstawiciele ośrodków pomocy społecznej oraz ośrodka wsparcia ekonomii społecznej, przedstawiciele lokalnych władz</t>
  </si>
  <si>
    <t>Innowacje w dolnośląskim serowarstwie</t>
  </si>
  <si>
    <t>Celem operacji jest zachęcenie uczestników do  współpracy w zakresie tworzenia grup operacyjnych Europejskiego Partnerstwa Innowacyjnego ukierunkowanych na realizację innowacyjnych projektów w zakresie krótkich łańcuchów dostaw, a także rozwoju przedsiębiorczości na obszarach wiejskich poprzez podniesienie poziomu wiedzy i umiejętności w zakresie serowarstwa wykorzystującego surowce pochodzące z własnego gospodarstwa.</t>
  </si>
  <si>
    <t xml:space="preserve">
Liczba warsztatów
Liczba uczestników warsztatów,
w tym liczba doradców</t>
  </si>
  <si>
    <t xml:space="preserve">
1
12
2</t>
  </si>
  <si>
    <t>rolnicy, producenci rolni, doradcy, mieszkańcy obszarów wiejskich i inne osoby zainteresowane wdrażaniem innowacji w rolnictwie i na obszarach wiejskich z wykorzystaniem środków dostępnych w ramach działania „Współpraca"</t>
  </si>
  <si>
    <t>Od rolnika do koszyka</t>
  </si>
  <si>
    <t xml:space="preserve">Celem operacji jest podniesienie poziomu wiedzy uczestników konferencji z możliwością wykorzystania środków dostępnych w ramach działania „Współpraca” oraz zachęcenie ich do podejmowania współpracy w realizacji wspólnych innowacyjnych przedsięwzięć i tworzenia grup operacyjnych ukierunkowanych na skracanie łańcuchów dostaw. Dodatkowo wskazanie konsumentowi końcowemu bezpośredniego źródła sprzedaży produktów z gospodarstwa rolnego i małego przetwórstwa oraz innych usług i artykułów od rolników na stoiskach podczas Dolnośląskich Targów Produktu Lokalnego pt. „Od rolnika do koszyka”.
</t>
  </si>
  <si>
    <t>konferencja
impreza plenerowa</t>
  </si>
  <si>
    <t xml:space="preserve">Liczba imprez plenerowych
Szacowana liczba uczestników imprezy plenerowej
Liczba konferencji
Liczba uczestników konferencji, 
w tym liczba doradców
</t>
  </si>
  <si>
    <t xml:space="preserve">1
500
1
60
15
</t>
  </si>
  <si>
    <t>rolnicy, producenci rolni, doradcy, przedstawiciele świata nauki, mieszkańcy obszarów wiejskich i inne osoby zainteresowane wdrażaniem innowacji w rolnictwie i na obszarach wiejskich z wykorzystaniem środków dostępnych w ramach działania „Współpraca"</t>
  </si>
  <si>
    <t>Technologia produkcji olejów roślinnych innowacyjnymi metodami</t>
  </si>
  <si>
    <t>Celem operacji jest podniesienie świadomości rolników na temat możliwości zwiększenia dochodowości gospodarstw rolnych poprzez zastosowanie alternatywnych metod sprzedaży własnego, przetworzonego produktu w miejsce poszukiwania rynków zbytu produktów nieprzetworzonych. Kolejnym aspektem jest zainicjowanie współpracy pomiędzy podmiotami, dotyczącej możliwości podejmowania wspólnych inicjatyw. Grupa docelowa zostanie zapoznana z korzyściami, jakie daje działanie „Współpraca” w ramach PROW 2014-2020 w zakresie wdrażania innowacyjnych rozwiązań przez grupy operacyjne.</t>
  </si>
  <si>
    <t xml:space="preserve">liczba uczestników </t>
  </si>
  <si>
    <t>32</t>
  </si>
  <si>
    <t>rolnicy, mieszkańcy obszarów wiejskich, doradcy, przedsiębiorcy</t>
  </si>
  <si>
    <t>Mazowiecki Ośrodek Doradztwa Rolniczego z siedzibą w Warszawie</t>
  </si>
  <si>
    <t>02-456 Warszawa, ul. Czereśniowa 98</t>
  </si>
  <si>
    <t>Celem operacji jest przekazanie wiedzy na temat innowacyjnych rozwiązań w działalności pozarolniczej (sprzedaż produktów żywnościowych w ramach RHD, przetwórstwo owoców i sprzedaż na rynek lokalny, prowadzenie działalności zagród edukacyjnych i działalności turystycznej na terenach wiejskich) oraz zacieśnianiu współpracy pomiędzy podmiotami zaangażowanymi w ideę zrównoważonego rozwoju obszarów wiejskich. Operacja wspiera wprowadzanie innowacji w produkcji żywności poprzez  skracanie łańcucha dostaw (nawiązywanie ścisłej współpracy między producentami, podmiotami zajmującymi się przetwórstwem a konsumentami), w tym poprzez inicjowanie partnerstw do tworzenia grup operacyjnych, stanowiących beneficjentów działania "Współpraca" w ramach PROW 2014-2020.</t>
  </si>
  <si>
    <t>Mieszanki traw jako innowacyjna baza pasz objętościowych</t>
  </si>
  <si>
    <t>Celem operacji jest poszukiwanie partnerstw do współpracy w zakresie utworzenia grupy operacyjnej, której celem jest rozwiązanie problemów hodowców bydła związanych z paszami objętościowymi. Kooperacja przedstawicieli nauki, praktyki i doradztwa umożliwi zastosowanie najnowszych osiągnięć nauki w praktyce poprzez wdrożenie innowacyjnych rozwiązań przy udziale środków unijnych w ramach działania "Współpraca" w ramach PROW 2014-2020.</t>
  </si>
  <si>
    <t>Przetwórstwo mleka - spoób na podniesienie dochodu w gospodarstwie</t>
  </si>
  <si>
    <t>Operacja ma na celu poszukiwanie nowych rozwiązań w gospodarstwach rolnych oraz wspierania innowacji w rolnictwie, a w szczególności produkcji żywności (sektor przetwórstwa mleka) oraz utworzenie grup operacyjnych, które będą wspierały organizację łańcucha dostaw żywności, w tym przetwarzania i wprowadzania tych produktów do obrotu. Operacja pomoże w nawiązaniu kontaktów między uczestnikami, oraz ułatwi poszukiwanie partnerów KSOW do współpracy oraz utworzenia grupy operacyjnej z tego zakresu.</t>
  </si>
  <si>
    <t>Poszukiwanie partnerów do działania "Współpraca" inspirowane ekologią</t>
  </si>
  <si>
    <t>Celem operacji jest wskazanie możliwości zwiększenia rentowoności gospodarstw i ich konkurencyjności poprzez wdrażanie innowacyjnych rozwiązań w rolnictwie ekologicznym, a także wskazanie obszarów niszowych dla rolnictwa ekologicznego, poprzez kooperację przedstawicieli nauki, praktyki i doradztwa. Operacja ma na celu zainicjowanie współdziałania pomiędzy potencjalnymi członkami grup operacyjnych oraz promocja korzyści wynikających ze współpracy i tworzenia partnerstw w ramach działania "Współpraca" w ramach PROW 2014-2020.</t>
  </si>
  <si>
    <t>Innowacyjne metody uprawy truskawek</t>
  </si>
  <si>
    <t xml:space="preserve">Celem operacji jest przedstawienie możliwości korzystania z najnowszych technologii, we współpracy z przedstawicielami jednostek naukowo-badawczych oraz korzystając ze wsparcia finansowego ze środków unijnych, które oferuje działanie „Współpraca” w ramach PROW 2014-2020 w obszarze uprawy truskawek. Zaprezentowanie nowoczesnych metod produkcji towarowej truskawki ma przyczynić się do poprawy zdrowotności i plonowania plantacji, a tym samym zwiększenia dochodowości uprawy. </t>
  </si>
  <si>
    <t>65</t>
  </si>
  <si>
    <t>Innowacyjna gospodarka pasieczna</t>
  </si>
  <si>
    <t xml:space="preserve">Celem operacji jest zapoznanie uczestników z innowacyjnymi rozwiązaniami w gospodarce pasiecznej oraz przedstawienie możliwości praktycznego zastosowania tych rozwiązań, w tym poprzez możliwości jakie daje działanie "Współpraca" w ramach PROW 2014-2020. </t>
  </si>
  <si>
    <t>Wielokierunkowość gospodarstwa zielarskiego sposobem na rozwój obszarów wiejskich</t>
  </si>
  <si>
    <t>Celem operacji jest promocja wielokierunkowego i zrównoważonego rozwoju gospodarstw oraz przekazanie zainteresowanym podmiotom  podstawowych informacji dotyczących tworzenia grup operacyjnych oraz realizowanych przez nie projektów. Wskazanie możliwych obszarów rozwoju z naciskiem na promowanie innowacyjnych rozwiązań w gospodarstwach zielarskich, jako kooperacji przedstawicieli nauki, praktyki i doradztwa. Wyjazd studyjny dla potencjalnych beneficjentów działania "Współpraca", ukierunkowany na utworzenie grupy operacyjnej w obszarze innowacji w gospodarstwach zielarskich.</t>
  </si>
  <si>
    <t>Innowacyjne proekologiczne metody zwalczania chorób odglebowych w uprawie papryki pod osłonami</t>
  </si>
  <si>
    <t xml:space="preserve">Celem operacji jest poszukiwanie proekologicznych i innowacyjnych metod odkażania gleb od patogenów chorobotwórczych w uprawie papryki pod osłonami z  wykorzystaniem do tego celu monojonowego srebra koloidalnego i wyselekcjonowanych kultur bakteryjnych. Wyniki prac przedstawicieli jednostek naukowo badawczych pozwolą obrać właściwy kierunek do badań szczegółowych, które mogą być realizowane w szerszym zakresie i wielu kombinacjach z wykorzystaniem środków na takie działania jakie gwarantuje działanie ,,Współpraca” w ramach PROW 2014-2020. </t>
  </si>
  <si>
    <t>Współpraca międzysektorowa, jako podstawa poznania innowacji w rolnictwie.</t>
  </si>
  <si>
    <t>Celem operacji jest powstanie 25-osobowej nieformalnej grupy, składającej się z rolników oraz przedsiębiorców, która wspólnie będzie uczestniczyć w szkoleniach, wyjazdzie studyjnym oraz konferencji.  Uczestnicy pozyskają szeroką wiedzę z zakresu ochrony środowska, innowacyjnej gospodarki odpadami w rolnictwie, chowu i hodowli zwierząt, odnawialnych źródeł energii, innowacji w produkcji roślinnej, przetwórstwie oraz wdrażania innowacji w kontekście uregulowań prawnych i zarządzania projektami.</t>
  </si>
  <si>
    <r>
      <rPr>
        <b/>
        <sz val="11"/>
        <color theme="1"/>
        <rFont val="Calibri"/>
        <family val="2"/>
        <charset val="238"/>
        <scheme val="minor"/>
      </rPr>
      <t>szkolenie</t>
    </r>
    <r>
      <rPr>
        <sz val="11"/>
        <color theme="1"/>
        <rFont val="Calibri"/>
        <family val="2"/>
        <charset val="238"/>
        <scheme val="minor"/>
      </rPr>
      <t xml:space="preserve"> (5 różnych szkoleń dla jednej 25-osobowej grupy)
</t>
    </r>
    <r>
      <rPr>
        <b/>
        <sz val="11"/>
        <color theme="1"/>
        <rFont val="Calibri"/>
        <family val="2"/>
        <charset val="238"/>
        <scheme val="minor"/>
      </rPr>
      <t>wyjazd studyjny</t>
    </r>
    <r>
      <rPr>
        <sz val="11"/>
        <color theme="1"/>
        <rFont val="Calibri"/>
        <family val="2"/>
        <charset val="238"/>
        <scheme val="minor"/>
      </rPr>
      <t xml:space="preserve"> (1 wyjazd dla 25 -osobowej grupy)
</t>
    </r>
    <r>
      <rPr>
        <b/>
        <sz val="11"/>
        <color theme="1"/>
        <rFont val="Calibri"/>
        <family val="2"/>
        <charset val="238"/>
        <scheme val="minor"/>
      </rPr>
      <t>konferencja</t>
    </r>
    <r>
      <rPr>
        <sz val="11"/>
        <color theme="1"/>
        <rFont val="Calibri"/>
        <family val="2"/>
        <charset val="238"/>
        <scheme val="minor"/>
      </rPr>
      <t xml:space="preserve"> (dla 70 osób)</t>
    </r>
  </si>
  <si>
    <t>Grupa docelowa będzie się składać z 25 osób. Będą to rolnicy, przedsiębiorcy związani z rolnictwem oraz przedstawiciele organizacji pozarządowych działających na terenach rolnych. Grupa weźmie udział w 9 szkoleniach, 2 wyjazdach studyjnych oraz konferencji.</t>
  </si>
  <si>
    <t>Lokalna Grupa Działania Ziemi Siedleckiej</t>
  </si>
  <si>
    <t>Stary Krzesk 62, 
08-111 Krzesk</t>
  </si>
  <si>
    <t>liczba uczestników wyjazdów studyjnych</t>
  </si>
  <si>
    <t xml:space="preserve">
70</t>
  </si>
  <si>
    <t>Innowacyjne formy  przedsiębiorczości pozarolniczej</t>
  </si>
  <si>
    <t>Celem operacji jest wspieranie  rozwoju innowacyjnych form przedsiębiorczości pozarolniczej na obszarach wiejskich. Uczestnicy praktycznie zapoznają się z dobrymi  praktykami wdrażania innowacji  w zakresie prowadzenia zagrody edukacyjnej i działalności  turystycznej/ agroturystycznej. Nabędą również  fachową wiedzę dotyczącą przetwórstwa i sprzedaży wytworzonych w gospodarstwie produktów (w tym sprzedaż bezpośrednia, rolniczy handel detaliczny) oraz wykorzystania produktów regionalnych i tradycyjnych w prowadzeniu działalności gospodarczej na obszarach wiejskich. Inicjowanie współpracy pomiędzy podmiotami, dotyczącej możliwości podejmowania wspólnych inicjatyw w zakresie działania "Współpraca” w ramach PROW 2014-2020 w ramach wdrażania innowacyjnych rozwiązań przez grupy operacyjne.</t>
  </si>
  <si>
    <t>mieszkańcy obszarów wiejskich, doradcy</t>
  </si>
  <si>
    <t>Uprawa borówki amerykańskiej alternatywą dla roślin jagodowych</t>
  </si>
  <si>
    <t xml:space="preserve">Celem operacji jest podniesienie świadomości rolników na temat możliwości zwiększenia dochodowości gospodarstw rolnych poprzez zastosowanie alternatywnych kierunków rozwoju gospodarstwa - innowacyjne rozwiązania i doświadczenia z ich wdrażania w produkcji borówki amerykańskiej z uwzględnieniem najnowszych trendów, w takich obszarach jak: nowe technologie uprawy, innowacyjne metody nawożenia roślin. </t>
  </si>
  <si>
    <t>Innowacyjność w sadownictwie - uprawa mało znanych gatunków</t>
  </si>
  <si>
    <t xml:space="preserve"> Celem operacji jest upowszechnienie wiedzy na temat zagadnień innowacji w rolnictwie, głównie poprzez możliwość praktycznego zastosowania przedstawianych rozwiązań w zakresie technologii uprawy gatunków mało znanych jako sposób na zastąpienie dotychczas uprawianych gatunków - przy zachowaniu dostępnego w gospodarstwie zaplecza technologicznego oraz przedstawienie dobrych praktyk w zakresie wdrażania innowacji w gospodarstwach zajmujących się produkcją sadowniczą.</t>
  </si>
  <si>
    <t>Innowacyjne metody ochrony upraw warzywniczych</t>
  </si>
  <si>
    <t>Celem operacji jest upowszechnienie i praktyczne wdrożenie wiedzy na temat innowacyjnych metod ochrony upraw warzywniczych z uwzględnieniem metod biologicznych i chemicznych. Na szkoleniu zostaną przedstawione skuteczne rozwiązania w walce z chorobami odglebowymi np. poprzez zastosowanie inertnych podłoży.</t>
  </si>
  <si>
    <t>Innowacje w produkcji mleka</t>
  </si>
  <si>
    <t>Celem operacji jest zapoznanie uczestników z innowacyjnymi rozwiązaniami w produkcji mleka oraz przedstawienie możliwości praktycznego zastosowania tych rozwiązań, a także ułatwienie wymiany wiedzy fachowej oraz dobrych praktyk w zakresie wdrażania innowacji w rolnictwie i na obszarach wiejskich.</t>
  </si>
  <si>
    <t>Innowacje łąkowo-pastwiskowe w trudnej drodze ekonomicznej po lepsze mleko i wołowinę</t>
  </si>
  <si>
    <t>Celem operacji jest podniesienie wiedzy w zakresie innowacyjności pasz objętościowych z traw i motylkowych drobnonasiennych dotyczący zbiorowisk roślinnych - trwałych użytków zielonych i polowych użytków zielonych. Wskazanie uczestnikom sposobu poprawy jakości surowca z TUZ wykorzystując największy ich potencjał, uzykując wzrost produkcji i wyższe dochody. Inicjowanie współpracy pomiędzy podmiotami, dotyczącej możliwości podejmowania wspólnych inicjatyw w zakresie działania "Współpraca” w ramach PROW 2014-2020 w ramach wdrażania innowacyjnych rozwiązań przez grupy operacyjne.</t>
  </si>
  <si>
    <t xml:space="preserve">liczba szkoleń </t>
  </si>
  <si>
    <t>ilość uczestników szkoleń</t>
  </si>
  <si>
    <t>Innowacje w hodowli bydła</t>
  </si>
  <si>
    <t>Celem operacji jest ułatwienie współpracy i stworzenie warunków do poszukiwania i  nawiązywania partnerstw pomiędzy hodowcami bydła, doradcami, przedstawicielami jednostek naukowych oraz przedsiębiorcami. Cel operacji zostanie zrealizowany poprzez wymianę wiedzy i doświadczenia z zakresu innowacyjnych rozwiązań w zakresie chowu i hodowli bydła, co przełoży się w przyszłości na poprawę sytuacji ekonomicznej gospodarstw.</t>
  </si>
  <si>
    <t>Wspieranie procesu tworzenia partnerstw na rzecz innowacji mazowieckiej wsi</t>
  </si>
  <si>
    <t>Celem operacji jest upowszechnianie wiedzy w zakresie innowacyjnych rozwiązań w rolnictwie, produkcji żywności, leśnictwie i na obszarach wiejskich. Inicjowanie współpracy pomiędzy podmiotami, dotyczącej możliwości podejmowania wspólnych inicjatyw w zakresie działania "Współpraca” w ramach PROW 2014-2020 w ramach wdrażania innowacyjnych rozwiązań przez grupy operacyjne.</t>
  </si>
  <si>
    <t>Stoiska informacyjno-promocyjne SIR</t>
  </si>
  <si>
    <t>Celem operacji jest upowszechnianie wiedzy w zakresie innowacyjnych rozwiązań w rolnictwie, produkcji żywności, leśnictwie i na obszarach wiejskich, poprzez przekazanie informacji o idei, funkcjach i możliwościach jakie daje działalność Sieci na rzecz innowacji w rolnictwie i na obszarach wiejskich. Inicjowanie współpracy pomiędzy podmiotami, dotyczącej możliwości podejmowania wspólnych inicjatyw w zakresie działania "Współpraca” w ramach PROW 2014-2020 w ramach wdrażania innowacyjnych rozwiązań przez grupy operacyjne.</t>
  </si>
  <si>
    <t>stoiska informacyjne</t>
  </si>
  <si>
    <t>ilość stoisk informacyjnych</t>
  </si>
  <si>
    <t>Polowe pokazy pracy maszyn rolniczych - innowacje (III edycja)</t>
  </si>
  <si>
    <t xml:space="preserve">Głównym celem realizacji operacji jest zapoznanie oraz ugruntowanie wiedzy uczestników operacji na temat innowacyjnych rozwiązań w rolnictwie i wykorzystanie jej w praktyce. Ponadto celem będzie ułatwienie transferu wiedzy, nawiązanie kontaktów, współpracy pomiedzy rolnikami, doradcami a firmami oferującymi innowacyjne rozwiązania dla rolnictwa . Polowe pokazy pracy maszyn ułatwiają tworzenie nowych oraz funkcjonowanie dotychczasowych sieci kontaktów pomiędzy odbiorcami projektu oraz pozostałymi zainteresowanymi wdrażaniem innowacji w precyzyjnym rolnictwie. </t>
  </si>
  <si>
    <t xml:space="preserve">pokazy polowe </t>
  </si>
  <si>
    <t>drukowane materiały informacyjne i promocyjne</t>
  </si>
  <si>
    <t>rolnicy , dzierżawcy,  przedstawiciele grup producenckich, jednostki naukowo-badawcze oraz producenci nawozów i środków ochrony roślin, którzy współpracują z producentami maszyn rolniczych w zakresie efektywnego nawożenia i racjonalnej ochrony chemicznej</t>
  </si>
  <si>
    <t>Zachodniopomorski Ośrodek Doradztwa Rolniczego w Barzkowicach</t>
  </si>
  <si>
    <t>Barzkowice 2         73-134 Barzkowice</t>
  </si>
  <si>
    <t>Przetwórstwo mleka sposobem na dywersyfikację dochodów.</t>
  </si>
  <si>
    <t>Realizacja operacji pozwoli uczestnikom zobaczyć możliwości jakie stoją przed gospodarstwami rolnymi, da szanse wprowadzenia nowych ciągle jeszcze innowacyjnych rozwiązań na terenie województwa zachodniopomorskiego, przyczyni się także do pokazania możliwości zastosowania innowacji organizacyjnych we własnych gospodarstwach.  Uczestnicy warsztatów będą mieli możliwość poznania rodzinnych gospodarstw rolnych, które już zajmują się przetwórstwem mleka, poznania specyfiki produkcji co może realnie wpłynąć na podjęcie decyzji o wprowadzeniu innowacyjnych rozwiązań w swoich gospodarstwach i jednocześnie wpłynie na rozwój obszarów wiejskich z terenu województwa zachodniopomorskiego.</t>
  </si>
  <si>
    <t>hodowcy krów mlecznych oraz kóz, jak również  doradcy i mieszkańcy obszarów wiejskich</t>
  </si>
  <si>
    <t xml:space="preserve">Wyjazd studyjny dla rolników, przedsiębiorców rolnych, doradców rolnych, partnerów SIR do Szwecji. Doświadczenia w tworzeniu i funkcjonowaniu grup operacyjnych </t>
  </si>
  <si>
    <t>Zapoznanie się  z funkcjonowaniem sieci  innowacji na rzecz rolnictwa w Szwecji  a także z  doświadczeniami z zakresu tworzenia grup operacyjnych oraz ich funkcjonowaniem jest działaniem na rzecz tworzenia międzynarodowej sieci kontaktów dla doradców i służb wspierających wdrażanie innowacji na obszarach wiejskich. Wyjazd studyjny umożliwi uczestnikom zapoznanie się z konkretnymi przykładami działania grup operacyjnych  SIR na terenie Szwecji) a także przyczyni się do poszerzenia bazy partnerów do współpracy.</t>
  </si>
  <si>
    <t>szkolenie, wyjazd studyjny</t>
  </si>
  <si>
    <t xml:space="preserve">Rolnicy, przedsiębiorcy rolni, doradcy rolni, partnerzy SIR, naukowcy, doradcy rolni </t>
  </si>
  <si>
    <t>Współpraca wsparciem dla innowacji w uprawie roślin wysokobiałkowych</t>
  </si>
  <si>
    <t xml:space="preserve">Celem realizacji operacji jest zapoznanie uczestników z zagadnieniami innowacyjności w rolnictwie oraz możliwościami praktycznego zastosowania przedstawianych rozwiązań, nawiązanie kontaktów i współpracy pomiędzy obecnymi i potencjalnymi uczestnikami rynków rolnych. 
Szkolenie pozwoli na kontynuowanie tworzenia nowych oraz ułatwi funkcjonowanie dotychczasowych sieci kontaktów pomiędzy rolnikami, podmiotami doradczymi, jednostkami naukowymi, przedsiębiorcami sektora rolno- spożywczego oraz pozostałymi podmiotami zainteresowanymi wdrażaniem innowacji w rolnictwie i na obszarach wiejskich. 
</t>
  </si>
  <si>
    <t xml:space="preserve">plantatorzy zbóż, rzepaku, roślin wysokobiałkowych, hodowcy trzody chlewnej, drobiu, bydła, pracownicy naukowi, doradcy rolni oraz osoby zainteresowane ww. tematyką szkolenia połączonego z wyjazdem studyjnym. </t>
  </si>
  <si>
    <t xml:space="preserve">Innowacyjne metody produkcji zwierzęcę, w tym bydła mięsnego w województwie zachodniopomorskim </t>
  </si>
  <si>
    <t xml:space="preserve">Głównym celem operacji jest podniesienie wiedzy w zakresie innowacyjnych metod produkcji zwierzęcej, w tym bydła mięsnego , promowanie i rozwój produkcji zwierzece na obszrze realizacji poprez wielopodmiotow.a wsółprace we wdrażaniu innowacyjnych rozwiązan tej produkcji, przedstawienie przykładów dobrych praktyk w zakresie wdrażania innowacji w produkcji zwierzęcej </t>
  </si>
  <si>
    <t xml:space="preserve">rolnicy, przedsiębiorcy, doradcy , naukowcy </t>
  </si>
  <si>
    <t xml:space="preserve">Częstochowskie Stowarzyszenie Rozwoju Małej Przedsiębiorczości </t>
  </si>
  <si>
    <t xml:space="preserve">Tkacka 5,          42-200 Częstochowa </t>
  </si>
  <si>
    <t>Partner zrezygnował z realizacji operacji bez podania konkretnej przyczyny</t>
  </si>
  <si>
    <t xml:space="preserve">Innowacyjne i alternatywne metody upraw oraz metody poprawy rentowności w małych gospodarstwach </t>
  </si>
  <si>
    <t xml:space="preserve">Celem operacji jest przedstawienie innowacyjnych form urynkowienia wybranych produktów tradycyjnych poprzez przekazanie ciekawostek kulinarnych regionu oraz zwiększenie wiedzy wsród uczestnikówe na temat roli produktów loklanych i tradycyjnych. </t>
  </si>
  <si>
    <t xml:space="preserve">liczba uczsetników </t>
  </si>
  <si>
    <t xml:space="preserve">rolnicy , doradcy rolni, osoby zainteresowane tematyką wdrażania innowacji na obszrach wiejskich </t>
  </si>
  <si>
    <t>Nowe rasy zwierząt gospodarskich przykładem innowacyjnych rozwiązań genetycznych i technologicznych wzrostu opłacalności produkcji zwierzęcej</t>
  </si>
  <si>
    <t xml:space="preserve">Głownym celem operacji jest poznanie innowacyjnych i nowych technologi produkcji zwierzęcej oraz zapoznanie się z Europejskimi standardami hodowli bydła mięsnego i zywca wołowego. </t>
  </si>
  <si>
    <t xml:space="preserve">rolnicy , doradcy , hodowcy zwierząt gospodarskich, przedstawiciele instytucji pracujących na rzecz rolnictwa </t>
  </si>
  <si>
    <t>Osoba realizująca w PODR / Wnioskodawca</t>
  </si>
  <si>
    <t>Ekologiczny chów bydła mięsnego nie jest trudny</t>
  </si>
  <si>
    <t>Celem realizacji operacji jest wymiana wiedzy i doświadczeń  związanych z ekologicznym chowem bydła mięsnego  w  regionie województwa podlaskiego oraz  zapoznanie uczestników z możliwością wsparcia finansowego na to działanie.</t>
  </si>
  <si>
    <t>Grupę docelową będą stanowili rolnicy, doradcy rolni oraz mieszkańcy obszarów wiejskich</t>
  </si>
  <si>
    <t>Podlaski Ośrodek Doradztwa Rolniczego w Szepietowie</t>
  </si>
  <si>
    <t>Szepietowo Wawrzyńce 64       18-210 Szepietowo</t>
  </si>
  <si>
    <t>Innowacje w gospodarstwie - zakładanie i prowadzenie pasieki</t>
  </si>
  <si>
    <t xml:space="preserve">Celem organizacji warsztatów jest wspieranie i rozwój pszczelarstwa z powodu coraz częściej pojawiających się informacji o ginięciu owadów zapylających, w tym pszczoły miodnej. Chcąc zatrzymać proces wymierania populacji pszczół, zadbać o przyszłość ludzkości, warto propagować tradycję pszczelarską wśród społeczeństwa, należy podnieść poziom wiedzy i świadomość osób zainteresowanych tematyką pszczelarską w zakresie aktualnych szans i problemów w pszczelarstwie. </t>
  </si>
  <si>
    <t>warsztat</t>
  </si>
  <si>
    <t>16</t>
  </si>
  <si>
    <t>Grupę docelową będą stanowili mieszkańcy obszarów wiejskich, osoby zainteresowane tematyką pszczelarską, członkowie organizacji oraz doradcy rolni</t>
  </si>
  <si>
    <t xml:space="preserve">Gospodarstwa opiekuńcze jako nowatorskie podejście do usług społecznych oferowanych mieszkańcom obszarów wiejskich poprzez prezentację dobrych praktyk na przykładzie województwa kujawsko-pomorskiego </t>
  </si>
  <si>
    <t xml:space="preserve">Celem realizacji operacji jest poznanie dobrych praktyk oraz wymiana wiedzy i doświadczeń  związanych z zakładaniem i prowadzeniem gospodarstw opiekuńczych. Takie gospodarstwa mogą oferować opiekę dla dzieci i ludzi z problemami, a także dla seniorów, którzy szukają dla siebie sposobu na zagospodarowanie wolnego czasu.  </t>
  </si>
  <si>
    <t>Grupę docelową będą stanowili mieszkańcy obszarów wiejskich zainteresowani tematyką gospodarstw opiekuńczych, doradcy rolni oraz przedstawiciele instytucji wspierających rozwój usług opiekuńczych</t>
  </si>
  <si>
    <t>III</t>
  </si>
  <si>
    <t>Rolniku poznaj innowacje</t>
  </si>
  <si>
    <t>Celem operacji jest prezentacja i wspieranie innowacji w rolnictwie, szczególnie w chowie, hodowli i prezentacji zwierząt, w tym krów mlecznych. Ponadto zaprezentowane będą dobre praktyki, co wpłynie na podwyższenie wiedzy hodowców, zwiększenie poziomu wiedzy dotyczącej wdrażania innowacji w rolnictwie oraz pozyskiwania środków na innowacje.</t>
  </si>
  <si>
    <t>audycja</t>
  </si>
  <si>
    <t xml:space="preserve">liczba emisji audycji     </t>
  </si>
  <si>
    <t xml:space="preserve">1       </t>
  </si>
  <si>
    <t>Grupę docelową będą stanowili rolnicy, doradcy rolniczy oraz mieszkańcy obszarów wiejskich</t>
  </si>
  <si>
    <t>Kierunki innowacyjnego, zrównoważonego rozwoju sektora rolno-spożywczego województwa podlaskiego</t>
  </si>
  <si>
    <t>Upowszechnianie wiedzy w zakresie innowacyjnych rozwiązań w rolnictwie, produkcji żywności, leśnictwie i na obszarach wiejskich, zaprezentowanie nowych i innowacyjnych rozwiązań przetwarzania i przechowywania żywności, możliwych do zastosowania szczególnie w małych i średnich zakładach produkujących żywność, zintegrowanie interesariuszy środowiska produkcji rolnej i przetwórstwa żywności, które mogłoby prowadzić do rozwoju mikroprzedsiębiorstw, które mogą doprowadzić do rozwoju i ukształtowania się Inteligentnej Regionalnej Specjalności województwa podlaskiego.</t>
  </si>
  <si>
    <t>90</t>
  </si>
  <si>
    <t>producenci płodów rolnych, rolnicy, małe i średnie firmy produkujące żywność, firmy o charakterze lokalnym i regionalnym, przedstawiciele świata nauki</t>
  </si>
  <si>
    <t>Państwowa Wyższa Szkoła Informatyki i Przedsiębiorczości w Łomży</t>
  </si>
  <si>
    <t>ul. Akademicka 14        18-400 Łomża</t>
  </si>
  <si>
    <t>Innowacyjne metody produkcji specjalnych i mleka w województwie podlaskim</t>
  </si>
  <si>
    <t>Celem operacji jest podniesienie wiedzy w zakresie innowacyjnych metod produkcji specjalnej i produkcji mleka wśród 50 uczestników zainteresowanych możliwością współpracy we wdrażaniu innowacyjnych metod produkcji specjalnej i produkcji mleka oraz stymulowanie do takiej współpracy. promowanie i rozwój produkcji specjalnej i produkcji mleka na obszarze realizacji poprzez wielopodmiotową współpracę we wdrażaniu innowacyjnych rozwiązań tej produkcji, poznanie innowacyjnych i nowych technologii produkcji specjalnych i produkcji mleka oraz roli nauki w transferze wiedzy i innowacji w tym zakresie, przedstawienie przykładów dobrych praktyk w zakresie wdrażania innowacji w produkcji specjalnej i produkcji mleka. Przedmiotem operacji jest organizacja 2-dniowej konferencji dla 50 uczestników z grupy docelowej, w tym 25 rolników, 10 przedsiębiorców, 10 doradców i 5 naukowców. Tematem operacji są innowacyjne metody w zakresie produkcji specjalnej i produkcji mleka w województwie podlaskim.</t>
  </si>
  <si>
    <t>rolnicy, przedsiębiorcy, doradcy i naukowcy</t>
  </si>
  <si>
    <t>24 571,50</t>
  </si>
  <si>
    <t>ul. Tkacka 5/6           42-200 Częstochowa</t>
  </si>
  <si>
    <t>Jak pogodzić innowacje z tradycją w prowadzeniu pasieki?</t>
  </si>
  <si>
    <t>Celem wydania publikacji jest dotarcie do największej liczby odbiorców. Propagowanie dobrych i innowacyjnych praktyk pszelarskich. Prezentacja aktualnych problemów tj. chorób, utrzymania, hodowli pszczół oraz radzenie sobie z nimi.</t>
  </si>
  <si>
    <t>Podlaski Ośrodek Doradztwa Rolniczego     w Szepietowie</t>
  </si>
  <si>
    <t>Pszczelarskie innowacje w pasiekach rodzinnych</t>
  </si>
  <si>
    <t>II / III</t>
  </si>
  <si>
    <t xml:space="preserve">Rośliny bobowate grubonasienne (strączkowe) - transfer wiedzy z instytutu do praktyki rolniczej województwa podlaskiego </t>
  </si>
  <si>
    <t>Celem wyjazdu studyjnego jest prezentacja wyników polowych doświadczeń związanych z uprawą roślin bobowatych grubonasiennych i przeniesienie ich do produkcji rolniczej. Operacja wynika z realizacji "Planu Dla Wsi" polegającego na zwiększaniu niezależności polskiej produkcji zwierzęcej od importu białka paszowego, a tym samym produkcji krajowych pasz bez GMO. Potrzeba przeprowadzenia operacji wynika z małej jeszcze wiedzy wśród rolników oraz doradców rolnych na temat możliwości uprawy i wykorzystania roślin bobowatych grubonasiennych wysiewanych w siewie czystym oraz mieszankach.</t>
  </si>
  <si>
    <t>Nowoczesne rozwiązania w zakładaniu i prowadzeniu pasieki</t>
  </si>
  <si>
    <t>Celem warsztatów będzie zapoznanie uczestników z prawidłowym prowadzeniem pasieki. Pokazanie innowacyjnych metod leczenia i zapoboegania chorobom pszczół. Przedstawienie dobrych praktykw pasiece.</t>
  </si>
  <si>
    <t xml:space="preserve">16 </t>
  </si>
  <si>
    <t>Zielarskie Podlasie "Z tradycją w przyszłość"</t>
  </si>
  <si>
    <t xml:space="preserve">Celem warsztatów będzie zapoznanie uczestników z wybranymi gatunkami ziół, uprawą ich w woj. podlaskim. Ważnym aspektem będzie pokazanie nowatorskich metod przerobu i wykorzystania ziół w kuchni i kosmetologii.  </t>
  </si>
  <si>
    <t>III/IV</t>
  </si>
  <si>
    <t>konferencja,
 wyjazd studyjny</t>
  </si>
  <si>
    <t xml:space="preserve"> 50 
 25 </t>
  </si>
  <si>
    <t>Rolniczy handel detaliczny</t>
  </si>
  <si>
    <t>Innowacyjne usługi w agroturystyce – dobre praktyki</t>
  </si>
  <si>
    <t>Celem operacji jest przedstawienie dobrych praktyk, innowacyjnych rozwiązań wprowadzonych do gospodarstwa agruturystycznego, aby poszerzyć ofertę wypoczynku dla turystów i osiągnąć wyższy dochód.</t>
  </si>
  <si>
    <t>II/III</t>
  </si>
  <si>
    <t>Wykorzystanie dobrych praktyk z Litwy i Łotwy w przetwórstwie rolno-spożywczym</t>
  </si>
  <si>
    <t>Celem operacji jest przedstawienie dobrych praktyk, innowacyjnych rozwiązań  w przetwórstwie rolno-spożywczym na przykładzie Litwy i Łotwy głównie dla gospodarstw ekologicznych i agroturystycznych.</t>
  </si>
  <si>
    <t>I/II</t>
  </si>
  <si>
    <t>II Warmińsko-Mazurskie Forum Innowacji w rolnictwie i na obszarach wiejskich</t>
  </si>
  <si>
    <t xml:space="preserve">Celem organizacji Forum jest stworzenie otwartej platformy umożliwiającej budowanie sieci kontaktów pomiędzy rolnikami, podmiotami doradczymi, jednostkami naukowymi, przedsiębiorcami sektora rolno-spożywczego oraz innymi podmiotami zainteresowanymi procesem wymiany fachowej informacji, zasobów, poparcia i możliwości w zakresie wdrażania innowacji w rolnictwie i na obszarach wiejskich. Udział zróżnicowanych środowisk przyczyni się do wymiany wiedzy i przedstawienia dobrych praktyk dotyczących zarówno innowacji technologicznych i produktowych jak również o charakterze organizacyjnym, procesowym i marketingowym a następnie nawiązywania partnerstw pomiędzy uczestnikami.
</t>
  </si>
  <si>
    <t>liczba seminariów</t>
  </si>
  <si>
    <t xml:space="preserve">rolnicy, mieszkańcy obszarów wiejskich, doradcy rolniczy oraz przedstawiciele samorządu rolniczego, jednostek naukowych, organizacji działających na rzecz rolnictwa i przedstawicieli </t>
  </si>
  <si>
    <t>ul. Jagiellońska 91
10-356 Olsztyn</t>
  </si>
  <si>
    <t>liczba uczestników
/ w tym doradców rolniczych</t>
  </si>
  <si>
    <t>120
/ 16</t>
  </si>
  <si>
    <t>liczba tytułów</t>
  </si>
  <si>
    <t>prasa</t>
  </si>
  <si>
    <t>liczba ogłoszeń</t>
  </si>
  <si>
    <t>liczba artykułów</t>
  </si>
  <si>
    <t xml:space="preserve"> informacje i publikacje w Internecie
</t>
  </si>
  <si>
    <t>liczba informacji 
/ publikacji w Internecie</t>
  </si>
  <si>
    <t>3
/ 1</t>
  </si>
  <si>
    <t>liczba stron internetowych, na których zostanie zamieszczona informacja /publikacja</t>
  </si>
  <si>
    <t>liczba odwiedzin strony internetowej</t>
  </si>
  <si>
    <t>2 500</t>
  </si>
  <si>
    <t>Certyfikacja produktu tradycyjnego 
– innowacyjny kierunek promocji żywności regionalnej</t>
  </si>
  <si>
    <t>Operacja ma służyć ułatwieniu transferu wiedzy i innowacji, a także dobrych praktyk w zakresie certyfikacji produktów tradycyjnych wpływającej na promocję żywności regionalnej wysokiej jakości. 
Operacja przyczyni się do wymiany doświadczeń i budowania sieci kontaktów pomiędzy producentami żywności regionalnej, jednostkami naukowymi oraz podmiotami zainteresowanymi wdrażaniem innowacyjnych kierunków promocji i marketingu żywności regionalnej i tradycyjnej poprzez ich certyfikację.</t>
  </si>
  <si>
    <t>Grupą docelową będzie 25 osób, wśród których znajdą się rolnicy, producentów żywności regionalnej, przedstawiciele administracji rządowej i samorządowej oraz instytucji naukowej.</t>
  </si>
  <si>
    <t>Warmińsko-Mazurski Ośodek Doradztwa Rolniczego z siedzibą w Olsztynie</t>
  </si>
  <si>
    <t>25
/ 8</t>
  </si>
  <si>
    <t>liczba wyjazdów studyjnych</t>
  </si>
  <si>
    <t>1 000</t>
  </si>
  <si>
    <t>Od pola do widelca – produkcja, przetwórstwo i sprzedaż w ekologii</t>
  </si>
  <si>
    <t>Głównym celem operacji jest przedstawienie uczestnikom korzyści wynikających z budowania sieci stałych kontaktów biznesowych oraz nawiązywania współpracy w dziedzinie rolnictwa ekologicznego, umożliwiających transfer innowacyjnych technologii oraz rozwiązań, przekładających się na wzrost korzyści płynących z tego systemu produkcji. 
Transfer wiedzy oraz wymiana doświadczeń pomiędzy uczestnikami operacji daje sposobność nawiązywania partnerstw pomiędzy nimi i zrzeszania się w  grupy operacyjne a następnie ubiegania się o fundusze w ramach Działania Współpraca na innowacyjne rozwiązania technologiczne stosowane w gospodarstwach ekologicznych, szczególnie w zakresie produkcji roślinnej, ale również nowatorskie rozwiązania o charakterze organizacyjnym, procesowym lub marketingowym  na rzecz tworzenia i rozwoju krótkich łańcuchów dostaw i promocji produktów w oparciu o surowce ekologiczne.</t>
  </si>
  <si>
    <t>liczba wyjazdów</t>
  </si>
  <si>
    <t>rolnicy prowadzący produkcję metodami ekologicznymi i planujący rozpoczęcie takiej działalnoci, przedstawiciele świata nauki i organizacji zrzeszających rolników i mieszkańców obszarów wiejskich oraz doradztwa rolniczego, osoby zainteresowane podjęciem działalności w zakresie niewielkiego przetwórstwa (w tym surowców wytworzonych metodami ekologicznymi).</t>
  </si>
  <si>
    <t>II - III</t>
  </si>
  <si>
    <t>liczba uczestników
/w tym doradców rolniczych</t>
  </si>
  <si>
    <t>30
/ 7</t>
  </si>
  <si>
    <t>Informacje i publikacje w Internecie</t>
  </si>
  <si>
    <t>Liczba informacji
/publikacji w internecie</t>
  </si>
  <si>
    <t>6
/ 1</t>
  </si>
  <si>
    <t>Liczba stron internetowych, na których zostanie zamieszczona informacja /publikacja</t>
  </si>
  <si>
    <t>Liczba odwiedzin strony internetowej</t>
  </si>
  <si>
    <t>2 000</t>
  </si>
  <si>
    <t>Zastosowanie innowacyjnych technologii w szacowaniu strat 
spowodowanych wystąpieniem niekorzystnych zjawisk atmosferycznych</t>
  </si>
  <si>
    <t>Operacja ma na celu wzmacnianie nawiązywania kontaktów pomiędzy nauką a praktyką w sektorze rolnym, dążących do zawiązywania partnerstw i tworzenia grup operacyjnych na rzecz wdrażania innowacyjnych rozwiązań ułatwiających producentom rolnym adaptację do zachodzącym zmian klimatycznych. Operacja poprzez upowszechnienie wiedzy nt. innowacji w rolnictwie na przykładzie sprzętu i technologii wykorzystywanych do szacowaniu strat spowodowanych wystąpieniem niekorzystnych zjawisk atmosferycznych przyczyni się do implementacji nowatorskich praktyk i procesów zarządzania produkcją roślinną w celu optymalizacji zbioru plonów i uzyskania jak najlepszych wyników ekonomicznych.</t>
  </si>
  <si>
    <t xml:space="preserve">rolnicy, doradcy rolni, przedsiębiorcy rolni oraz przedstawiciele świata nauki </t>
  </si>
  <si>
    <t>30
/ 5</t>
  </si>
  <si>
    <t>Liczba informacji/publikacji w internecie</t>
  </si>
  <si>
    <t>Liczba stron internetowych, na których zostanie zamieszczona informacja/publikacja</t>
  </si>
  <si>
    <t>1 500</t>
  </si>
  <si>
    <t>Dobre praktyki wdrażania innowacji w gospodarstwach ogrodniczych.</t>
  </si>
  <si>
    <t xml:space="preserve">Celem operacji jest powiązanie jej uczestników poprzez stworzenie sieci kontaktów pomiędzy nimi, co w konsekwencji może przysłużyć się do powołania jednej lub kilku grup operacyjnych w celu wnioskowania do działania „Współpraca” w zakresie wdrażania innowacji w gospodarstwach ogrodniczych. 
Prezentowane w trakcie realizacji operacji  gospodarstwa ogrodnicze jak również firmy wzmocnią transfer wiedzy nt. innowacyjnych rozwiązań w sektorze ogrodniczym wśród uczestników, co może przyczynić się do wzrostu rentowności gospodarstw oraz ułatwienia poszukiwań partnerów i nawiązywania współpracy.  </t>
  </si>
  <si>
    <t>producenci owoców i warzyw, przedsiębiorcy, przedstawiciele świata nauki i doradztwa rolniczego</t>
  </si>
  <si>
    <t>III - IV</t>
  </si>
  <si>
    <t>20
/ 3</t>
  </si>
  <si>
    <t>18
/ 1</t>
  </si>
  <si>
    <t>liczba stron internetowych, na których zostanie zamieszczona informacja/publikacja</t>
  </si>
  <si>
    <t>Możliwości rozwoju innowacji przy wykorzystaniu badań naukowych i wyników wdrożeń prowadzonych przez instytuty naukowe</t>
  </si>
  <si>
    <t>Celem operacji jest stworzenie możliwości wymiany wiedzy i doświadczeń pomiędzy uczestnikami operacji a instytutami naukowymi, co  będzie stanowiło doskonałe źródło pomysłów do wdrażania innowacji we własnych gospodarstwach lub przedsiębiorstwach, umożliwi wzajemne poznanie się rolników i naukowców oraz stworzy wzajemne realacje, które będą podstawą do stworzenia grup operacyjnych ubiegających się o wsparcie w ramach działania "Współpraca".</t>
  </si>
  <si>
    <t>liczba odwiedzn strony internetowej</t>
  </si>
  <si>
    <t>rolnicy, mieszkańcy obszarów wiejskich, doradcy rolniczy oraz przedstawiciele jednostek naukowych</t>
  </si>
  <si>
    <t>liczba stron internetowych, na których będzie zamieszczona publikacja</t>
  </si>
  <si>
    <t>wydawnictwo</t>
  </si>
  <si>
    <t>broszura</t>
  </si>
  <si>
    <t>liczba uczestników
/ w tym doradcy</t>
  </si>
  <si>
    <t>30 
/ 8</t>
  </si>
  <si>
    <t>Usunięcie operacji wynika z faktu braku możliwości realizacij ww. operacji w zakładanym zakresie i dla wskazanej grupy docelowej. Operacja była adresowana przede wszystkim do rolników oraz mieszkańców obszarów wiejskich, jednak pomimo podejmowanych działań promocyjnych i aktywizujących, nie zebrano odpowiedniej liczby zainteresowanych beneficjentów. WMODR nie rezygnuje jednak z działań mających na celu wymianę wiedzy między instytutami naukowymi a rolnikami, niemniej jednak podejmowane działania w tym zakresie będą miały inny charakter i będą organizowane na terenie woj. warmińsko-mazurskiego i będą dotyczyły konkrentych zagadnień, co powinno spowodować bardziej aktywyny udział rolników w tych wydarzeniach.</t>
  </si>
  <si>
    <t>Innowacyjne metody produkcji specjalnych i mleka w województwie warmińsko-mazurskim</t>
  </si>
  <si>
    <t>Celem operacji jest podniesienie wiedzy w zakresie innowacyjnych metod produkcji specjalnej w rolnictwie oraz produkcji mleka wśród osób zainteresowanych udziałem w tworzeniu grup operacyjnych do działania "Współpraca" z PROW 2014-2020. Produkcja specjalna i produkcja mleka są bardzo narażone na niestabilność cen rynkowych, dlatego niezwykle istotne jest wdrażanie innowacyjnych rozwiązań zwiększających rentowność tych rodzajów produkcji. Przedmiotem operacji jest organizacja 2-dniowej konferencji dla 50 uczestników grupy docelowej, w tym 25 rolników, 10 przedsiębiorców, 10 naukowców, 5 rolników. Tematem operacji sa innowacyjne metody w zakresie produkcji specjalnej i produkcji mleka w województwie warmińsko-mazurskim.</t>
  </si>
  <si>
    <t>konferencja /kongres</t>
  </si>
  <si>
    <t>rolnicy, przedsiębiorcy, doradcy rolniczy, przedstawiciele nauki</t>
  </si>
  <si>
    <t xml:space="preserve"> Innowacje w zarzadzaniu gospodarstwem rolnym, przy wykorzystaniu dronów do teledetekcji multispektralnej w rolnictwie precyzyjnym </t>
  </si>
  <si>
    <t xml:space="preserve">Celem seminarium jest przedstawieniem uczestnikom iinowacyjnych rozwiązań w rolnictwie precyzyjnym z wykorzystaniem dronów do  sporzadzania map kondycji zasiewów, kondycji zdrowotnej roślin co powinno przełożyć się do  przygotowywania  precyzyjnych map nawożenia. Seminarium będzie miało charkter dwudniowego wydarzenia, które będzie łączyło zarówno część teoretyczną, jak i praktyczną, która odbędzie się na polu.
</t>
  </si>
  <si>
    <t>dwudniowe seminarium połączone z pokazem</t>
  </si>
  <si>
    <t>Liczba seminariów</t>
  </si>
  <si>
    <t xml:space="preserve">rolnicy, doradcy rolniczy  </t>
  </si>
  <si>
    <t>Liczba uczestników/w tym doradcy rolniczy</t>
  </si>
  <si>
    <t>30/15</t>
  </si>
  <si>
    <t>Województwo warmińsko-mazurskie charakteryzuje się dużą średnią powierzchnią gospodarstw oraz występuje tutaj bardzo intensywna produkcja rolnicza. W związku z tym coraz bardziej popularne staje się rolnictwo precyzyjne, które zapewnia maksymalizację produkcji przy jednoczesnej minimalizacji kosztów. Wykorzystanie dronów jest innowacyjnym rozwiązaniem stosowanym w rolnictwie precyzyjnym i konieczne jest zapoznanie rolników i doradców z tą technologią.</t>
  </si>
  <si>
    <t>III Warmińsko-Mazurskie Forum Innowacji w rolnictwie i na obszarach wiejskich</t>
  </si>
  <si>
    <t>Celem organizacji Forum jest stworzenie warunków do nawiązywania kontaktów pomiędzy rolnikami, podmiotami doradczymi, jednostkami naukowo-badawczymi, przedsiębiorcami sektora rolno-spożywczego oraz innymi podmiotami zainteresowanymi innowacyjnością w sektorze rolnictwa w celu tworzenia grup operacyjnych EPI na potrzeby realizacji działania "Współpraca".  Forum pozwoli stworzyć płaszczyznę do dyskusji, wymiany poglądów, doświadczeń, wiedzy i informacji o  innowacjach oraz o potrzebach i kierunkach zmian w produkcji rolniczej i przetwórstwie. Przyczyni się do upowszechniania wiedzy w zakresie innowacyjnych rozwiązań w rolnictwie, produkcji żywności i na obszarach wiejskich oraz do wspierania tworzenia sieci współpracy partnerskiej dotyczącej rolnictwa i obszarów wiejskich poprzez podnoszenie poziomu wiedzy w tym zakresie. Udział zróżnicowanych środowisk przyczyni się do wymiany wiedzy i poznania zapotrzebowania na innowacyjność, przybierajacą formy nowych metod pracy, tworzenia nowych produktów i usług oraz dostosowywania sprawdzonych rozwiazań  do nowych warunków, a następnie nawiązywania partnerstw pomiędzy uczestnikami i tworzenia grup operacyjnych EPI.</t>
  </si>
  <si>
    <t>Liczba konferencji</t>
  </si>
  <si>
    <t xml:space="preserve">rolnicy,  mieszkańcy obszarów wiejskich, przedsiębiorcy, oraz przedstawiciele  jednostek naukowo-badawczych, podmiotów doradczych i innych podmiotów zainteresowanych innowacyjnością w sektorze rolnictwa </t>
  </si>
  <si>
    <t>120/16</t>
  </si>
  <si>
    <t>Publikacja</t>
  </si>
  <si>
    <t>Liczba tytułów</t>
  </si>
  <si>
    <t>Prasa</t>
  </si>
  <si>
    <t>Liczba ogłoszeń</t>
  </si>
  <si>
    <t>Liczba informacji/publikacji w Internecie</t>
  </si>
  <si>
    <t>2/1</t>
  </si>
  <si>
    <t>3/1</t>
  </si>
  <si>
    <t xml:space="preserve">Budowanie sieci partnerstw 
w zakresie organizacji rynku żywności 
regionalnej 
i ekologicznej </t>
  </si>
  <si>
    <t xml:space="preserve">Celem operacji jest budowanie sieci kontaktów i współpracy pomiędzy producentami rolnymi, producentami i przetwórcami żywności regionalnej i ekologicznej bądź zainteresowanymi produkcją żywności regionalnej i ekologicznej, przedstawicielami jednostek naukowych, doradztwa rolniczego oraz podmiotami wspierającymi rozwój rynku żywności regionalnej i ekologicznej. Transfer wiedzy i innowacji, a także dobrych praktyk w zakresie organizacji rynku żywności regionalnej i ekologicznej przyczyni się do integracji i współpracy w tworzeniu krótkich łańcuchów dostaw żywności w celu zawiązania partnerstwa i tworzenia grup operacyjnych ubiegających się o wsparcie w ramach działania "Współpraca". </t>
  </si>
  <si>
    <t>liczba konferencji</t>
  </si>
  <si>
    <t>Warmińsko-Mazurski Ośrodek Doradztwa Rolniczego 
z siedzibą 
w Olsztynie</t>
  </si>
  <si>
    <t>25
/ 8</t>
  </si>
  <si>
    <t xml:space="preserve"> informacje 
i publikacje 
w Internecie
</t>
  </si>
  <si>
    <t>4
/ 1</t>
  </si>
  <si>
    <t>2 
/ 1</t>
  </si>
  <si>
    <t>1500</t>
  </si>
  <si>
    <t>Konferencja "Gospodarka obiegu zamkniętego"</t>
  </si>
  <si>
    <t>Celem organizacji konferencji jest przedstawienie założeń gospodarki obiegu zamkniętego (GOZ) jako nowego modelu gospodarki opartej  na  założeniu,  że  wartość  produktów,  materiałów  i   zasobów ma być  utrzymywana  w  gospodarce tak długo, jak to możliwe, by w efekcie ograniczyć wytwarzanie       
odpadów do minimum.  Europejska gospodarka rozwija się w coraz większym tempie, ale też dzieje się to coraz większym kosztem środowiska. Ogłoszony w grudniu 2015 r. pakiet propozycji dotyczących gospodarki o obiegu zamkniętym jest odpowiedzią Komisji Europejskiej na te wyzwania, który ma na celu pogodzenie interesów środowiskowych z biznesowymi. 
Temat GOZ dotyczy wszystkich podmiotów uczestniczących w gospodarce krajowej, czy europejskiej - dlatego skierowany jest do szerokiego grona osób związanych z rolnictwem, obszarami wiejskimi, ale również samorządów.</t>
  </si>
  <si>
    <t xml:space="preserve">rolnicy, mieszkańcy obszarów wiejskich, doradcy rolniczy oraz przedstawiciele samorządów lokalnych, jednostek naukowych, organizacji działających na rzecz rolnictwa </t>
  </si>
  <si>
    <t>80/20</t>
  </si>
  <si>
    <t xml:space="preserve">
1
25
4
1
25
4</t>
  </si>
  <si>
    <t xml:space="preserve">
1
25
10
1
25
10</t>
  </si>
  <si>
    <t>120 osób (dodtkowo I dzień 15 wolnych słuchaczy, II dzień 17 wolnych słuchaczy)</t>
  </si>
  <si>
    <r>
      <rPr>
        <b/>
        <sz val="11"/>
        <color theme="1"/>
        <rFont val="Calibri"/>
        <family val="2"/>
        <charset val="238"/>
        <scheme val="minor"/>
      </rPr>
      <t>Uzasadnienie</t>
    </r>
    <r>
      <rPr>
        <sz val="11"/>
        <color theme="1"/>
        <rFont val="Calibri"/>
        <family val="2"/>
        <charset val="238"/>
        <scheme val="minor"/>
      </rPr>
      <t xml:space="preserve">: Obszary wiejskie Dolnego Śląska posiadają walory sprzyjające rozwojowi przedsiębiorczości w zakresie produkcji lokalnej żywności czy innych form działalności. Wielu rolników czy mieszkańców wsi dolnośląskiej ma wiele pomysłów na podejmowanie działań przedsiębiorczych lub wprowadzanie innowacji, jednak bardzo często brak im odwagi by urzeczywistnić swoje plany lub posiadają zbyt małą wiedzą w tym zakresie. Mechanizm transferu wiedzy spowoduje, że potencjalni lub obecni rolnicy i producenci lokalnej żywności zdobędą cenną wiedzą, jak efektywnie prowadzić działalność przetwórczą oraz  jakie innowacyjne przedsięwzięcia mogą realizować będąc czlonkiem grupy operacyjnej na rzecz innowacji w rolnictwie (EPI). Część osób, która prowadzi już działalność nie ma szans na osiągnięcie większego sukcesu ekonomicznego ze względu na silną konkurencję i rynek zalany tańszymi produktami, niskiej jakości. Szczególne miejsce w gospodarce obszarów wiejskich Dolnego Śląska, zajmuje produkcja lokalnej żywności, stąd powstał pomysł na realizację operacji pt. „Od rolnika do koszyka”. Podczas planowanej imprezy plenerowej planuje się organizację konferencji, która wzmocni mechanizm transferu wiedzy - potencjalni lub obecni rolnicy i producenci lokalnej żywności zdobędą cenną wiedzą, jak efektywnie prowadzić mały biznes, jakie innowacje można zastosować i jak współpracować w ramach grup operacyjnych na rzecz innowacji w rolnictwie (EPI). Sama impreza plenerowa natomiast będzie okazją do promocji ich ofert oraz inspirowania innych do podejmowania nowych innowacyjnych przedsięwzięć, a w konsekwencji do tworzenia grup operacyjnych realizujących przedsięwzięcia w zakresie produkcji, promocji i wprowadzanie do obrotu żywności wysokiej jakości w oparciu o zasadę krótkich łańcuchów dostaw. Wyjście z bezpośrednią ofertą do potencjalnego konsumenta końcowego wpłynie korzystnie na zainteresowanie klientów, co przełoży się na wielkość sprzedaży. Poprzez osiągnięcie pojedynczych sukcesów gospodarczych, rozwijają się rynki lokalne, tworzą partnerstwa realizujące wspólne przedsięwzięcia a te generują rozwój całych obszarów wiejskich. </t>
    </r>
  </si>
  <si>
    <r>
      <rPr>
        <b/>
        <sz val="11"/>
        <color theme="1"/>
        <rFont val="Calibri"/>
        <family val="2"/>
        <charset val="238"/>
        <scheme val="minor"/>
      </rPr>
      <t>Uzasadnienie:</t>
    </r>
    <r>
      <rPr>
        <sz val="11"/>
        <color theme="1"/>
        <rFont val="Calibri"/>
        <family val="2"/>
        <charset val="238"/>
        <scheme val="minor"/>
      </rPr>
      <t xml:space="preserve"> Ze względu na duże zainteresowanie udziałem w dotychczasowych warsztatach związanych z serowarstwem farmerskim i zagrodowym oraz zapotrzebowaniem zgłaszanym przez mieszkańców obszarów wiejskich Dolnego Śląska zostanie zorganizowana kolejna operacja w tym temacie. Będzie to kontynuacja poprzednich warsztatów skierowana do uczestników posiadających doświadczenie w serowarstwie. Poprzez warsztaty w czynnej serowarni możliwe jest przekazanie uczestnikom nie tylko wiedzy teoretycznej ale także umiejętności praktycznych z zakresu przetwórstwa farmerskiego i zagrodowego, systemów certyfikacji żywności, skracania łańcuchów dostaw czy innowacji w zakresie przetwórstwa mleka. Połączenie teorii z praktyką daje możliwość bezpośredniego weryfikowania pozyskanej wiedzy i umiejętności, zachęca do dyskusji, wymiany spostrzeżeń i doświadczeń. Pozwala uczestnikom na pewną swobodę, co w konsekwencji przekłada się na większą otwartość, ułatwia nawiązywanie kontaktów, zachęca do współpracy. Stworzenie odpowiedniej płaszczyzny dla uczestników warsztatów zainteresowanych podniesieniem poziomu wiedzy i umiejętności zachęci do tworzenia potencjalnych grup operacyjnych w ramach działania „Współpraca” oraz sieci kontaktów ukierunkowanych na wspólne innowacyjne przedsięwzięcia w rolnictwie i na obszarach wiejskich. Poprzez organizacje warsztatów może nastąpić wzrost producentów rolnych zajmujących się przetwórstwem mleka w regionie, co sprawi, że staną się oni bardziej konkurencyjni na rynku serowarskim i bardziej widoczni dla konsumenta.</t>
    </r>
  </si>
  <si>
    <r>
      <rPr>
        <b/>
        <sz val="11"/>
        <color theme="1"/>
        <rFont val="Calibri"/>
        <family val="2"/>
        <charset val="238"/>
        <scheme val="minor"/>
      </rPr>
      <t>Uzasadnienie</t>
    </r>
    <r>
      <rPr>
        <sz val="11"/>
        <color theme="1"/>
        <rFont val="Calibri"/>
        <family val="2"/>
        <charset val="238"/>
        <scheme val="minor"/>
      </rPr>
      <t>: Ze względu na duże zainteresowanie udziałem w dotychczasowych szkoleniach związanych z tym tematem i zapotrzebowaniem zgłaszanym przez mieszkańców obszarów wiejskich Dolnego Śląska zostanie zorganizowana kolejna operacja w formie seminarium. Będzie to kontynuacja cyklu spotkań dotyczących rolnictwa społecznego. Gospodarstwa opiekuńcze to temat nowy i nie do końca jeszcze poznany i rozumiany. To  innowacyjne połączenie rolnictwa wielofunkcyjnego ze świadczeniem usług społecznych. Jego wdrożenie w Polsce jest dużym wyzwaniem, które wiąże się z koniecznością poszukiwania odpowiednich form prawnych i organizacyjnych dla gospodarstw opiekuńczych, potrzebą określenia źródeł ich finansowania oraz sposobu działania. Ze względu na wartość jaką niesie ze sobą rozwój tych dwóch form działalności warto propagować ich ideę, opowiadać o niej jak największej ilości osób zainteresowanych, ponieważ z całą pewnością wspiera innowację w rolnictwie i na obszarach wiejskich oraz przyczynia się do aktywizacji mieszkańców wsi, zachęcając ich do podejmowania tego typu działalności. Wzrost innowacyjności i aktywizacja mieszkańców wsi ma kluczowy wpływ na rozwój polskiego rolnictwa, ponieważ może w istotny sposób podnieść konkurencyjność gospodarstw i zwiększyć ich dochodowość.</t>
    </r>
  </si>
  <si>
    <r>
      <rPr>
        <b/>
        <sz val="11"/>
        <color theme="1"/>
        <rFont val="Calibri"/>
        <family val="2"/>
        <charset val="238"/>
        <scheme val="minor"/>
      </rPr>
      <t>Uzasadnienie</t>
    </r>
    <r>
      <rPr>
        <sz val="11"/>
        <color theme="1"/>
        <rFont val="Calibri"/>
        <family val="2"/>
        <charset val="238"/>
        <scheme val="minor"/>
      </rPr>
      <t>: Po przystąpieniu do Unii Europejskiej Polska, tak jak inne kraje członkowskie musiała zaakceptować Wspólną Politykę Rolną, w tym zasady promowania żywności wysokiej jakości, uwzględniające pochodzenie, tradycję i dbałość o środowisko. Oprócz systemu wspólnotowego, każde państwo ma prawo tworzyć własne krajowe, regionalne bądź lokalne znaki. Obserwując dolnośląski rynek produktów regionalnych i tradycyjnych możemy zauważyć zainteresowanie producentów przede wszystkim krajowymi oraz lokalnymi systemami jakości żywności. Niestety wciąż niewielkie jest zainteresowanie udziałem w unijnych systemach certyfikacji, tak jak choćby we Włoszech czy Austrii. Zaplanowane wizyty studyjne u austriackich producentów lokalnej żywności pozwolą na poznanie tematu od strony praktycznej. Pozyskana wiedza pozwoli na podejmowanie innowacyjnych rozwiązań oraz skutecznych i świadomych działań wpływających na rozwój lokalnej przedsiębiorczości na wsi i na obszarach wiejskich. Rozwój rynku produktów wysokiej jakości ma wpływ na zwiększenie konkurencyjności sektora żywnościowego oraz wzmacnia pozycję producentów. Systemy jakości żywności, promocja na rynkach lokalnych i europejskich oraz krótsze cykle dostaw pozwalają na lepsze zintegrowanie producentów z łańcuchem żywnościowym oraz uzyskanie przez rolników wyższych dochodów. Obecnie konsumenci szukają produktów posiadających świadectwa potwierdzające ich pochodzenie lub gwarancję odpowiedniej metody produkcji, dlatego niezbędna jest zmiana kierunku konkurowania polegająca na poprawie jakości towarów dostarczanych na rynek. Produkcja prowadzona w ramach systemów jakości wychodzi naprzeciw potrzebom konsumentów, a także odwołuje się do dziedzictwa kulturowego, tradycji i specyfiki poszczególnych regionów oraz technologii respektujących ochronę środowiska, racjonalne wykorzystanie zasobów, dobrostan zwierząt i ochronę krajobrazu. Chcąc konkurować na rozwijającym się rynku produktów wysokiej jakości należy zadbać o odpowiednie ich wyróżnienie poprzez certyfikację oraz właściwe przygotowanie producentów do uczestniczenia w systemach jakości żywności, zarówno na szczeblu unijnym, jak i krajowym. Właściwe przygotowanie wszystkich uczestniczących w łańcuchu wytwarzania i konsumpcji regionalnej żywności pozwoli na zbudowanie lokalnej marki a także zachęci producentów do zrzeszania się w grupy, których głos na rynku europejskim czy światowym na pewno będzie znacznie lepiej słyszalny. Wprowadzenie innowacyjnych rozwiązań w rolnictwie pozwoli na rozwój lokalnego przetwórstwa, które jest szczególnie ważny na obszarach o niekorzystnych warunkach gospodarowania oraz o rozdrobnionej strukturze rolnej, gdzie przychody z działalności rolniczej nie są w stanie zapewnić odpowiedniej jakości życia. Poprzez realizację operacji zostanie podniesiony poziom wiedzy i umiejętności uczestników w zakresie innowacyjnych rozwiązań w rolnictwie i na obszarach wiejskich. Udział w wyjeździe studyjnym do Austrii pozwoli na zapoznanie się z zasadami prowadzenia lokalnego przetwórstwa, korzyściami i zasadami uczestniczenia w krajowych i unijnych systemach jakości żywności, możliwościami zastosowania innowacyjnych rozwiązań organizacyjnych, procesowych czy produkcyjnych oraz zapewni transfer wiedzy  na temat innowacyjnych kanałów promocji i dystrybucji żywności wysokiej jakości.</t>
    </r>
  </si>
  <si>
    <r>
      <rPr>
        <b/>
        <sz val="11"/>
        <color theme="1"/>
        <rFont val="Calibri"/>
        <family val="2"/>
        <charset val="238"/>
        <scheme val="minor"/>
      </rPr>
      <t>Uzasadnienie</t>
    </r>
    <r>
      <rPr>
        <sz val="11"/>
        <color theme="1"/>
        <rFont val="Calibri"/>
        <family val="2"/>
        <charset val="238"/>
        <scheme val="minor"/>
      </rPr>
      <t xml:space="preserve">: Zachowanie różnorodności biologicznej jest istotne nie tylko z gospodarczego czy naukowego punktu widzenia - kontakt z przyrodą jest człowiekowi niezbędny do prawidłowego funkcjonowania, zarówno w sferze psychicznej, jak intelektualnej i fizycznej. Proponowane podczas szkolenia innowacyjne rozwiązania są inicjatywami, których celem jest podjęcie innowatorskiej decyzji o przekierowaniu rzeczywistości na obszarach wiejskich w stronę zrównoważonego rozwoju. U podstawy innowacyjnego sposobu myślenia musi leżeć przekonanie, że czas zacząć traktować Ziemię jak wspólne przedsiębiorstwo, o które we własnym interesie musimy wszyscy solidarnie dbać. Dlatego, ważne jest upowszechnianie innowacyjnych rozwiązań które będą miały wpływ na spowolnienia przekształcania zasobów przyrody i zapobieganie degradacji środowiska.  W ramach przedmiotowego szkolenia uczestnikom zaprezentowane zostaną najnowsze technologie stosowane w lasach w celu ochrony przyrody na przykładzie technik geometrycznych. To innowacyjne podejście do pozyskiwania danych środowiskowych oraz ich przetwarzania jest nowatorskim rozwiązaniem w walce ze zmianami klimatu. Na kanwie tych systemów swoje podwaliny ma rolnictwo precyzyjne. Zastosowanie technologii ICT (Information and Communications Technology) we współczesnych systemach produkcji rolnej stanowi dzisiaj główny trend rozwoju i postępu technologicznego  w sektorze rolnictwa. Doświadczenia praktyki rolniczej wykazują, iż duża zmienność glebowa  i agrotechniczna, jaka zachodzi w obrębie pól pojedynczego przedsiębiorstwa rolnego, implikuje zmienne zapotrzebowanie roślin na środki produkcji. Rolnictwo precyzyjne jest to strategia zarzadzania, która na podstawie oceny specyficznych cech roślin, ich środowiska, zdrowotności i okresowej zmienności warunków atmosferycznych, umożliwia stosowanie zmiennych dawek środków ochrony, nawozów, nasion itp. lub parametrów roboczych maszyn w celu optymalnego wykorzystania zasobów gleby i potencjału produkcyjnego roślin przy minimalnych zagrożeniach dla środowiska. Połączenie racjonalnego nawożenia wraz z optymalnym stosowaniem środków ochrony roślin przy wykorzystaniu nowoczesnych technologii jest kluczem do obniżenia kosztów produkcji oraz ograniczenia skażenia środowiska. Podczas zajęć terenowych natomiast uczestnicy poznają przykłady nowatorskiej kanalizacji ruchu turystycznego jako metody ochrony cennych przyrodniczo terenów i gatunków,  zobaczą innowacyjne rozwiązania pogodzenia turystyki, sportu z czynną ochroną przyrody na przykładzie runtrack i singletrack. Dodatkowo uczestnicy operacji będą mieli okazję zapoznać się z projektem „Mała retencja górska” przykładem innowacyjnej metody ochrony bioróżnorodności i wpływu na zmiany klimatu. </t>
    </r>
  </si>
  <si>
    <r>
      <rPr>
        <b/>
        <sz val="11"/>
        <color theme="1"/>
        <rFont val="Calibri"/>
        <family val="2"/>
        <charset val="238"/>
        <scheme val="minor"/>
      </rPr>
      <t>Uzasadnienie</t>
    </r>
    <r>
      <rPr>
        <sz val="11"/>
        <color theme="1"/>
        <rFont val="Calibri"/>
        <family val="2"/>
        <charset val="238"/>
        <scheme val="minor"/>
      </rPr>
      <t xml:space="preserve">: Ponieważ duży udział w zanieczyszczeniu wód azotem przypisywany jest rolnictwu, konieczne są działania które uświadomią rolnikom wagę problemu i przygotowują ich do wprowadzenia zmian w gospodarce nawozami i kontrolowania odpływu azotu ze źródeł rolniczych. Ważnym ogniwem w przekazywaniu wiedzy rolnikom są również doradcy rolni, którzy mają bezpośredni kontakt z rolnikami podczas szkoleń lub wizyt na ich gospodarstwach. Operacja zakłada udział 100 osób, z czego ponad połowa będzie stanowiła udział rolników z województwa kujawsko-pomorskiego. </t>
    </r>
  </si>
  <si>
    <r>
      <rPr>
        <b/>
        <sz val="11"/>
        <rFont val="Calibri"/>
        <family val="2"/>
        <charset val="238"/>
        <scheme val="minor"/>
      </rPr>
      <t>Uzasadnienie</t>
    </r>
    <r>
      <rPr>
        <sz val="11"/>
        <rFont val="Calibri"/>
        <family val="2"/>
        <charset val="238"/>
        <scheme val="minor"/>
      </rPr>
      <t xml:space="preserve">: Forma realizacji w postaci broszury została z niedopatrzenia pominięta w planie operacyjnym KSOW 2018-2019 mimo planowania tej formy na etapie projektowania operacji.  </t>
    </r>
  </si>
  <si>
    <r>
      <rPr>
        <b/>
        <sz val="11"/>
        <color theme="1"/>
        <rFont val="Calibri"/>
        <family val="2"/>
        <charset val="238"/>
        <scheme val="minor"/>
      </rPr>
      <t>Uzasadnienie:</t>
    </r>
    <r>
      <rPr>
        <sz val="11"/>
        <color theme="1"/>
        <rFont val="Calibri"/>
        <family val="2"/>
        <charset val="238"/>
        <scheme val="minor"/>
      </rPr>
      <t xml:space="preserve"> Dużym plusem produktów wytwarzanych przez rolników jest zarówno jakość jak i cena warzyw i owoców, które nie są uprawiane z użyciem dużej ilości chemicznych nawozów i środków ochrony roślin. Rolnicy często sprzedają produkty rolne, które uprawiają w sposób tradycyjny na własne potrzeby. Nadmiar płodów z powodzeniem mogą rozdysponować w paczkach dla klientów stawiających na jakość. Cena takich produktów nie jest wysoka. Eliminujemy w tym przypadku marżę pośredników i koszty magazynowania i uzyskujemy cenę zadowalającą zarówno rolnika jak i konsumenta. Dochodzimy więc do momentu, w którym paczka od rolnika staje się też opłacalną alternatywą do zakupów w hipermarketach również ze względu na niską cenę. Taka wspólpraca rolników w formie "paczki od rolnika" jest szansą na poprawę konkurencyjności gospodarstwa, uzyskanie zadowalających dochodów oraz sktórcenia łańcucha dostaw - bezpośrednio od producenta do konsumenta. Uczestnicy wyjazdu zapoznają się z możliwościami sprzedaży bezpośredniej, doświadczeniami osób znajdujących się w partnerstwie "Paczka od rolnika" oraz wspólnymi inicjatywami. Operacja będzie okazją do poszukiwania nowych kontaktów, promocji działania "Współpraca" oraz zachętą do podejmowania podobnych inicjatyw w województwie lubelskim.  </t>
    </r>
  </si>
  <si>
    <r>
      <rPr>
        <b/>
        <sz val="11"/>
        <color theme="1"/>
        <rFont val="Calibri"/>
        <family val="2"/>
        <charset val="238"/>
        <scheme val="minor"/>
      </rPr>
      <t>Uzasadnienie</t>
    </r>
    <r>
      <rPr>
        <sz val="11"/>
        <color theme="1"/>
        <rFont val="Calibri"/>
        <family val="2"/>
        <charset val="238"/>
        <scheme val="minor"/>
      </rPr>
      <t xml:space="preserve">: Wielu z lubelskich rolników chciałoby wdrożyć innowacyjne rozwiązania w uprawie  owoców   prowadząc do zwiększenia zysku z tej produkcji. Aktualnie  głównym problemem jest brak nawiązanych kontaktów oraz współpracy z jednostkami naukowymi i ich ofertą, rolnikami  i przedsiębiorcami oraz służbami doradczymi jako spoiwa tych ogniw. Dodatkowo  istnieje jeszcze niedostateczny przepływ informacji na temat  środków finansowych na wdrożenie takich rozwiązań. Konieczne jest informowanie, promowanie i identyfikowanie potencjalnych członków grup operacyjnych EPI, które mogą w przyszłości uzyskać wsparcie w ramach działania „Współpraca”. Ze względu na to , że aktualnie jest to działanie nowe niestety brak jest takiej informacji i wiedzy, co skutkuje niską innowacyjnością naszych gospodarstw rolnych, a przez to również ich niską rentownością. Współpraca  partnerów reprezentujących różne ogniwa ( rolnicy, doradcy, przedsiębiorcy, przedstawiciele instytucji naukowych) zainteresowane rozwojem polskiego rolnictwa, których kluczowym elementem jest wdrażanie innowacyjnych rozwiązań zwiększających rentowność produkcji.  W trakcie wyjazdu studyjnego uczestnicy (rolnicy, przedsiębiorcy, doradcy naukowcy) będą mogli wymieniać się doświadczenia, konsultować rozwiązania oraz nawiązać kontakty w zakresie działań innowacyjnych w rolnictwie. Wyjazd studyjny pozwoli na nawiązania kontaktów z  producentami i przetwórcami owoców, zaznajomienie się z dobrymi praktykami tam występującymi oraz przeniesienie ich na nasze tereny oraz poszukiwanie partnerów KSOW do współpracy w ramach działania „Współpraca”. Będzie możliwość zapoznania się z gospodarstwami będącymi potencjalnymi członkami EPI oraz osobami wdrażającymi taką inicjatywę na terenie Węgier.  Dlatego realizacja operacji przyczyni się do promocji działania "Współpraca", tworzenia sieci kontaktów pomiędzy doradcami , rolnikami, przedstawicielami instytucji naukowych, przedstawicielami instytucji rolniczych i około rolniczych -służb wspierających wdrażanie innowacji na obszarach wiejskich, którzy w przyszłości mogliby stworzyć owocową Grupę Operacyjną. 
</t>
    </r>
  </si>
  <si>
    <r>
      <rPr>
        <b/>
        <sz val="11"/>
        <color theme="1"/>
        <rFont val="Calibri"/>
        <family val="2"/>
        <charset val="238"/>
        <scheme val="minor"/>
      </rPr>
      <t>Uzasadnienie:</t>
    </r>
    <r>
      <rPr>
        <sz val="11"/>
        <color theme="1"/>
        <rFont val="Calibri"/>
        <family val="2"/>
        <charset val="238"/>
        <scheme val="minor"/>
      </rPr>
      <t xml:space="preserve"> Wielu rolników ze względu na problem zbytu swoich produktów rolnych, szuka nowych rozwiązań dla swojej działalności – są gotowi do podjęcia nowych wyzwań tj. zmiany profilu działalności lub jej rozszerzenia o dodatkowe formy. Wizyty w poszczególnych gospodarstwach/firmach mają pozwolić uczestnikom na poszerzenie wiedzy na temat możliwości innowacyjnego przetwórstwa produktów wytwarzanych w swoim gospodarstwie lub możliwych do zaadoptowania w swojej działalności. Poznanie innowacyjnych możliwości jakie daje tradycyjne przetwórstwo może być szansą dla rolnika na rozszerzenie swojej dotychczasowej działalności lub przekwalifikowanie jej na nową, bardziej dochodową.</t>
    </r>
  </si>
  <si>
    <r>
      <rPr>
        <b/>
        <sz val="11"/>
        <color theme="1"/>
        <rFont val="Calibri"/>
        <family val="2"/>
        <charset val="238"/>
        <scheme val="minor"/>
      </rPr>
      <t>Uzasadnienie:</t>
    </r>
    <r>
      <rPr>
        <sz val="11"/>
        <color theme="1"/>
        <rFont val="Calibri"/>
        <family val="2"/>
        <charset val="238"/>
        <scheme val="minor"/>
      </rPr>
      <t xml:space="preserve"> Województwo lubelskie charakteryzuje się nie tylko rozdrobnionym rolnictwem ale też dużą liczba ludności (przy stosunkowo niedużej powierzchni) co powoduje duże jej zagęszczenie. Tak więc mamy z jednej strony duże niewykorzystane możliwości (nadwyżkę siły roboczej, poszukiwanie dodatkowych źródeł dochodu) a z drugiej ogromne potrzeby związane z powiększajacą sie populacją ludzi starszych. Innowacyjnym rozwiązaniem problemu jest idea gospodarstw opiekuńczych. Dodatkowo należy wzmacniać potencjał obszarów wiejskich województw poprzez budowę wsi tematycznych. Grupą docelowa operacji są wszystkie zainteresowane grupy w tym obszarze w skali województwa. </t>
    </r>
  </si>
  <si>
    <r>
      <rPr>
        <b/>
        <sz val="11"/>
        <color theme="1"/>
        <rFont val="Calibri"/>
        <family val="2"/>
        <charset val="238"/>
        <scheme val="minor"/>
      </rPr>
      <t xml:space="preserve">Uzasadnienie: </t>
    </r>
    <r>
      <rPr>
        <sz val="11"/>
        <color theme="1"/>
        <rFont val="Calibri"/>
        <family val="2"/>
        <charset val="238"/>
        <scheme val="minor"/>
      </rPr>
      <t xml:space="preserve">Ostatnie lata cechuje wzmożona dyskusja dotyczącą możliwości większego wykorzystania nasion rodzimych surowców białkowych w żywieniu zwierząt w celu ograniczenia importu poekstrakcyjnej śruty sojowej, która jest obecnie najpowszechniej wykorzystywanym źródłem białka roślinnego. Aktualnie w Polsce występuje deficyt białka paszowego, który uzupełniany jest przez import śruty sojowej. W tym celu nasz kraj importuje rocznie około 2-2,5 mln t śruty sojowej, czyli 1-1,2 mln t czystego stuprocentowego białka. Taka sytuacja świadczy o uzależnieniu się Polski od zagranicznych źródeł białka roślinnego, a tym samym ograniczeniu bezpieczeństwa żywnościowego naszego kraju. Ponadto importowana śruta sojowa w ok. 90% pochodzi z odmian genetycznie modyfikowanych. Jest to niezwykle ważna kwestia w kontekście stosowania w żywieniu zwierząt pasz pochodzących z upraw GMO. Planowane w niedalekiej przyszłości wprowadzenie zakazu stosowania w żywieniu zwierząt pasz tego typu, stanowi podstawę do rozszerzenia stosowania pasz białkowych pochodzenia krajowego. Obecnie w Polsce uprawia się odmiany soi, które nie są modyfikowane genetycznie. Jest to niezwykle ważny argument w kwestii produkcji pasz i żywności wolej od GMO. Zainteresowanie uprawą tego gatunku wzrasta, doceniane są zarówno walory tej rośliny w żywieniu zwierząt, jak i człowieka oraz przyrodnicze i gospodarcze, które podwyższają opłacalność jej uprawy. Możliwości i perspektywy uprawy soi w Polsce zwiększają się ze względu na postęp hodowlany, dzięki czemu powstają nowe odmiany, przystosowane do uprawy w naszych warunkach klimatycznych. Duży wpływ ma również ocieplanie klimatu i związane z tym wydłużanie się okresu wegetacyjnego. Jeszcze do niedawna uprawa soi była możliwa jedynie w południowej części kraju. Obecnie zarejestrowane są odmiany wczesne, których okres wegetacyjny, pozwala na ich uprawę niemalże w całym kraju. 
Nowoczesne technologie w uprawie soi są odpowiedzią na problemy dotyczące perspektywy uprawy soi w Polsce oraz stosowania właściwej agrotechniki. Wzrost zainteresowania uprawą soi wymaga doskonalenia ważniejszych elementów agrotechniki w tym uprawy gleby, doboru odmian, nawożenia (w tym stosowania optymalnych dawek azotu), ochrony (przede wszystkim herbicydowej) oraz stosowania szczepionek bakteryjnych. Należy podkreślić, że w nasionach soi, występują tzw. substancje antyżywieniowe, przez co nasiona w stanie surowym są nieprzydatne w żywieniu zwierząt. W związku z tym jednym z celów operacji będzie przedstawienie kwestii związanych z możliwością przerobu surowych nasion soi i wykorzystania ich w żywieniu zwierząt.
</t>
    </r>
  </si>
  <si>
    <r>
      <rPr>
        <b/>
        <sz val="11"/>
        <color theme="1"/>
        <rFont val="Calibri"/>
        <family val="2"/>
        <charset val="238"/>
        <scheme val="minor"/>
      </rPr>
      <t>Uzasadnienie:</t>
    </r>
    <r>
      <rPr>
        <sz val="11"/>
        <color theme="1"/>
        <rFont val="Calibri"/>
        <family val="2"/>
        <charset val="238"/>
        <scheme val="minor"/>
      </rPr>
      <t xml:space="preserve"> Polska jest jednym z czołowych producentów i eksporterów mięsa drobiowego w UE, mimo to są jednak obszary i rejony Polski gdzie, jeżeli chodzi o innowacje jest trochę do zrobienia. Rosnąca konsumpcja drobiu napędza rozwój i inwestycje w polskim przemyśle drobiarskim. Branża drobiarska rozwija się bardzo dynamicznie i niesie to za sobą szereg różnego rodzaju wyzwań. Jednym z kierunków produkcji kurczaków i mięsa drobiowego jest ograniczenie stosowania antybiotyków. Konsument oczekuje produkcji drobiarskiej bez antybiotyków i branża musi się do tego dostosować. Kluczem do ograniczenia stosowania antybiotyków w hodowli drobiu jest przede wszystkim przestrzeganie zasad bioasekuracji, zminimalizowanie prawdopodobieństwa wprowadzenia do środowiska chowu mikroorganizmów wywołujących choroby. Hodowla drobiu, która jest innowacyjna ma nowe bezpieczne technologie jest w stanie produkować tanio i według potrzeb współczesnych konsumentów. Organizowana konferencja podejmuje działania mające na celu przedstawienie najnowszych problemów drobiarskich i wskazanie na możliwe ich rozwiązanie na płaszczyźnie technicznej. Daje możliwość nawiązania kontaktów między rolnikami, hodowcami a doradcami, przedstawicielami firm działającymi w branży drobiarskiej oraz instytutami naukowymi. Dzięki realizacji operacji przedstawione będą rozwiązania mające na celu mniejsze zużycie zasobów wykorzystywanych w hodowli i produkcji drobiu, które dają szansę na wprowadzenie na rynek bezpiecznej żywności, wytwarzanej w warunkach produkcji intensywnej. Zróżnicowana produkcja w branży drobiarskiej oraz związane z nią nowe technologie i wynikające z nich oszczędności, to obszar niosący wiele korzyści dla hodowców i producentów tego gatunku mięsa.</t>
    </r>
  </si>
  <si>
    <r>
      <rPr>
        <b/>
        <sz val="11"/>
        <color theme="1"/>
        <rFont val="Calibri"/>
        <family val="2"/>
        <charset val="238"/>
        <scheme val="minor"/>
      </rPr>
      <t>Uzasadnienie:</t>
    </r>
    <r>
      <rPr>
        <sz val="11"/>
        <color theme="1"/>
        <rFont val="Calibri"/>
        <family val="2"/>
        <charset val="238"/>
        <scheme val="minor"/>
      </rPr>
      <t xml:space="preserve"> Upowszechnianie  tematu organizacji gospodarstw opiekuńczych, ma na celu przybliżenie idei ich tworzenia na obszarach wiejskich, ma także związek z trwającymi pracami nad budową sieci na rzecz tworzenia gospodarstw opiekuńczych, stanowiącej jeden z elementów Strategii na Rzecz Odpowiedzialnego Rozwoju, koordynowanego przez Departament Spraw Społecznych i Oświaty Rolniczej Ministerstwa Rolnictwa i Rozwoju Wsi. Gospodarstwo opiekuńcze to innowacyjna odpowiedź na trendy demograficzne obserwowane w naszym kraju (także na świecie) - wydłużanie się życia i starzenie się społeczeństwa. Ważna jest nie tylko długość życia seniorów, ale także jego jakość tj. sprawność i aktywność społeczna. Obszary wiejskie i rolnictwo stwarzają ogromne możliwości w zakresie rozwoju usług opiekuńczych, a kontakt z naturą, przebywanie w gospodarstwie rolnym i uczestnictwo w jego codziennym życiu mają dobroczynny wpływ na ludzkie zdrowie i kondycję. Wzbogacanie oferty gospodarstwa rolniczego, świadczącego usługi opiekuńcze jest także szansą dla wielu rolników -  mogą pozwalać na zwiększenie i dywersyfikację dochodów mniejszych gospodarstw rolnych.</t>
    </r>
  </si>
  <si>
    <r>
      <rPr>
        <b/>
        <sz val="11"/>
        <color theme="1"/>
        <rFont val="Calibri"/>
        <family val="2"/>
        <charset val="238"/>
        <scheme val="minor"/>
      </rPr>
      <t>Uzasadnienie:</t>
    </r>
    <r>
      <rPr>
        <sz val="11"/>
        <color theme="1"/>
        <rFont val="Calibri"/>
        <family val="2"/>
        <charset val="238"/>
        <scheme val="minor"/>
      </rPr>
      <t xml:space="preserve">  Krótkie łańcuchy dostaw żywności  to wyzwanie stojące m.in.: przed rolnikami, producentami żywności i jej odbiorcami. Wyzwaniem jest nie tylko organizacja łańcuchów, różnorodność form oraz procesów produkcji i sprzedaży ale także budowanie zaufania. Obecnie funkcjonują różne rodzaje krótkich łańcuchów dostaw żywności, począwszy od sprzedaży bezpośredniej w gospodarstwie, po zbiorową sprzedaż bezpośrednią, zakupy internetowe, żywienie zbiorowe, na dystrybucji do sklepów czy supermarketów kończąc. Podczas konferencji uczestnicy poznają kierunki i działania zmierzające do skrócenia łańcucha dostaw żywności w zakresie produktów regionalnych. Spotkanie będzie okazja do nawiązania kontaktów, wymiany doświadczeń, poszukiwania partnerów do wspólnych inicjatyw oraz promocji działania "Współpraca".</t>
    </r>
  </si>
  <si>
    <r>
      <rPr>
        <b/>
        <sz val="11"/>
        <color theme="1"/>
        <rFont val="Calibri"/>
        <family val="2"/>
        <charset val="238"/>
        <scheme val="minor"/>
      </rPr>
      <t>Uzasadnienie:</t>
    </r>
    <r>
      <rPr>
        <sz val="11"/>
        <color theme="1"/>
        <rFont val="Calibri"/>
        <family val="2"/>
        <charset val="238"/>
        <scheme val="minor"/>
      </rPr>
      <t xml:space="preserve"> Borówka wysoka ma specyficzne wymagania, odmienne od większości gatunków jagodowych powszechnie uprawianych. Jest uprawą, która wymaga dużej wiedzy plantatora, aby móc odnieść sukces  w produkcji tych owoców. Nie zapewnienie optymalnych dla tego gatunku warunków glebowych może być powodem nieopłacalnej produkcji, ponieważ koszty inwestycyjne są wysokie. Jednak z roku na rok rośnie areał uprawy borówki wysokiej w Polsce. Borówka cieszy się dużym zainteresowaniem plantatorów i konsumentów z powodu smacznych i atrakcyjnych jagód. W ostatnich kilku latach wielu plantatorów owoców jagodowych z Lubelszczyzny zdecydowało się na założenie swoich pierwszych plantacji borówki. Ponieważ coraz trudniej uzyskać opłacalność z uprawy gatunków jagodowych, takich jak: malina, porzeczka, agrest, aronia powszechnie uprawianych w naszym województwie to wprowadzenie do uprawy nowego gatunku jakim jest borówka wysoka daje szansę na poprawę dochodowości gospodarstwa. Uprawa ta może być dobrym pomysłem na dodatkowy dochód w gospodarstwie, lub podstawą produkcji większego gospodarstwa. Aby wyjść naprzeciw potrzebom rolników dotyczącym poszerzenia wiedzy na temat uprawy, doboru odmian, cięcia, nawożenia i ochrony potrzebne jest dostarczenie wiedzy w tym zakresie. </t>
    </r>
  </si>
  <si>
    <r>
      <rPr>
        <b/>
        <sz val="11"/>
        <rFont val="Calibri"/>
        <family val="2"/>
        <charset val="238"/>
        <scheme val="minor"/>
      </rPr>
      <t>Uzasadnienie:</t>
    </r>
    <r>
      <rPr>
        <sz val="11"/>
        <rFont val="Calibri"/>
        <family val="2"/>
        <charset val="238"/>
        <scheme val="minor"/>
      </rPr>
      <t xml:space="preserve"> Technologia ekologicznej uprawy truskawek budzi ogromne obawy wśród potencjalnych producentów. Powodem takiego postrzegania problemu jest duża pracochłonność uprawy, ograniczone nawozy mineralne, mała dostępność środków ochrony roślin w tym zupełny brak powszechnie stosowanych w gospodarstwach konwencjonalnych herbicydów. Mechaniczne, często ręczne odchwaszczanie plantacji jest bardzo uciążliwe, czasochłonne i o wiele bardziej kosztowne. Produkcja ekologiczna wymaga więcej pracy związanej z zabiegami agrotechnicznymi. Niektórzy rolnicy uważają, że ekologiczna uprawa jest niemożliwa i nie efektywna. Problemy z zatrudnieniem pracowników sezonowych również nie sprzyjają ekologicznym metodom produkcji. Natomiast stale wzrasta popyt na produkty ekologiczne, firmy skupujące poszukują surowca ekologicznego. Z roku na rok przybywa również świadomych konsumentów, znających wartości odżywcze ekologicznych produktów. Producenci rolni są zainteresowani poznaniem sprawdzonych ekologicznych metod technologicznych. Rolnicy chcieliby zobaczyć specjalistyczne maszyny rolnicze wykorzystywane w gospodarstwach ekologicznych. Organizacja konferencji połączonej z wyjazdem studyjnym do wzorowych gospodarstw ma zachęcić rolników do podejmowania nowych wyzwań. W formie wykładów uczestnicy otrzymają informacje dotyczące ekologicznej technologii uprawy truskawek z uwzględnieniem min. doboru odmian, środków ochrony roślin i nawozów, przygotowania gleby pod uprawę itd. W drugim dniu konferencji planowana jest wizyta w gospodarstwach ukierunkowanych na produkcję truskawek połaczona z wymianą doświadczeń praktycznych z pokazem specjalistycznego sprzętu do ekologicznej uprawy. </t>
    </r>
  </si>
  <si>
    <r>
      <rPr>
        <b/>
        <sz val="11"/>
        <rFont val="Calibri"/>
        <family val="2"/>
        <charset val="238"/>
        <scheme val="minor"/>
      </rPr>
      <t>Uzasadnienie:</t>
    </r>
    <r>
      <rPr>
        <sz val="11"/>
        <rFont val="Calibri"/>
        <family val="2"/>
        <charset val="238"/>
        <scheme val="minor"/>
      </rPr>
      <t xml:space="preserve"> Operacja będzie poruszała problemy z zakresu wykorzystywania surowców zielarskich. Produkcja zielarska jest specyficznym działem produkcji rolnej, w którym od wielu lat zauważa się deficyt wiedzy przekazywanej rolnikom i doradcom z tego zakresu. Organizacja konferencji przyczyni się do rozwiązania dwóch problemów. Pierwszym z nich jest brak wiedzy na temat wszechstronnych możliwości wykorzystywania surowców zielarskich, a więc zarazem ich przetwórstwa i dystrybucji. Wiąże się to jednocześnie z szansą na pozyskanie nowych kontaktów wśród firm zajmujących się skupem i przetwórstwem ziół oraz osób zainteresowanych szerokim wachlarzem możliwości wykorzystywania potencjału zasobów przyrody, jaki tworzą surowce zielarskie. Drugim problemem, który może być zminimalizowany dzięki realizacji operacji jest niski stopień profilaktyki zdrowotnej wśród mieszkańców obszarów wiejskich. Rośliny zielarskie są głównym elementem terapii roślinnych, które mają istotne znaczenie w profilaktyce zdrowotnej. Oczekuje się również pozyskania cennych kontaktów wśród rolników, które ułatwią wdrażanie innowacji w obszarze eksploatacji zasobów przyrody w terapiach roślinnych. Dodatkowym elementem jest zwrócenie uwagi na problem profilaktyki zdrowotnej wśród mieszkańców obszarów wiejskich, która może być wspierana poprzez substancje czynne pochodzenia roślinnego, uprawiane na skalę produkcyjną bądź też dla własnego użytku.</t>
    </r>
  </si>
  <si>
    <r>
      <rPr>
        <b/>
        <sz val="11"/>
        <rFont val="Calibri"/>
        <family val="2"/>
        <charset val="238"/>
        <scheme val="minor"/>
      </rPr>
      <t>Uzasadnienie</t>
    </r>
    <r>
      <rPr>
        <sz val="11"/>
        <rFont val="Calibri"/>
        <family val="2"/>
        <charset val="238"/>
        <scheme val="minor"/>
      </rPr>
      <t xml:space="preserve">: Operacja realizowana w celu pozyskania nowych podmiotów do współpracy w ramach działania "Współpraca" w zakresie innowacji dotyczącej ochrony gleby przy zastosowaniu mikroorganizmów i skutecznych sposobów nawożenia, zmianowania oraz stosowania przedplonów. Dzięki planowanej operacji potencjalni członkowie grup operacyjnych zapoznają się z innowacjami w tym zakresie oraz poznają możliwości jakie daje działanie "Współpraca".  Zdobyta wiedza oraz nawiązane kontakty będą podstawą do utworzenia grupy operacyjnej w tym zakresie. </t>
    </r>
  </si>
  <si>
    <r>
      <rPr>
        <b/>
        <sz val="11"/>
        <rFont val="Calibri"/>
        <family val="2"/>
        <charset val="238"/>
        <scheme val="minor"/>
      </rPr>
      <t>Uzasadnienie</t>
    </r>
    <r>
      <rPr>
        <sz val="11"/>
        <rFont val="Calibri"/>
        <family val="2"/>
        <charset val="238"/>
        <scheme val="minor"/>
      </rPr>
      <t xml:space="preserve">: Operacja realizowana w celu pozyskania nowych podmiotów do współpracy w ramach działania "Współpraca" w zakresie innowacji dotyczącej zastosowania mikroorganizmów do ochrony warzyw i owoców. Dzięki planowanej operacji potencjalni członkowie grup operacyjnych zapoznają się z innowacjami w tym zakresie oraz poznają możliwości jakie daje działanie "Współpraca".  Zdobyta wiedza oraz nawiązane kontakty będą podstawą do utworzenia grupy operacyjnej w tym zakresie. </t>
    </r>
  </si>
  <si>
    <r>
      <rPr>
        <b/>
        <sz val="11"/>
        <rFont val="Calibri"/>
        <family val="2"/>
        <charset val="238"/>
        <scheme val="minor"/>
      </rPr>
      <t>Uzasadnienie:</t>
    </r>
    <r>
      <rPr>
        <sz val="11"/>
        <rFont val="Calibri"/>
        <family val="2"/>
        <charset val="238"/>
        <scheme val="minor"/>
      </rPr>
      <t xml:space="preserve"> Operacja realizowana w celu pozyskania nowych podmiotów do współpracy w ramach działania "Współpraca" w zakresie innowacji dotyczącej przetwarzania i przechowywania żywności. Dzięki planowanej operacji potencjalni członkowie grup operacyjnych zapoznają się z innowacjami w tym zakresie oraz poznają możliwości jakie daje działanie "Współpraca".  Zdobyta wiedza oraz nawiązane kontakty będą podstawą do utworzenia grupy operacyjnej w tym zakresie. </t>
    </r>
  </si>
  <si>
    <r>
      <rPr>
        <b/>
        <sz val="11"/>
        <rFont val="Calibri"/>
        <family val="2"/>
        <charset val="238"/>
        <scheme val="minor"/>
      </rPr>
      <t>Uzasadnienie</t>
    </r>
    <r>
      <rPr>
        <sz val="11"/>
        <rFont val="Calibri"/>
        <family val="2"/>
        <charset val="238"/>
        <scheme val="minor"/>
      </rPr>
      <t>: Operacja dopisana w celu przedstawienia dobrych praktyk w zakresie wdrażania innowacji  w rolnictwie na terenie woj. łódzkiego oraz pokazania jakie grupy operacyjne powstały w woj. łódzkim i nad jakimi innowacyjnymi rozwiązaniami pracują. Film wpłynie na podwyższenie wiedzy w zakresie wdrażania innowacji w rolnictwie, możliwości jakie daje działania "Współpraca" i partnerstwo w ramach SIR. Film zapewni promocję Sieci w woj. łódzkim wśród potencjalnych cżłonków grup operacyjnych.</t>
    </r>
  </si>
  <si>
    <r>
      <rPr>
        <b/>
        <sz val="11"/>
        <rFont val="Calibri"/>
        <family val="2"/>
        <charset val="238"/>
        <scheme val="minor"/>
      </rPr>
      <t>Uzasadnienie</t>
    </r>
    <r>
      <rPr>
        <sz val="11"/>
        <rFont val="Calibri"/>
        <family val="2"/>
        <charset val="238"/>
        <scheme val="minor"/>
      </rPr>
      <t xml:space="preserve">: Operacja dopisana w związku ze zgłaszanym przez rolników zapotrzebowaniem poznania  nowoczesnych technologii w  zakresie uprawy i produkcji kukurydzy oraz możliwości jakie daje działania "Współpraca" w tym zakresie. Dzięki planowanej operacji uczestnicy zapoznają się z innowacyjnymi technologiami w uprawie kukurydzy oraz zostaną nawiązane kontakty między rolnikami, naukowcami, przedsiębiorcami, doradcami rolnymi, które będą płaszczyzną wymiany wiedzy w tym zakresie i mogą zaowocować powstaniem grupy operacyjnej na terenie woj. łódzkiego. </t>
    </r>
  </si>
  <si>
    <r>
      <rPr>
        <b/>
        <sz val="11"/>
        <rFont val="Calibri"/>
        <family val="2"/>
        <charset val="238"/>
        <scheme val="minor"/>
      </rPr>
      <t>Uzasadnienie</t>
    </r>
    <r>
      <rPr>
        <sz val="11"/>
        <rFont val="Calibri"/>
        <family val="2"/>
        <charset val="238"/>
        <scheme val="minor"/>
      </rPr>
      <t xml:space="preserve">: Operacja dopisana w związku ze zgłaszanym przez pszczelarzy z woj. łódzkiego zapotrzebowaniem poznania nowych rozwiązań w pasiekach pszczelich, produkcji miodów oraz miodów pitnych, które mogą zaadoptować w swojej dotychczasowej działalności. Operacja pozwoli na zapoznanie się z najnowszymi badaniami w tym zakresie, z dobrymi praktykami na przykładzie  woj. lubelskiego - jak funkcjonują tamtejsze gospodastwa pasieczne, jakie innowacyjne rozwiązania stosują. Operacja pozwoli na nawiązanie kontaktów między pszczelarzami, naukowcami, doradcami rolnymi, które będą płaszczyzną wymiany wiedzy w tym zakresie i mogą zaowocować dalszą współpracą w celu budowania partnerstwa w ramach SIR na terenie woj. łódzkiego. </t>
    </r>
  </si>
  <si>
    <r>
      <rPr>
        <b/>
        <sz val="11"/>
        <rFont val="Calibri"/>
        <family val="2"/>
        <charset val="238"/>
        <scheme val="minor"/>
      </rPr>
      <t>Uzasadnienie:</t>
    </r>
    <r>
      <rPr>
        <sz val="11"/>
        <rFont val="Calibri"/>
        <family val="2"/>
        <charset val="238"/>
        <scheme val="minor"/>
      </rPr>
      <t xml:space="preserve"> Operacja dopisana w związku ze zgłaszanym zapotrzebowaniem przedmiotowej tematyki przez rolników, przedsiębiorców, przetwórców z woj. łódzkiego, którzy wyrażali chęć zakładania plantacji winorośli oraz produkcji wina i soków na terenie woj. łódzkiego oraz chcieli poznać możliwości współpracy i wdrożenia innowacji w swoich gospodarstwach poprzez działanie "Współpraca". Wychodząc naprzeciw ich oczekiwaniom zaplanowaliśmy operację, która zapozna uczestników z wdrażaniem innowacji na obszarach wiejskich w zakresie zakładania plantacji winorośli, produkcji wina i soku. Operacja pozwoli na nawiązanie kontaktów między uczestnikami operacjii, które będą płaszczyzną wymiany wiedzy i mogą zaowocować  powstaniem  grupy operacyjnej zainteresowanej szukaniem innowacyjnych rozwiązań w tym zakresie na terenie woj. łódzkiego.</t>
    </r>
  </si>
  <si>
    <r>
      <rPr>
        <b/>
        <sz val="11"/>
        <rFont val="Calibri"/>
        <family val="2"/>
        <charset val="238"/>
        <scheme val="minor"/>
      </rPr>
      <t>Uzasadnienie</t>
    </r>
    <r>
      <rPr>
        <sz val="11"/>
        <rFont val="Calibri"/>
        <family val="2"/>
        <charset val="238"/>
        <scheme val="minor"/>
      </rPr>
      <t xml:space="preserve">: Operacja dopisana w związku ze zgłaszanym przez rolników zapotrzebowaniem poznania różnych  form przedsiębiorczości pozarolniczej w celu zaadoptowania lub rozszerzenia swojej dotychczasowej działaności w gospodarstwach na terenie woj. łódzkiego oraz możliwości jakie daje działania "Współpraca". Dzięki planowanej operacji uczestnicy zapoznają się z innowacyjnymi formami przedsiębiorczości pozarolniczej na obszarach wiejskich tj. hodowla ślimaków, ich zbyt, możliwość wykorzystania do celów kosmetycznych oraz jakie badania prowadzącą instytuty badawcze w tym zakresie. Operacja pozwoli na nawiązanie kontaktów między rolnikami, naukowcami, przedsiębiorcami, doradcami rolnymi, które będą płaszczyzną wymiany wiedzy w tym zakresie i mogą zaowocować powstaniem grupy operacyjnej w ramach działania "Współpraca" na terenie woj. łódzkiego. </t>
    </r>
  </si>
  <si>
    <r>
      <rPr>
        <b/>
        <sz val="11"/>
        <rFont val="Calibri"/>
        <family val="2"/>
        <charset val="238"/>
        <scheme val="minor"/>
      </rPr>
      <t>Uzasadnienie</t>
    </r>
    <r>
      <rPr>
        <sz val="11"/>
        <rFont val="Calibri"/>
        <family val="2"/>
        <charset val="238"/>
        <scheme val="minor"/>
      </rPr>
      <t>: Operacja dopisana w związku ze zgłaszanym zapotrzebowaniem przedmiotowej tematyki przez hodowców bydła mlecznego, którzy wyrażali chęć poznania innowacyjnych technologii w produkcji zwięrzęcej, w szczególności z uwzględnieniem bydła mlecznego oraz poznania możliwości jakie daje działania "Współpraca" w tym zakresie. Wychodząc naprzeciw ich oczekiwaniom zaplanowaliśmy operację, która zapozna uczestników z wdrażanie innowacji na obszarach wiejskich w zakresie innowacyjnych technologii, praktyk i metod organizacji w produkcji zwierzęcej, z uwzględnieniem bydła mlecznego. Operacja pozwoli na nawiązanie kontaktów między uczestnikami operacjii, które będą płaszczyzną wymiany wiedzy w tym zakresie i mogą zaowocować  powstaniem  grupy operacyjnej zainteresowanej szukaniem innowacyjnych rozwiązań, technologii w produkcji zwierzęcej w woj. łódzkim.</t>
    </r>
  </si>
  <si>
    <r>
      <rPr>
        <b/>
        <sz val="11"/>
        <color theme="1"/>
        <rFont val="Calibri"/>
        <family val="2"/>
        <charset val="238"/>
        <scheme val="minor"/>
      </rPr>
      <t xml:space="preserve">Uzasadnienie: </t>
    </r>
    <r>
      <rPr>
        <sz val="11"/>
        <color theme="1"/>
        <rFont val="Calibri"/>
        <family val="2"/>
        <charset val="238"/>
        <scheme val="minor"/>
      </rPr>
      <t xml:space="preserve"> W ramach operacji uczestnicy wyjazdu studyjnego zapoznają się z korzyściami płynącymi z realizowania działań kooperacyjnych w zakresie innowacji w rolnictwie.  W operacji będą mogli uczestniczyć beneficjenci reprezentujący podmioty wymienione w rozporządzeniu Ministra Rolnictwa i Rozwoju Wsi w sprawie szczegółowych warunków i trybu przyznawania oraz wypłaty pomocy finansowej w ramach działania "Współpraca" objętego Programem Rozwoju Obszarów Wiejskich na lata 2014-2020.   Zakładamy, że udział w operacji  przyniesie efekty w postaci aktywizacji mieszkańców obszarów wiejskich do podejmowania wspólnych działań na rzecz wzrostu konkurencyjności rolnictwa. </t>
    </r>
  </si>
  <si>
    <r>
      <rPr>
        <b/>
        <sz val="11"/>
        <color indexed="8"/>
        <rFont val="Calibri"/>
        <family val="2"/>
        <charset val="238"/>
      </rPr>
      <t xml:space="preserve">Uzasadnienie: </t>
    </r>
    <r>
      <rPr>
        <sz val="11"/>
        <color indexed="8"/>
        <rFont val="Calibri"/>
        <family val="2"/>
        <charset val="238"/>
      </rPr>
      <t xml:space="preserve">  W  ramach operacji przeprowadzone zostaną warsztaty polowe  z zakresu agrotechniki, ochrony i doboru odmian zbóż.   Warsztaty takie były już wcześniej realizowane i cieszyły się dużym uznaniem wśród rolników  gdyż umożliwiały bezpośredni kontakt i  wymianę  najnowszej wiedzy  i doświadczeń z przedstawicielami nauki.  Zdobyta przez uczestników wiedza przyczyni się do  poprawy produktywności oraz wzrostu konkurencyjności gospodarstw, jak  również  do polepszenia jakości produktów.  </t>
    </r>
  </si>
  <si>
    <r>
      <rPr>
        <b/>
        <sz val="11"/>
        <color indexed="8"/>
        <rFont val="Calibri"/>
        <family val="2"/>
        <charset val="238"/>
      </rPr>
      <t>Uzasadnienie:</t>
    </r>
    <r>
      <rPr>
        <sz val="11"/>
        <color indexed="8"/>
        <rFont val="Calibri"/>
        <family val="2"/>
        <charset val="238"/>
      </rPr>
      <t xml:space="preserve"> Przedsięwzięcie dotyczące realizacji operacji ma na celu rozwój przedsiębiorczości  na obszarach wiejskich poprzez rozbudowę małego przetwórstwa. Rolnictwo w Małopolsce charakteryzuje się dużym rozdrobnieniem dlatego wzmocnienie aktywności mieszkańców w działaniach na rzecz rozwoju małej przedsiębiorczości oraz wzmocnienie współpracy w ramach krótkich łańcuchów dostaw daje możliwość rozwoju sektora produktów rolno-spożywczych oraz dywersyfikacji dochodów. W trakcie szkolenia wyjazdowego  przedstawione zostaną zagadnienia dotyczące innowacyjnych rozwiązań w przetwórstwie oraz dystrybucji żywności w oparciu o wiedzę przekazaną przez praktyków-producentów z sektora rolno-spożywczego.  Operacja przyczyni się do wymiany doświadczeń oraz będzie okazją do nawiązania współpracy pomiędzy producentami już istniejącymi a zamierzającymi rozwinąć działalność przetwórczą.</t>
    </r>
  </si>
  <si>
    <r>
      <rPr>
        <b/>
        <sz val="11"/>
        <color theme="1"/>
        <rFont val="Calibri"/>
        <family val="2"/>
        <charset val="238"/>
        <scheme val="minor"/>
      </rPr>
      <t>Uzasadnienie:</t>
    </r>
    <r>
      <rPr>
        <sz val="11"/>
        <color theme="1"/>
        <rFont val="Calibri"/>
        <family val="2"/>
        <charset val="238"/>
        <scheme val="minor"/>
      </rPr>
      <t xml:space="preserve"> Przedsięwzięcie dotyczące realizacji operacji ma na celu rozwój małego przetwórstwa na obszarach wiejskich poprzez wsparcie tworzenia małych przetwórni w ramach działalności MOL i RHD.   Rolnictwo w województwie małopolskim charakteryzuje się dużym rozdrobnieniem.  Średnia powierzchnia gruntów rolnych w gospodarstwie jest najniższa w kraju i wynosi 4,10 ha (średnia krajowa to 10,81 ha - ARiMR 2018).   Rozwój małego przetwórstwa  w obrębie gospodarstwa rolnego daje możliwość wykorzystania surowców własnych w produkcji, prowadzi do  skrócenia łańcucha dostaw producent - konsument oraz wpływa pozytywnie na  kondycję ekonomiczną gospodarstw na obszarach wiejskich. W trakcie szkolenia  przedstawione zostaną zagadnienia dotyczące uruchomienia serowarni. Opracowana zostanie publikacja, która wpłynie na poszerzenie wiedzy z zakresu innowacyjnych technologii  w przetwórstwie mlecznym.   Producenci produktów pierwotnych z województwa małopolskiego sygnalizują potrzebę zdobywania i poszerzania wiedzy w tym zakresie.</t>
    </r>
  </si>
  <si>
    <r>
      <rPr>
        <b/>
        <sz val="11"/>
        <color theme="1"/>
        <rFont val="Calibri"/>
        <family val="2"/>
        <charset val="238"/>
        <scheme val="minor"/>
      </rPr>
      <t>Uzasadnienie:</t>
    </r>
    <r>
      <rPr>
        <sz val="11"/>
        <color theme="1"/>
        <rFont val="Calibri"/>
        <family val="2"/>
        <charset val="238"/>
        <scheme val="minor"/>
      </rPr>
      <t xml:space="preserve">  Realizacja operacji ma na celu wsparcie rozwoju małego przetwórstwa na obszarach wiejskich poprzez rozbudowę małych przetwórni.  Rolnictwo w województwie małopolskim charakteryzuje się dużym rozdrobnieniem. Średnia powierzchnia gruntów rolnych w gospodarstwie jest najniższa w kraju i wynosi 4,10 ha (średnia krajowa to 10,81 ha - ARiMR 2018). Rozwój małego przetwórstwa  w obrębie gospodarstwa rolnego daje możliwość wykorzystania surowców własnych w produkcji, skrócenia łańcucha dostaw producent- konsument, zróżnicowania działalności rolniczej oraz podniesienia kondycji ekonomicznej gospodarstw na obszarach wiejskich. W trakcie szkolenia  przedstawione zostaną zagadnienia dotyczące uruchomienia małej przetwórni mięsnej.  Opracowana zostanie publikacja, która wpłynie na poszerzenie wiedzy z zakresu innowacyjnych technologii  w przetwórstwie mięsnym.   Producenci produktów pierwotnych z województwa małopolskiego sygnalizują potrzebę zdobywania i poszerzania wiedzy w tym zakresie.</t>
    </r>
  </si>
  <si>
    <r>
      <rPr>
        <b/>
        <sz val="11"/>
        <color indexed="8"/>
        <rFont val="Calibri"/>
        <family val="2"/>
        <charset val="238"/>
      </rPr>
      <t xml:space="preserve">Uzasadnienie: </t>
    </r>
    <r>
      <rPr>
        <sz val="11"/>
        <color indexed="8"/>
        <rFont val="Calibri"/>
        <family val="2"/>
        <charset val="238"/>
      </rPr>
      <t xml:space="preserve">  Innowacje technologiczne wdrażane w obecnym rolnictwie wymagają dostarczenia szerokiej wiedzy specjalistycznej. Ochrona roślin z powodu zastosowania środków chemicznych, które mogą znacząco oddziaływać zarówno na środowisko naturalne, a przede wszystkim na zdrowie ludzi i zwierząt, wymaga szczególnej uwagi i wysoce racjonalnego podejścia.  W Polsce brakuje aktualnego i uwzględniającego obecne realia prawne źródła przedstawiającego kompleksowo zagadnienia bezpieczeństwa chemicznej ochrony roślin.   Publikacja taka,  przedstawiająca aktualną wiedzę fachową,  będzie stanowiła wartościowy materiał dla rolników, doradców rolnych oraz instytucji działających na rzecz rolnictwa.   Publikacja będzie przedstawiać  zagadnienia bezpieczeństwa chemicznej ochrony w sposób kompleksowy i skierowany przede wszystkim do praktyków. 
</t>
    </r>
  </si>
  <si>
    <r>
      <rPr>
        <b/>
        <sz val="11"/>
        <rFont val="Calibri"/>
        <family val="2"/>
        <charset val="238"/>
        <scheme val="minor"/>
      </rPr>
      <t>Uzasadnienie:</t>
    </r>
    <r>
      <rPr>
        <sz val="11"/>
        <rFont val="Calibri"/>
        <family val="2"/>
        <charset val="238"/>
        <scheme val="minor"/>
      </rPr>
      <t xml:space="preserve">  W związku z bardzo dużym zainteresowaniem tematyką operacji ze strony beneficjentów reprezentujących instytucje działające na rzecz rolnictwa proponujemy poszerzenie zakresu grupy docelowej operacji.</t>
    </r>
  </si>
  <si>
    <r>
      <rPr>
        <b/>
        <sz val="11"/>
        <rFont val="Calibri"/>
        <family val="2"/>
        <charset val="238"/>
        <scheme val="minor"/>
      </rPr>
      <t xml:space="preserve">Uzasadnienie:  </t>
    </r>
    <r>
      <rPr>
        <sz val="11"/>
        <rFont val="Calibri"/>
        <family val="2"/>
        <charset val="238"/>
        <scheme val="minor"/>
      </rPr>
      <t>W związku z bardzo dużym zainteresowaniem tematyką operacji ze strony beneficjentów reprezentujących instytucje działające na rzecz rolnictwa proponujemy poszerzenie zakresu grupy docelowej operacji.</t>
    </r>
  </si>
  <si>
    <r>
      <rPr>
        <b/>
        <sz val="11"/>
        <color theme="1"/>
        <rFont val="Calibri"/>
        <family val="2"/>
        <charset val="238"/>
        <scheme val="minor"/>
      </rPr>
      <t>Uzasadnienie:</t>
    </r>
    <r>
      <rPr>
        <sz val="11"/>
        <color theme="1"/>
        <rFont val="Calibri"/>
        <family val="2"/>
        <charset val="238"/>
        <scheme val="minor"/>
      </rPr>
      <t xml:space="preserve"> Działania związane z promocją SIR i informowanie społeczeństwa o SIR w województwie, a także wsparcie tworzenia i organizacji grup operacyjnych na rzecz innowacji oraz opracowywania przez nie projektów na terenie województwa. Stoiska propocyjno-informacyjne podczas największych imprez organizowanych przez MODR Warszawa, które są odwiedzane przez tysiące rolników, przedsiębiorców i mieszkańców obszarów wiejskich są adekwatną formą do upowszechnianie wiedzy w zakresie innowacyjnych rozwiązań w rolnictwie, produkcji żywności, leśnictwie i na obszarach wiejskich, poprzez przekazanie informacji o idei, funkcjach i możliwościach jakie daje działalność Sieci na rzecz innowacji w rolnictwie i na obszarach wiejskich. Promowanie współnych działań i mozliwości jakie daje działanie "Współpraca" w ramach PROW 2014-2020.</t>
    </r>
  </si>
  <si>
    <r>
      <rPr>
        <b/>
        <sz val="11"/>
        <color theme="1"/>
        <rFont val="Calibri"/>
        <family val="2"/>
        <charset val="238"/>
        <scheme val="minor"/>
      </rPr>
      <t xml:space="preserve">Uzasadnienie: </t>
    </r>
    <r>
      <rPr>
        <sz val="11"/>
        <color theme="1"/>
        <rFont val="Calibri"/>
        <family val="2"/>
        <charset val="238"/>
        <scheme val="minor"/>
      </rPr>
      <t>Coraz trudniejsza sytuacja mazowieckich rolników, wynikająca m.in. z suszy, niskiech cen skupu owoców i warzyw oraz utrudnień związanych ze zmianą przepisów dotyczących zatrudniania pracowników wymusza na rolnikach, przedsiębiorcach i mieszkańcach obszarów wiejskich poszukiwania alternatywnych metod produkcji oraz sposobów przetwórstwa na poziomie gospodarstwa własnych produktów. Zaplanowany wyjazd studyjny ma na celu wskazanie dobrych praktyk i możliwości rozowju gospodasrtw rolnych z rejonu Mazowsza, a także możlwiości pozyskania środków na realizację współpnych przedsięwzięć z działania "Współpraca" w ramach PROW 2014-2020.</t>
    </r>
  </si>
  <si>
    <r>
      <rPr>
        <b/>
        <sz val="11"/>
        <color theme="1"/>
        <rFont val="Calibri"/>
        <family val="2"/>
        <charset val="238"/>
        <scheme val="minor"/>
      </rPr>
      <t>Uzasadnienie:</t>
    </r>
    <r>
      <rPr>
        <sz val="11"/>
        <color theme="1"/>
        <rFont val="Calibri"/>
        <family val="2"/>
        <charset val="238"/>
        <scheme val="minor"/>
      </rPr>
      <t xml:space="preserve"> Problemem w prowadzeniu gospodarstw ukierunkowanych na produkcję zwierzęca, jest niedostateczna ilość wdrażanych innowacji, które podnoszą rentowność produkcji oraz w sposób optymalny wykorzystują zasoby. Do efektywnego i praktycznego wdrażania innowacji na poziomie gospodarstw potrzebna jest współpraca miedzy innymi rolników, przedsiębiorców, naukowców i podmiotów wspierających rolnictwo.</t>
    </r>
  </si>
  <si>
    <r>
      <rPr>
        <b/>
        <sz val="11"/>
        <color theme="1"/>
        <rFont val="Calibri"/>
        <family val="2"/>
        <charset val="238"/>
        <scheme val="minor"/>
      </rPr>
      <t>Uzasadnienie:</t>
    </r>
    <r>
      <rPr>
        <sz val="11"/>
        <color theme="1"/>
        <rFont val="Calibri"/>
        <family val="2"/>
        <charset val="238"/>
        <scheme val="minor"/>
      </rPr>
      <t xml:space="preserve"> Szkolenia połączone z częścią praktyczną w gospodarstwach są kontynuacją operacji z lat 2017-2018. Szkolenia to zostało dokładnie zaplanowane pod potrzeby rolników i wynikają z oddolnych inicjatyw. Zostanie wykorzystany potencjał przedstawicieli nauki. Szkolenie zostało zaplanowane z częścią teoretyczną i praktyczną na trwałych użytkach zielonych, aby pokazać możliwości rezerw ekonomicznych rolników w produkcji mleka i wołowiny, jeśli zastosują innowacyjne mieszanki traw z roślinami motylkowymi i uzyskają bardzo dobrą, a zarazem najtańszą paszę objętościową ze swoich gospodarstw. Przedstawienie możliwości sfinansowania wspólnych inwestycji dzięki działaniu "Współpraca" w ramach PROW 2014-2020</t>
    </r>
  </si>
  <si>
    <r>
      <rPr>
        <b/>
        <sz val="11"/>
        <color theme="1"/>
        <rFont val="Calibri"/>
        <family val="2"/>
        <charset val="238"/>
        <scheme val="minor"/>
      </rPr>
      <t>Uzasadnienie:</t>
    </r>
    <r>
      <rPr>
        <sz val="11"/>
        <color theme="1"/>
        <rFont val="Calibri"/>
        <family val="2"/>
        <charset val="238"/>
        <scheme val="minor"/>
      </rPr>
      <t xml:space="preserve"> Gospodarstwa zajmujące się chowem bydła mlecznego potrzebują wiedzy na temat nowych rozwiązań, nowych technologii w produkcji mleka. Dlatego organizacja takiej konferencji byłaby doskonałą okazją do zapoznania rolników z najnowszymi trendami i wymiany wiedzy między nauką a praktyką.</t>
    </r>
  </si>
  <si>
    <r>
      <rPr>
        <b/>
        <sz val="11"/>
        <color theme="1"/>
        <rFont val="Calibri"/>
        <family val="2"/>
        <charset val="238"/>
        <scheme val="minor"/>
      </rPr>
      <t xml:space="preserve">Uzasadnienie: </t>
    </r>
    <r>
      <rPr>
        <sz val="11"/>
        <color theme="1"/>
        <rFont val="Calibri"/>
        <family val="2"/>
        <charset val="238"/>
        <scheme val="minor"/>
      </rPr>
      <t>W regionie radomskim uprawia się różne gatunki warzyw, zarówno polowych jak i pod osłonami, z czego wynika potrzeba poszukiwania innowacyjnych metod ich ochrony. Brak zmianowania i uprawa w monokulturze powoduje zmęczenie gleby i rozwój chorób, które mocno redukują plony. Operacja ma na celu wsparcie innowacyjnych rozwiązań w ochronie warzyw, ułatwić wymianę wiedzy pomiędzy światem nauki a producentami.</t>
    </r>
  </si>
  <si>
    <r>
      <rPr>
        <b/>
        <sz val="11"/>
        <color theme="1"/>
        <rFont val="Calibri"/>
        <family val="2"/>
        <charset val="238"/>
        <scheme val="minor"/>
      </rPr>
      <t>Uzasadnienie:</t>
    </r>
    <r>
      <rPr>
        <sz val="11"/>
        <color theme="1"/>
        <rFont val="Calibri"/>
        <family val="2"/>
        <charset val="238"/>
        <scheme val="minor"/>
      </rPr>
      <t xml:space="preserve"> W związku z brakiem opłacalności produkcji większości roślin sadowniczych producenci zmuszeni są do poszukiwania alternatywnych źródeł dochodu. Realizacja operacji wskaże producentom nowe możliwości w produkcji sadowniczej poprzez uprawę mało znanych gatunków.</t>
    </r>
  </si>
  <si>
    <r>
      <rPr>
        <b/>
        <sz val="11"/>
        <color theme="1"/>
        <rFont val="Calibri"/>
        <family val="2"/>
        <charset val="238"/>
        <scheme val="minor"/>
      </rPr>
      <t>Uzasadnienie:</t>
    </r>
    <r>
      <rPr>
        <sz val="11"/>
        <color theme="1"/>
        <rFont val="Calibri"/>
        <family val="2"/>
        <charset val="238"/>
        <scheme val="minor"/>
      </rPr>
      <t xml:space="preserve"> Region radomski słynie z uprawy poprzeczki czarnej, porzeczki czerwonej, maliny oraz wiśni. Brak opłacalności produkcji w/w gatunków zmusił producentów do poszukiwania alternatywnych źródeł dochodu przy wykorzystaniu posiadanego zaplecza technologicznego. W wyniku tego wzrosło zainteresowanie uprawą borówki amerykańskiej. Realizacja operacji przyczyni się do wprowadzenia innowacji w uprawie tego gatunku.</t>
    </r>
  </si>
  <si>
    <r>
      <rPr>
        <b/>
        <sz val="11"/>
        <rFont val="Calibri"/>
        <family val="2"/>
        <charset val="238"/>
        <scheme val="minor"/>
      </rPr>
      <t>Uzasadnienie:</t>
    </r>
    <r>
      <rPr>
        <sz val="11"/>
        <rFont val="Calibri"/>
        <family val="2"/>
        <charset val="238"/>
        <scheme val="minor"/>
      </rPr>
      <t xml:space="preserve"> Wyjazd studyjny, który zostanie zorganizowany w ramach operacji jest niezbędny do popularyzacji innowacyjnych działań na terenach wiejskich. Sprzedaż przetworzonych produktów z gospodarstw w ramach rolniczego handlu detalicznego jest to zagadnienie nowe, które wymaga szerokiej popularyzacji, a najbardziej przemawia do odbiorców pokazanie problemu na przykładach już działających przedsięwzięć.</t>
    </r>
  </si>
  <si>
    <t>"Kooperatywy spożywcze jako innowacyjna i efektowna forma prowadzenia działalności na obszarach wiejskich"</t>
  </si>
  <si>
    <t xml:space="preserve"> Przeprowadzenie badania z wykorzystaniem metodą sondażu diagnostycznego i techniki ankietowej na dwóch próbach badawczych: wśród rolników (potencjalnych dostawców kooperatyw) oraz odbiorców (odbiorców produktów rolnych). Opracowanie zbiorczej analizy dotyczącej funkcjonowania i perspektyw rozwoju kooperatyw spożywczych na terenie Opolszczyzny. Przeprowadzenie cyklu 3 szkoleń, których celem będzie upowszechnienie wiedzy na temat kooperwatyw spozywczych jako innowacyjnej formy współpracy i prowadzenia działalności gospodasrczej na terenach wiejskich. </t>
  </si>
  <si>
    <t>Badania ankietowe, broszura z zanalizą badawczą, cykl szkoleń</t>
  </si>
  <si>
    <t xml:space="preserve">Badanie ankietowe 
Broszura
Cykl szkoleń 
</t>
  </si>
  <si>
    <t xml:space="preserve">30 
200
60  </t>
  </si>
  <si>
    <t>Rolnicy oraz przedsiębiorcy rolni z terenu woj. opolskiego, doradcy rolni, osoby zainteresowane współpracą w ramach kooperatyw spożywczych</t>
  </si>
  <si>
    <t>II,III, IV</t>
  </si>
  <si>
    <t>ul. Główna 1, 
49-330 Łosiów</t>
  </si>
  <si>
    <t>Innowacyjne metody produkcji roślinnej w województwie opolskim</t>
  </si>
  <si>
    <t>Celem, przedmiotem i tematem opercji jest podniesienie wiedzy w zakresie innowacyjnych metod produkcji roślinnej wśród zainteresowanych możliwością współpracy we wdrażaniu innowacyjnych metod produkcji roślinnej oraz stymullowanie do takiej współpracy. Przedmiotem operacji jest organizacja dwudniowej konferencji dla 50 uczestników grupy docelowej, w tym 25 rolników, 10 przedsiębiorców, 10 doradców i 5 naukowców. Tematem operacji są Innowacyjne metody w zakresie produkcji roślinnej.</t>
  </si>
  <si>
    <t>Częstochowski Stowarzyszenie Rozwoju Małej Przedsiębiorczości</t>
  </si>
  <si>
    <t>ul. Tkacka 5/6    42-200 Częstocohwa</t>
  </si>
  <si>
    <t xml:space="preserve">Cykl specjalistycznych broszur nt. innowacyjnych zastosowań w rolnictwie </t>
  </si>
  <si>
    <t>Celem wydanych publikacji będzie pokazanie praktycznego wymiaru realizowanych przedsięwzięć oraz ich społecznego znaczenia, a także zaprezentowanie „dobrych praktyk”,</t>
  </si>
  <si>
    <t xml:space="preserve">broszury </t>
  </si>
  <si>
    <t>5000</t>
  </si>
  <si>
    <t>III,IV</t>
  </si>
  <si>
    <t xml:space="preserve">49-330 Łosiów,
  ul. Główna 1 </t>
  </si>
  <si>
    <t>Aktualna sytuacja producentów rolnych w zakresie organizacji sprzedazy zbóż i rzepaku</t>
  </si>
  <si>
    <t xml:space="preserve">Wspieranie łańcucha dostaw żywności, w tym przetwarzania i wprowadzania do obrotu produktów rolnych, </t>
  </si>
  <si>
    <t xml:space="preserve">szkolenie </t>
  </si>
  <si>
    <t xml:space="preserve">Rolnicy, doradcy rolni, przesiębiorcy, mieszkancy terenów iejskich, osoby zaiteresowane innowacyjnymi rozwiązaniami z zakresu rolnictwa. </t>
  </si>
  <si>
    <t>Krótkie łańcuchy dostw w rolnictwie- regulacje prawne i podatkowe</t>
  </si>
  <si>
    <t xml:space="preserve"> 
 Zwiększenie udziału rolników w produkcje żywności dobrej jakości. Zgłębienie wiedzy na temat przepisów i regulacji prawnych. Zwiększenie rentowności i konkurencyjności gospodarstw rolnych w województwie opolskim. 
</t>
  </si>
  <si>
    <t xml:space="preserve">Rolnicy, doradcy roni, przedsiębiorcy, mieszkancy terenów wiejskich, osoby zaiteresowane innowacyjnymi rozwiązaniami z zakresu rolnictwa. </t>
  </si>
  <si>
    <t>Innowacyjne metody oceny autentyczności i jakości miodu</t>
  </si>
  <si>
    <t xml:space="preserve">Szkolenie ma za zadanie ułatwienie transferu wiedzy w zakresie oceny autentyczności produktów spożywczych, które są sferą działań zapewniających lepszą jakość oferowanych produktów. Konsumenci dokonujący wyboru żywności kierują się informacjami o jej jakości. </t>
  </si>
  <si>
    <t xml:space="preserve">Rolnicy, doradcyrolni, mieszkancy terenów wiejskich, przedsiębiorcy, osoby zaiteresowane innowacyjnymi rozwiązaniami z zakresu rolnictwa. </t>
  </si>
  <si>
    <r>
      <rPr>
        <b/>
        <sz val="11"/>
        <rFont val="Calibri"/>
        <family val="2"/>
        <charset val="238"/>
        <scheme val="minor"/>
      </rPr>
      <t>Uzasadnienie:</t>
    </r>
    <r>
      <rPr>
        <sz val="11"/>
        <rFont val="Calibri"/>
        <family val="2"/>
        <charset val="238"/>
        <scheme val="minor"/>
      </rPr>
      <t xml:space="preserve"> Projekt ma na celu upowszechnianie wiedzy z zakresu poprawy żyzności gleby dzięki uprawie roślin wysokobiałkowych.  Szkolenie w formie warsztatów polowych przeprowadzone zostanie dla 25 osób (producentów rolnych, specjalistów i doradców rolniczych). Warsztaty będą okazją do uzyskania kompleksowych informacji na temat efektywnej uprawy roślin wysokobiałkowych oraz jej wpływu na poprawę żyzności gleby, zapoznanie się z nowościami odmianowymi soi, grochu, bobiku oraz innych roślin wysokobiałkowych, zwiedzania pola doświadczalnego, gdzie prowadzone są prace adaptacyjno – doświadczalne, do których zalicza się przede wszystkim doświadczenia realizowane w ramach PDO, a także doświadczenia łanowe. Szkolenie prowadzone przez naukowców odbywające się podczas warsztatów, będzie stanowić doskonałą okazję do wymiany doświadczeń oraz zadania nurtujących rolnika pytań. Wymiana informacji i wiedzy pomiędzy jednostką naukowo-badawczą, a producentem rolnym pozwoli na przeniesienie dobrych praktyk w zakresie wdrażania nowatorskich i innowacyjnych metod zrównoważonego gospodarowania na obszarach wiejskich. Projekt skierowany jest do szerokiej grupy odbiorców, jej realizacja przyczyni się do zwiększenia innowacyjnych rozwiązań w polskim rolnictwie, produkcji żywności i na obszarach wiejskich.  Podczas szkolenia podjęty zostanie min. temat  działania „Współpraca” powstawania i działalności Grup Operacyjnych na rzecz innowacji (EPI). Koszty kwalifikowalne obejmować będą: wynagrodzenie dla wykładowców i ekspertów, w tym opracowanie materiałów szkoleniowych, materiały szkoleniowe i promocyjne, wyżywienie uczestników (serwis kawowy, obiad), wynajem sali ze sprzętem multimedialnym, transport (delegacje) na dojazd uczestników i wykładowców.</t>
    </r>
  </si>
  <si>
    <r>
      <rPr>
        <b/>
        <sz val="11"/>
        <rFont val="Calibri"/>
        <family val="2"/>
        <charset val="238"/>
        <scheme val="minor"/>
      </rPr>
      <t>Uzasadnienie:</t>
    </r>
    <r>
      <rPr>
        <sz val="11"/>
        <rFont val="Calibri"/>
        <family val="2"/>
        <charset val="238"/>
        <scheme val="minor"/>
      </rPr>
      <t xml:space="preserve"> Projekt ma na celu upowszechnianie wiedzy i doświadczeń w zakresie nowatorskich rozwiązań w chowie trzody chlewnej i optymalizacji produkcji mięsa wieprzowego, które stanowią istotę opłacalnej produkcji żywca wieprzowego jak również uświadomić producentów o zagrożeniach jakie niesie ze sobą ASF.  Szkolenie przeprowadzone zostanie dla 40 osób (producentów i hodowców trzody chlewnej) podczas którego uczestnicy wykładów pogłębią i zaktualizują swoją wiedzę w zakresie nowoczesnych metod chowu i hodowli trzody chlewnej oraz bioasekuracji.  Wspieranie transferu wiedzy i innowacji w rolnictwie, leśnictwie i na obszarach wiejskich to operacja, której założeniem jest uświadamianie mieszkańców obszarów wiejskich, że wymiana wiedzy i doświadczeń w zakresie nowatorskich rozwiązań w chowie trzody chlewnej i optymalizacji produkcji mięsa wieprzowego stanowią istotę opłacalnej produkcji żywca wieprzowego. Największym problemem z jakim borykają się hodowcy trzody chlewnej i producenci wieprzowiny to bardzo chwiejny rynek. Rolnicy podejmujący się hodowli trzody chlewnej dążą do uzyskania zwierząt o odpowiednich cechach genetycznych i hodowlanych. Z jednej strony świnie powinny cechować się odpowiednią jakością mięsa, ale z drugiej muszą spełniać wysokie kryteria plenności, co zapewnia właściwy przyrost. Każdy musi, więc opracować swój własny plan hodowli i prowadzić właściwy dobór zwierząt tak, aby produkcja była opłacalna. Projekt skierowany jest do szerokiej grupy odbiorców, jej realizacja przyczyni się do zwiększenia innowacyjnych rozwiązań w polskim rolnictwie, produkcji żywności i na obszarach wiejskich.  Projekt skierowany jest do szerokiej grupy odbiorców, jej realizacja przyczyni się do zwiększenia innowacyjnych rozwiązań w polskim rolnictwie, produkcji żywności i na obszarach wiejskich.  Podczas szkolenia podjęty zostanie min. temat  działania „Współpraca” powstawania i działalności Grup Operacyjnych na rzecz innowacji (EPI). Koszty kwalifikowalne obejmować będą: wynagrodzenie dla wykładowców, materiały szkoleniowe i promocyjne, wyżywienie uczestników (serwis kawowy, ciepły posiłek), , transport (delegacje) na dojazd doradców dowożących rolników
</t>
    </r>
  </si>
  <si>
    <r>
      <rPr>
        <b/>
        <sz val="11"/>
        <rFont val="Calibri"/>
        <family val="2"/>
        <charset val="238"/>
        <scheme val="minor"/>
      </rPr>
      <t xml:space="preserve">Uzasadnienie: </t>
    </r>
    <r>
      <rPr>
        <sz val="11"/>
        <rFont val="Calibri"/>
        <family val="2"/>
        <charset val="238"/>
        <scheme val="minor"/>
      </rPr>
      <t xml:space="preserve">Uwarunkowania prawne w zakresie ochrony środowiska określają kierunek rozwoju obszarów wiejskich w tym gospodarstw rolnych, które w dużym stopniu mają wpływ na kształtowanie środowiska naturalnego, wykorzystując w sposób racjonalny jego zasoby do produkcji rolnej. Jest to niezmiernie ważne wyzwanie stojące nie tylko przed  przed współczesnym rolnikiem ale takze przed całym społeczeństwem obszarów wiejskich. Dbałość o glebę, wodę, powietrze, dobrostan zwierząt gospodarskich, ale także o zdrowie konsumentów poprzez produkcję żywności wysokiej jakości, wolnej od zanieczyszczeń chemii rolnej, winny być podstawą działań każdego gospodarstwa rolnego.
 Ponieważ odnotowuje się, że gospodarstwa rolne w sposób ciągły narażają środowisko na zanieczyszczenie, stąd też istnieje konieczność weryfikacji ich działań, prowadzenia działań edukacyjnych oraz wyeksponowanie innowacyjnych działań podejmowanych w gospodarstwach rolnych służących ochronie środowiska, w kierunku efektywnego gospodarowania jego zasobami. Celem przedsięwzięcia jest pokazanie dobrych przykładów z województwa opolskiego  w dziedzinie ochrony środowiska naturalnego i oszczędzania energii oraz podniesienie poziomu wiedzy w zakresie zrównoważonego  rozwoju obszarów wiejskich i ochrony zasobów naturalnych wsi.   W ramach realizacji operacji planujemy organizacje konferencji pt."Ochrona środowiska naturalnego na obszarach wiejskich"  oraz konkursów pn. "Opolska OZE" i "Gospodarstwo rolne przyjazne srodowisku". Konferencja będzie równiez podsumowaniem konkursów przedstawiajacych innowacyjne rozwiązania w gospodarstwach rolnych, związanych z ochroną srodowiska naturalnego jako przykładów dobrego gospodarowania w kierunku ochrony powietrza, gleby i wód.  Koszty kwalifikowalne operacji obejmują: wynagrodzenie wykładowców podczas konferencji, ciepły poczęstunek z serwisem kawowym dla uczestników konferencji, zakup materiałów konferencyjnych (teczka, długopis, notatni), zakup nagród,upominków i statuetek dla uczestników konkursów. </t>
    </r>
  </si>
  <si>
    <r>
      <rPr>
        <b/>
        <sz val="11"/>
        <rFont val="Calibri"/>
        <family val="2"/>
        <charset val="238"/>
        <scheme val="minor"/>
      </rPr>
      <t>Uzasadnienie:</t>
    </r>
    <r>
      <rPr>
        <sz val="11"/>
        <rFont val="Calibri"/>
        <family val="2"/>
        <charset val="238"/>
        <scheme val="minor"/>
      </rPr>
      <t xml:space="preserve"> Szkolenie będzie okazją do uzyskania kompleksowych informacji na temat gospodarki niskoemisyjnej oraz jej wpływu na poprawę ochrony środowiska. Wymiana informacji i wiedzy pomiędzy jednostkami służb wspierających wdrażanie innowacji na obszarach wiejskich, a producentem rolnym pozwoli na przeniesienie dobrych praktyk w zakresie wdrażania nowatorskich i innowacyjnych metod z zakresu odnawialnych źródeł energii oraz gospodarki niskoemisyjnej.Ważnym czynnikiem definiującym koszty w gospodarstwie rolnym jest zużycie energii. Nabycie wiedzy w zakresie poprawy efektywności energetycznej w gospodarstwach rolnych przyczyni się do obniżenia kosztów związanych z zużyciem energii w gospodarstwie rolnym, a także skutkować będzie zmniejszeniem oddziaływania gospodarstw rolnych na zmiany klimatu.Zastosowanie odnawialnych źródeł energii przyczyni się do poprawy stanu powietrza poprzez wdrażanie gospodarki niskoemisyjnej. Mając na względzie powyższy zakres zagadnień, wnioskodawca w planowanym zakresie merytorycznym szkolenia zamierza przedstawić wybrane aspekty powyższej problematyki.Polityka wzrostu wykorzystania OZE, nawet najlepiej przygotowana i wspomagana przez państwo, wymaga aktywnego udziału wszystkich użytkowników energii w jej realizacji. Konsumenci energii, producenci, przedsiębiorcy, mieszkańcy wsi mogą codziennym zachowaniem aktywnie wspierać realizację gospodarki niskoemisyjnej. Mając powyższe na względzie, organizacja szkolenia przyczyni się do efektywnego gospodarowania zasobami i wspieraniem przechodzenia w sektorach rolnych na gospodarkę niskoemisyjną i odporną na zmianę klimatu oraz przyczyni się do zwiększenia udziału zainteresowanych stron we wdrażaniu inicjatyw na rzecz rozwoju obszarów wiejskich. Projekt obejmuje przeprowadzenie szkolenia ,którego głównym celem będzie pokazanie przykładów wdrażania gospodarki niskoemisyjnej . Szkolenie bedzie dwu dniowe z częscia teoretyczną i praktyczną wykorzystania odnawialnych źródeł energii do wdrażania gospodarki niskoemisyjnej. Polska zajmuje ostatnie miejce w europie pod wzgledem zanieczyszczania powietrza i konieczne jest wdrażanie innowacyjnych metod jakimi są odnawialne źródła energii do poprawy tego stanu. Koszty kwalifikowalne będą obejmować: transport (delegacja), koszty wyżywienia, noclegi, wynagrodzenie wykładowców, wynajem sali oraz materiały szkoleniowe</t>
    </r>
  </si>
  <si>
    <r>
      <rPr>
        <b/>
        <sz val="11"/>
        <rFont val="Calibri"/>
        <family val="2"/>
        <charset val="238"/>
        <scheme val="minor"/>
      </rPr>
      <t>Uzasadnienie</t>
    </r>
    <r>
      <rPr>
        <sz val="11"/>
        <rFont val="Calibri"/>
        <family val="2"/>
        <charset val="238"/>
        <scheme val="minor"/>
      </rPr>
      <t xml:space="preserve">: Projekt ma na celu upowszechnianie wiedzy z zakresu i założeń programu działań mających na celu ochronę wód przed zanieczyszczeniami azotanami pochodzenia rolniczego oraz zapobiegania dalszemu zanieczyszczeniu  wpływających na rozwój obszarów wiejskich.  Z uwagi na zanieczyszczenie wód, będących skutkiem działalności rolniczej należy wskazać rolnikom i doradcom właściwe, zgodne z obecnymi przepisami, nowatorskie zabiegi rolnicze oraz dbałość o zasoby wodne, w tym wody gruntowe jak i powierzchniowe. Szkolenie w formie wyjazdu studyjnego przeprowadzone zostanie dla 40 osób (rolników, doradców rolniczych) w celu pokazania innowacyjnych metod ochrony wód i gleb zgodnie z nowymi przepisami . Wspieranie transferu wiedzy i innowacji w rolnictwie, leśnictwie i na obszarach wiejskich to operacja, której założeniem jest uświadamianie mieszkańców obszarów wiejskich o procedurach rolniczego wykorzystania nawozów, w tym dawek i równomierności ich rozprowadzania, które zapewniają ograniczenie strat substancji odżywczych do wody na dopuszczalnym poziomie. Gospodarstwo jest zatem traktowane jako istotne punktowe źródło zanieczyszczenia wód. Dbałość o jakość wód gruntowych poprzez racjonalne zarządzanie składnikami pokarmowymi na poziomie gospodarstwa rolnego ma zasadnicze znaczenie w redukcji emisji zanieczyszczeń związkami biogennymi do wód. Szczególną uwagę należy zwrócić na stan obecny zaopatrzenia w wodę, odprowadzania ścieków oraz problemy rozwoju gospodarki wodno- ściekowej na obszarach wiejskich. Zasoby wodne, w tym przepływy rzeczne charakteryzują się dużą zmiennością w przestrzeni i czasie, dlatego mieszkańcy obszarów wiejskich (rolnicy) oraz doradcy rolniczy powinni być wspierani wiedzą, przeprowadzanymi szkoleniami oraz poszerzeniem wiedzy w tym zakresie. Projekt skierowany jest głównie do osób związanych bezpośrednio z produkcja rolniczą oraz bedących zainteresowanych wspólnymi inicjatywami, majacych na celu wdrażanie innowacyjnych rozwiązań. Koszty kwalifikowalne obejmowac będą: wynagrodzenie dla wykładowców, materiały szkoleniowe w formie teczki, notatnika i długopisu, noclegi, wyżywienie uczestników (w tym śniadanie, serwis kawowy oraz obiady), wynajem sali ze sprzetem multimedialnym, transport (delegacje) na dojazd uczestników i wykładowców. </t>
    </r>
  </si>
  <si>
    <r>
      <rPr>
        <b/>
        <sz val="11"/>
        <rFont val="Calibri"/>
        <family val="2"/>
        <charset val="238"/>
        <scheme val="minor"/>
      </rPr>
      <t>Uzasadnienie</t>
    </r>
    <r>
      <rPr>
        <sz val="11"/>
        <rFont val="Calibri"/>
        <family val="2"/>
        <charset val="238"/>
        <scheme val="minor"/>
      </rPr>
      <t>: Zadanie polegać będzie na przeprowadzeniu trzy dniowego wyjazdu studyjnego w rejony podkarpacia dla 40 osób. Projekt przeznacza się głównie dla rolników oraz doradców, czyli osób bezpośrednio związanych z produkcją ekologiczną oraz jednocześnie zainteresowanych wspólnymi inicjatywami, mających na celu wdrażanie innowacyjnych rozwiązań. Zagadnienia poruszane podczas szkolenia przewidziane są zarówno dla rolników ekologicznych z wieloletnią praktyką, chcących wzbogacić swoją wiedzę, jak i dla rolników chcących się zaznajomić z zasadami produkcji ekologicznej. Doradcy z kolei będą mogli przekazywać rolnikom zdobytą wiedzę z zakresu produkcji ekologicznej. Założeniem przedmiotowej operacji jest dotarcie z szeroko pojętą informacją o  działaniu Współpraca do przedstawicieli ww. środowisk, którzy w przyszłości mogą współtworzyć grupy operacyjne na rzecz innowacji. Uczestnicy zostaną zapoznani z teoretycznymi i praktycznymi aspektami funkcjonowania kooperatyw spożywczych i pozytywnymi skutkami skracania łańcuchów dostaw, wybranych zagadnień dotyczących organizacji  marketingu produktów rolnictwa ekologicznego; zostaną zapoznani z projektem   „Od rolnika” i w formie tzw. „Paczki od rolnika”.  Powzięcie wiedzy w zakresie agrotechnicznych rozwiązań w produkcji ekologicznej wpłynie na podwyższenie jakości produktów ekologicznych. Działalność na obszarach wiejskich może być wykorzystana do promocji produktu lokalnego, sprzedaży bezpośredniej żywności ekologicznej oraz promocji funkcji społecznych i pozarolniczych gospodarstw rolnych, oraz wpływających na poprawę życia na obszarach wiejskich.  Koszty kawalifikowane dot. projektu to; noclegi i wyżywienie (w formie; śniadania, obiady, kolacje, serwisy kawowe, poczęstunki w gospodarstwie), usługa transportowa oraz ubezpieczenie uczestników projektu, koszty wynagrodzenia dla wykładowców oraz ekspertów, oraz wynajem sali wykładowej</t>
    </r>
  </si>
  <si>
    <r>
      <rPr>
        <b/>
        <sz val="11"/>
        <rFont val="Calibri"/>
        <family val="2"/>
        <charset val="238"/>
        <scheme val="minor"/>
      </rPr>
      <t>Uzasadnienie</t>
    </r>
    <r>
      <rPr>
        <sz val="11"/>
        <rFont val="Calibri"/>
        <family val="2"/>
        <charset val="238"/>
        <scheme val="minor"/>
      </rPr>
      <t xml:space="preserve">:  Promocja i uruchomienie narzędzi wdrażania innowacji na terenach wiejskich województwa opolskiego,  zacieśnienie współpracy pomiędzy przedstawicielami sektora rolniczego, rolnikami, przedstawicielami instytucji naukowych, doradcami rolniczymi. Zachęcenie do tworzenia partnerstw podejmujących wspólne lub samodzielne innowacyjne przedsięwzięcia związane z rowojem terenów wiejskich. Aktywizacja mieszkańców terenów wiejskich, wspieranie rozwoju przedsiębiorczości na terenach wiejskich, upowszechnianie wiedzy w zakresie rozwoju lokalnego z uwzględnieniem potencjału ekonomicznego, społecznego i środowiskowego danego obszaru. Poniesione koszty zadania będą obejmowały: serwis kawowy, pakiet promocyjny z produktami regionalnymi związanymi z woj. opolskim, materiały promocyjne. </t>
    </r>
  </si>
  <si>
    <r>
      <rPr>
        <b/>
        <sz val="11"/>
        <color theme="1"/>
        <rFont val="Calibri"/>
        <family val="2"/>
        <charset val="238"/>
        <scheme val="minor"/>
      </rPr>
      <t xml:space="preserve">Uzasadnienie: </t>
    </r>
    <r>
      <rPr>
        <sz val="11"/>
        <color theme="1"/>
        <rFont val="Calibri"/>
        <family val="2"/>
        <charset val="238"/>
        <scheme val="minor"/>
      </rPr>
      <t xml:space="preserve">Temat rolnictwa precyzyjnego jest na tyle nowy, iż wiedza o nim wśród rolników, a i doradców jest stosunkowo niewielka. Natomiast postęp techniczny w produkcji urządzeń i oprogramowania dla rolnictwa precyzyjnego jest tak duży, że większość firm produkujących ciągniki i maszyny rolnicze ma je w swojej ofercie handlowej. Powstają też firmy usługowe wykonujące mapowanie pól i łanów. Stąd też konieczny jest transfer wiedzy i innowacji do praktyki rolniczej, co w pewnym zakresie zapewnia niniejsza operacja. Operacja ta przyczyni się do realizacji celów długofalowych jakimi są nawiązanie trwałych kontaktów pomiędzy w/w podmiotami, które powinny zaowocować tworzeniem partnerstw, czyli potencjalnych grup operacyjnych, wprowadzających innowacje w rolnictwie precyzyjnym.
Wdrożenie technologii wykorzystujących techniki precyzyjne w rolnictwie przyczyni się do zwiększenia rentowności i konkurencyjności gospodarstw poprzez: 
- obniżenie kosztów jednostkowych produkcji (precyzyjne prowadzenie agregatów – brak tzw. nakładek);
- oszczędzanie paliwa i czasu, precyzyjna ochrona roślin – oszczędzanie środków ochrony roślin, precyzyjne (zmienne) nawożenie, uwzględniające zawartość składników pokarmowych w glebie i zawartość azotu w materiale roślinnym – oszczędzanie nawozów;
- poprawa wydajności pracy (utrzymanie optymalnej szybkości roboczej i nie dublowanie przejazdów.
</t>
    </r>
  </si>
  <si>
    <r>
      <rPr>
        <b/>
        <sz val="11"/>
        <color theme="1"/>
        <rFont val="Calibri"/>
        <family val="2"/>
        <charset val="238"/>
        <scheme val="minor"/>
      </rPr>
      <t xml:space="preserve">Uzasadnienie: </t>
    </r>
    <r>
      <rPr>
        <sz val="11"/>
        <color theme="1"/>
        <rFont val="Calibri"/>
        <family val="2"/>
        <charset val="238"/>
        <scheme val="minor"/>
      </rPr>
      <t>W Polsce, podobnie jak w innych krajach Unii Europejskiej, z roku na rok rośnie zainteresowanie produktami lokalnymi, regionalnymi i tradycyjnymi. To odpowiedź konsumentów na pogarszającą się jakość żywności wytwarzanej masowo. Wielu kupujących wybiera wyroby lokalne czy regionalne produkowane w sposób tradycyjny, charakteryzujące się wysoką jakością i doskonałym, niepowtarzalnym smakiem. Rosnące zainteresowanie konsumentów decyduje o rozwoju rynku takich produktów nie tylko na targach, festynach czy jarmarkach, ale również na  specjalnych stoiskach w centrach handlowych, w osiedlowych sklepach i marketach. Województwo pomorskie jako całość jest jednym z przodujących województw w kraju z ilością wpisanych produktów na Listę Produktów Tradycyjnych. Pomorskie produkty tradycyjne są związane z poszczególnymi regionami województwa, z kuchnią kaszubską, kociewską,  nadmorską i Regionu Żuław i Powiśla.  Produkty lokalne i tradycyjne Regionu Żuław, Mierzei Wiślanej i Powiśla w przeciwieństwie do Regionu Kaszub lub Kociewia, nie istnieją w przestrzeni konsumenckiej. Na terenie Żuław, Mierzei i Powiśla nie ma oznaczonych produktów regionalnych - brakuje im promocji, a także infrastruktury okołoturystycznej oraz występuje sezonowość ofert. Produkt regionalny, tradycyjny czy lokalny w tych regionach  stanowi marginalne działanie, brakuje często synergii działań przedsiębiorców, rolników i gminy. W niektórych gminach w których rozwój i dobrobyt oznaczają postawienie na turystykę, nie łączy się ich z produktem. Są też takie, gdzie uważa się, że produkt i dziedzictwo kulinarne to przyszłość gminy, ale nie wiąże się ich z promocją turystyczną. Brak tych produktów na lokalnym rynku wynika również z braku umiejętności w obszarze małego przetwórstwa, brak promocji zarówno w skali lokalnej, regionalnej jak i międzynarodowej. Kolejnym problemem istniejącym na obszarach wiejskich jest brak integracji i aktywizacji mieszkańców. Jedynym sposobem na rozwiązanie problemów w tym zakresie jest m.in. wyjazd studyjny - pokazujący dobre praktyki z zakresu turystyki wiejskiej oraz wykorzystania produktów lokalnych, uczestnicy nauczą się również w jaki sposób promować swoje produkty. Program przewiduje warsztaty oraz wizyty w gospodarstwach tworzących i wprowadzających do obrotu produkty regionalne, dobre wykorzystanie funduszy unijnych a także sieć współpracy pomiędzy sektorem doradczym, społecznym  i gospodarczym. Realizacja operacji pozwoli na przekazanie wiedzy uczestnikom z zakresu małej przedsiębiorczości na obszarach wiejskich. Uczestnicy poznają różne formy usług oferowanych przez gospodarstwa rolne i mieszkańców obszarów wiejskich. Udział w przedsięwzięciu grupy docelowej ma również za zadanie ułatwienie tworzenia oraz funkcjonowania sieci kontaktów pomiędzy rolnikami, przedsiębiorcami sektora rolno-spożywczego oraz pozostałymi zainteresowanymi wdrażaniem innowacji w rolnictwie i na obszarach wiejskich, ułatwienie wymiany wiedzy fachowej oraz dobrych praktyk w zakresie wdrażania innowacji w sektorze spożywczym na obszarach wiejskich oraz ułatwi utworzenie potencjalnej grupy operacyjnej w ramach działania „Współpraca” moderowanej przez pracownika SIR.</t>
    </r>
  </si>
  <si>
    <r>
      <rPr>
        <b/>
        <sz val="11"/>
        <color theme="1"/>
        <rFont val="Calibri"/>
        <family val="2"/>
        <charset val="238"/>
        <scheme val="minor"/>
      </rPr>
      <t>Uzasadnienie:</t>
    </r>
    <r>
      <rPr>
        <sz val="11"/>
        <color theme="1"/>
        <rFont val="Calibri"/>
        <family val="2"/>
        <charset val="238"/>
        <scheme val="minor"/>
      </rPr>
      <t xml:space="preserve"> Działania na rzecz rozwoju rolnictwa ekologicznego stwarzają możliwości rozwiązywania problemów związanych z ochroną środowiska, a także rozwojem obszarów wiejskich przy jednoczesnym wytwarzaniu żywności wysokiej jakości. Rolnictwo ekologiczne wpływa na znaczne utrzymanie  i zwiększenie różnorodności biologicznej i walorów przyrodniczych rolniczej przestrzeni produkcyjnej. Dodatkowo, poprzez swoją pracochłonność wpływa na zwiększenie zatrudnienia na obszarach wiejskich. Produkcja żywności metodami ekologicznymi jest szansą na podniesienie konkurencyjności przetwórców i producentów rolnych oraz wpływa na zmianę sposobu konkurowania z ilościowej na jakościową. Problemem natomiast jest wdrażanie innowacji  w rolnictwie; upowszechnianie innowacyjnych metod zarówno w sektorze przetwórstwa, jak  i produkcji surowców ekologicznych, które podnoszą rentowność produkcji oraz w sposób optymalny wykorzystują zasoby. Wciąż jest słaby transfer wiedzy pomiędzy nauką a praktyką rolniczą.  Nadal brakuje dostatecznej współpracy pomiędzy rolnikami, przedsiębiorcami, a podmiotami działającymi na rzecz rozwoju rolnictwa ekologicznego oraz rynku żywności ekologicznej. Aby móc stymulować popyt na żywność ekologiczną, konieczne jest zwiększanie świadomości ekologicznej zarówno wśród producentów, przetwórców jak i konsumentów. Niezbędne jest upowszechnianie wiedzy nt. zasad produkcji ekologicznej, aby móc zrozumieć ten system gospodarowania. Aby mogły rozwijać się przetwórnie ekologiczne, niezbędna jest produkcja surowca ekologicznego, tak aby nadążać za popytem na rynku krajowym. Do efektywnego i praktycznego wdrażania innowacji na poziomie gospodarstw potrzebna jest współpraca między rolnikami, przedsiębiorcami i podmiotami wspierającymi rolnictwo ekologiczne. Istnieje mało możliwości, aby grupy te mogły się spotykać w celu omawiania możliwości rozwiązywania problemów w produkcji ekologicznej oraz ich wdrażania w praktyce.Z pewnością  stanowi to potencjał do realizacji wspólnych rozwiązań innowacyjnych, które służyć mogą szerokiemu gronu odbiorców na obszarach wiejskich. Dary Natury to doskonałe miejsce do zintegrowania w jednym miejscu i w tym samym czasie zarówno rolników, producentów, przetwórców, doradców, specjalistów i przedstawicieli  instytucji działających na rzecz rozwoju rolnictwa ekologicznego. Przedsięwzięcia takie z pewnością sprzyjają nabyciu wiedzy i umiejętności praktycznych związanych z produkcją ekologiczną oraz inspirują do podjęcia wdrożenia działań innowacyjnych. Realizacja operacji ułatwi powstanie potencjalnej grupy operacyjnej działającej na rzecz wdrażania innowacyjnych metod stosowanych w rolnictwie i przetwórstwie ekologicznym, transfer wiedzy i innowacji w rolnictwie oraz na obszarach wiejskich, a także przyczyni się do promocji innowacji w rolnictwie i produkcji żywności ekologicznej. </t>
    </r>
  </si>
  <si>
    <r>
      <rPr>
        <b/>
        <sz val="11"/>
        <color theme="1"/>
        <rFont val="Calibri"/>
        <family val="2"/>
        <charset val="238"/>
        <scheme val="minor"/>
      </rPr>
      <t>Uzasadnienie:</t>
    </r>
    <r>
      <rPr>
        <sz val="11"/>
        <color theme="1"/>
        <rFont val="Calibri"/>
        <family val="2"/>
        <charset val="238"/>
        <scheme val="minor"/>
      </rPr>
      <t xml:space="preserve"> Problemem pomorskich gospodarstw jest zbyt mała liczba podejmowanych inicjatyw innowacyjnych  w zakresie przedsiębiorczości, które są motorem napędzającym rozwój obszarów wiejskich, a tym samym rozwój gospodarstw, w oparciu o istniejące zasoby gospodarstwa. Rozwijanie pozarolniczych funkcji obszarów wiejskich oraz potrzeba zachowania szerokiego wachlarza usług jest kluczowa dla zapewnienia ludności wiejskiej poprawy standardu życia. Przyczynia się do zwiększenia dochodów ludności wiejskiej, ale też zwiększa atrakcyjność wsi jako miejsca życia i pracy. W wielofunkcyjność rolnictwa wpisana jest dywersyfikacja działalności rolniczej obejmującej obecnie takie sektory, jak: wypoczynek, edukacja i opieka. Do efektywnego wdrażania innowacji na poziomie gospodarstw niezbędna jest  współpraca pomiędzy różnymi stronami, a w szczególności między rolnikami, przedsiębiorcami, naukowcami czy podmiotami wspierającymi rozwój obszarów wiejskich w celu łączenia sił i osiągnięcia  wspólnego  celu. Działania każdego z sektorów są inne, każdy z nich pełni odrębną rolę w lokalnej społeczności i cechuje się odmiennymi celami. Dzięki możliwości połączenia każdego z nich współpraca taka gwarantuje nowy, lepszy rozwój. Wyjazd szkoleniowy zapewnia możliwość spotkania się różnych grup i nawiązanie współpracy, której celem  jest rozwiązywanie problemów i ich wdrażanie w praktyce. Problemem jest również niedostateczna wiedza w zakresie innowacyjnych rozwiązań i ich funkcjonowanie w krajach wspólnotowych, by móc je efektywnie adaptować i wdrażać.</t>
    </r>
  </si>
  <si>
    <r>
      <rPr>
        <b/>
        <sz val="11"/>
        <color theme="1"/>
        <rFont val="Calibri"/>
        <family val="2"/>
        <charset val="238"/>
        <scheme val="minor"/>
      </rPr>
      <t>Uzasadnienie</t>
    </r>
    <r>
      <rPr>
        <sz val="11"/>
        <color theme="1"/>
        <rFont val="Calibri"/>
        <family val="2"/>
        <charset val="238"/>
        <scheme val="minor"/>
      </rPr>
      <t xml:space="preserve">: Planowana operacja pozwoli na poszukiwanie partnerów oraz inspiracji do tworzenia potencjalnych grup operacyjnych, które będą mogły bazując na obecnym potencjale gospodarstw rolnych wprowadzać innowacje w zakresie uprawy winorośli. Przekazanie wiedzy oraz  umiejętności enologicznych pozwoli na wyłonienie zainteresowanych w tworzeniu grupy operacyjnej oraz na ściślejszą współpracę między różnymi instytucjami  oraz rolnikami. </t>
    </r>
  </si>
  <si>
    <r>
      <rPr>
        <b/>
        <sz val="11"/>
        <color theme="1"/>
        <rFont val="Calibri"/>
        <family val="2"/>
        <charset val="238"/>
        <scheme val="minor"/>
      </rPr>
      <t>Uzasadnienie</t>
    </r>
    <r>
      <rPr>
        <sz val="11"/>
        <color theme="1"/>
        <rFont val="Calibri"/>
        <family val="2"/>
        <charset val="238"/>
        <scheme val="minor"/>
      </rPr>
      <t xml:space="preserve">: Sieć na rzecz innowacji w rolnictwie i na obszarach wiejskich kładzie duży nacisk na innowacyjność jako ważny czynnik stymulujący rozwój obszarów wiejskich.  Planowana operacja przyczyni się do poszukiwania inspiracji i dobrych praktyk u zachodnich sąsiadów z Europy, zapewni możliwość wymiany doświadczeń oraz kontaktów polsko-belgijsko-holenderskich. Grupa docelowa: rolnicy, doradcy,  producenci rolni, przedsiębiorcy sektora rolno-spożywczego oraz przedstawiciele instytucji działających na rzecz polskiego rolnictwa dzięki wizytowaniu w państwach Europy wdroży i upowszechni fachową wiedzę tam zdobytą w swoich gospodarstwach rolnych. Województwo śląskie ze względu na blikość konsumentów stawia na produkcję warzyw i roślin okopowych, dlatego spotkanie z tymi państwami z Europy pozwoli naszym rolnikom na tworzenie nowych odmian, usług oraz przeniesienie i dostosowywanie sprawdzonych rozwiązań z zagranicy do naszych warunków.    </t>
    </r>
  </si>
  <si>
    <r>
      <rPr>
        <b/>
        <sz val="11"/>
        <color theme="1"/>
        <rFont val="Calibri"/>
        <family val="2"/>
        <charset val="238"/>
        <scheme val="minor"/>
      </rPr>
      <t>Uzasadnienie</t>
    </r>
    <r>
      <rPr>
        <sz val="11"/>
        <color theme="1"/>
        <rFont val="Calibri"/>
        <family val="2"/>
        <charset val="238"/>
        <scheme val="minor"/>
      </rPr>
      <t>:  Operacja przyczyni się do zawiązywania potencjalnych grup operayjnych złożonych z piekarzy, naukowców oraz rolników ekologicznych w celu poprawy walorów smakowych i zdrowotnych pieczywa i wyrobów cukierniczych. Upowszechnianie wiedzy oraz potencjalny projekt innowacyjny przyczyni się do zwiększenia areału uprawy roślin strączkowych w strukturze zasiewów.</t>
    </r>
  </si>
  <si>
    <r>
      <rPr>
        <b/>
        <sz val="11"/>
        <rFont val="Calibri"/>
        <family val="2"/>
        <charset val="238"/>
        <scheme val="minor"/>
      </rPr>
      <t>Uzasadnienie</t>
    </r>
    <r>
      <rPr>
        <sz val="11"/>
        <rFont val="Calibri"/>
        <family val="2"/>
        <charset val="238"/>
        <scheme val="minor"/>
      </rPr>
      <t xml:space="preserve">: Operacja, będąca kontynuacją zrealizowanej w 2018 roku operacji "Modele wspópracy.." pozwoli na dalszą pracę w już wyłonionych tematach z grupami rolników. W części PZDR-ów ze względu na zmieniającą się sytuację rynkową, nastąpi zmiana tematów, które wpiszą się w  aktualne potrzeby. Współpraca między rolnikami i doradztwo grupowe pozwoli wyłonić grupy fokusowe a wobec planowanego ogłoszenia naboru do działania Współpraca pojawi się potencjalna możliwość płynnego przekształcenia grupy fokusowej w grupę operacyjną. </t>
    </r>
  </si>
  <si>
    <r>
      <rPr>
        <b/>
        <sz val="11"/>
        <rFont val="Calibri"/>
        <family val="2"/>
        <charset val="238"/>
        <scheme val="minor"/>
      </rPr>
      <t>Uzasadnienie</t>
    </r>
    <r>
      <rPr>
        <sz val="11"/>
        <rFont val="Calibri"/>
        <family val="2"/>
        <charset val="238"/>
        <scheme val="minor"/>
      </rPr>
      <t xml:space="preserve"> operacji w kontekście wybranego działania KSOW:
Jednym z największych problemów związanych obecnie z utrzymaniem pasiek pszczelich jest masowy spadek populacji tych owadów, m.in. związany z niewłaściwym i nadmiernym stosowaniem pestycydów oraz nasileniem występowania chorób pszczół (roztocza Varroa destructor). Mając na uwadze ogromną rolę pszczół, zarówno w samym środowisku, jak i dla rolnictwa, niezwykle ważnym jest podejmowanie wszelkich działań mających na celu zahamowanie zjawisk niekorzystnych dla ich bytowania (w tym upowszechnianie dobrych praktyk związanych z rolnictwem), jak również opracowywanie i wdrażanie do praktyki innowacyjnych rozwiązań dla pszczelarstwa, które bezpośrednio będą miały wpływ na zwiększenie liczebności pszczół (w tym rentowność pszczelarstwa). Aby to umożliwić niezbędna jest współpraca samych rolników/pszczelarzy z przedstawicielami jednostek naukowych oraz innych jednostek zaangażowanych w rozwój rolnictwa (w tym doradztwa rolniczego). Konfrontacja najnowszych osiągnięć naukowych z praktyką rolniczą pozwoli na wypracowanie nowych, ale już praktycznych rozwiązań (technicznych, technologicznych, organizacyjnych), które przy wsparciu w ramach PROW 2014-2020 wdrożone mogą zostać do praktyki. Ponadto umożliwienie kontaktu rolników/pszczelarzy z naukowcami (w postaci konferencji) pozwoli na transfer wiedzy od nauki do praktyki oraz da możliwość przedstawienia problemów praktycznych, nad których rozwiązaniem jednostki naukowe mogą rozpocząć badania.              </t>
    </r>
  </si>
  <si>
    <r>
      <rPr>
        <b/>
        <sz val="11"/>
        <rFont val="Calibri"/>
        <family val="2"/>
        <charset val="238"/>
        <scheme val="minor"/>
      </rPr>
      <t>Uzasadnienie</t>
    </r>
    <r>
      <rPr>
        <sz val="11"/>
        <rFont val="Calibri"/>
        <family val="2"/>
        <charset val="238"/>
        <scheme val="minor"/>
      </rPr>
      <t xml:space="preserve"> operacji w kontekście wybranego działania KSOW:
W województwie świętokrzyskim produkcja sadownicza zajmuje znaczącą pozycję (41 042 ha), z czego większość stanowią uprawy jabłek. Gospodarstwa tego sektora są obecnie uczestnikami rynku globalnego, którego cechą charakterystyczną jest duża różnorodność produktu i jego ciągłe doskonalenie pod tym kątem. Takimi specyficznymi dla naszego regionu gatunkami były do tej pory brzoskwinie i morele, które poprzez zmieniające się uwarunkowania klimatyczne spowodowały nasilenie chorób kory i drewna, doprowadziły do usunięcia znacznej części tych sadów. Sytuacja ta wymusza poszukiwanie nowych gatunków roślin sadowniczych (zarówno w uprawach towarowych, jak i mniejszych plantacjach) dla poszerzenia produkcji o szerokich perspektywach zastosowania, w tym również nowych technologii ich uprawy i przetwarzania. Dużym wyzwaniem jest przy tym zmiana postrzegania przez rolników/plantatorów kwestii wykorzystywania/uprawiania gatunków roślin mniej popularnych niż np. jabłka, morele, brzoskwinie itp., co wynika z kolei z obawy przed trudnościami z ich uprawą (w tym przede wszystkim brakiem wiedzy na jej temat) oraz dalszym zbytem lub przetwarzaniem. W tym kontekście niezwykle ważnym jest stworzenie sieci kontaktów między rolnikami i producentami, którzy są zainteresowani takimi uprawami, dzięki czemu będą mogli wymieniać doświadczenia (w tym wspierać kolejnych chętnych do prowadzenia podobnych upraw), a także w dalszej perspektywie podejmować wspólne inicjatywy (np. poprzez wspólną organizację zbytu jednorodnego produktu w najwyższych wartościach jakościowych). Odbyć się to musi przy jednoczesnym dostarczeniu rzetelnej, najnowszej wiedzy z zakresu organizacji i technologii uprawy, zbytu i przetwarzania oraz poprzez zaprezentowanie tych roślin w praktyce. Działania te wspierane muszą być przez służby doradcze oraz przy uczestnictwie przedstawicieli jednostek naukowych/badawczych, którzy są autorytetami w danej dziedzinie/z zakresu konkretnych upraw (pozwoli to również na konfrontacje problemów praktycznych z naukowcami, którzy mogą je rozwiązać lub mogą rozpocząć prace badawcze ukierunkowane na ich rozwiązanie).   </t>
    </r>
  </si>
  <si>
    <r>
      <rPr>
        <b/>
        <sz val="11"/>
        <rFont val="Calibri"/>
        <family val="2"/>
        <charset val="238"/>
        <scheme val="minor"/>
      </rPr>
      <t>Uzasadnienie</t>
    </r>
    <r>
      <rPr>
        <sz val="11"/>
        <rFont val="Calibri"/>
        <family val="2"/>
        <charset val="238"/>
        <scheme val="minor"/>
      </rPr>
      <t xml:space="preserve"> operacji w kontekście wybranego działania KSOW:
Charakterystyczną cechą rolnictwa województwa świętokrzyskiego jest duże rozdrobnienie gospodarstw (na terenie województwa znajduje się około 93 tys. gospodarstw o średniej wielości powierzchni gruntów rolnych 5,77 ha). W gospodarce rynkowej rolnik prowadzący produkcję w małej skali, gdzie często otrzymuje się produkt gorszej jakości lub nieodpowiednio przygotowany do sprzedaży, nie jest pożądanym partnerem dla hurtowników, przetwórców, a nawet detalistów. W wyniku tego okazuje się, iż mniejszym problemem dla gospodarstwa rolnego jest wyprodukowanie towaru niż jego sprzedaż, i to po odpowiedniej cenie, co bezpośrednio przekłada się na rentowność gospodarstw. Przy tak dużym rozdrobnieniu rolnictwa niezbędne jest podejmowanie działań mających na celu zwiększenie konkurencyjności gospodarstw, co osiągnąć można m.in. poprzez zrzeszanie się rolników w różnego rodzajach partnerstwach, których celem jest osiągnięcie wspólnych celów. Przykładem takiego zrzeszania się są grupy producenckie, w przypadku których (obok dostępnych funduszy na ich zakładanie i działalność) pierwszą wymierną korzyścią jest możliwość realnego wpływania/negocjacji cen za oferowany produkt (oferując większą ilość towaru odpowiedniej jakości odbiorcom hurtowym – przetwórnie, hurtownie, sieci handlowe – możliwa jest negocjacja cen, której nie ma w przypadku zbytu detalicznego np. do skupów). Aby umożliwić nawiązywanie się partnerstw koniecznym jest zaprezentowanie wymiernych korzyść wynikających z ich funkcjonowania, a przede wszystkim budowanie wzajemnego zaufania jej członków. Powstałe partnerstwo i zaufanie będą fundamentem przyszłych grup operacyjnych, które realizować będą kolejne wspólne cele, w tym, aby kontynuować swój rozwój, realizować projekty innowacyjne z wykorzystaniem funduszy PROW 2014-2020 w ramach działania „Współpraca”, które jednak zakłada wsparcie finansowe tylko dla grupy partnerów, a nie pojedynczego beneficjenta.          </t>
    </r>
  </si>
  <si>
    <r>
      <rPr>
        <b/>
        <sz val="11"/>
        <rFont val="Calibri"/>
        <family val="2"/>
        <charset val="238"/>
        <scheme val="minor"/>
      </rPr>
      <t>Uzasadnienie</t>
    </r>
    <r>
      <rPr>
        <sz val="11"/>
        <rFont val="Calibri"/>
        <family val="2"/>
        <charset val="238"/>
        <scheme val="minor"/>
      </rPr>
      <t xml:space="preserve"> operacji w kontekście wybranego działania KSOW:
Realizacja operacji pozwoli na stworzenie sieci kontaktów między samymi uczestnikami operacji (oraz jednostkami/instytucjami, których są reprezentantami), którzy stanowią grupę zainteresowaną rozwojem w tym samym zakresie tematycznym/dziedzinie (wytwarzanie żywność na małą skalę, nowoczesne formy sprzedaży, rozwijanie usług w obszarze turystyki wiejskiej, gastronomii oraz usług społecznych opartych na zasobach gospodarstw rolnych i dziedzictwie kulturowym regionu), jak również z rolnikami z Austrii i Niemiec, w tym ze związkami i stowarzyszeniami rolników realizującymi projekty przyczyniające się do  rozwoju gospodarstw, podwyższania jakości żywności poprzez jej certyfikację oraz tworzenia nowych produktów turystycznych integrujących społeczność lokalną (jak np. tematyczne szlaki turystyczne, w tym kulinarne, wioski tematyczne, np. makowa wieś Armschlag) z wykorzystaniem dziedzictwa kulturowego. Ponadto realizacja operacji umożliwi transfer zdobytej wiedzy na bazie doświadczeń zagranicznych partnerów oraz zaobserwowanych rozwiązań (technicznych, technologicznych, marketingowych, organizacyjnych itp.) na teren województwa świętokrzyskiego. Nawiązane kontakty, zdobyta wiedza oraz zaobserwowane rozwiązania zwiększą tym samym udział mieszkańców województwa świętokrzyskiego we wdrażaniu inicjatyw na rzecz rozwoju obszarów wiejskich oraz podejmowaniu wspólnych inicjatyw/projektów ukierunkowanych na wdrażanie innowacji na obszarach wiejskich.   </t>
    </r>
  </si>
  <si>
    <r>
      <rPr>
        <b/>
        <sz val="11"/>
        <rFont val="Calibri"/>
        <family val="2"/>
        <charset val="238"/>
        <scheme val="minor"/>
      </rPr>
      <t>Uzasadnienie:</t>
    </r>
    <r>
      <rPr>
        <sz val="11"/>
        <rFont val="Calibri"/>
        <family val="2"/>
        <charset val="238"/>
        <scheme val="minor"/>
      </rPr>
      <t xml:space="preserve"> Gospodarka o obiegu zamknietym jest systemem bazujacym na zrównoważonym zużywaniu zasobów. Jest jednym ze składowych Priorytetu Komisji Europejskiej przewidzianego na najblizsze lata, pod nazwą "Zatrudnienie, wzrost gospodarczy i inwestycje". W związki z powyższym WMODR podejmuje działania propagujace ten model gospodarki i tworzy warunki do rozpoczecia Współpracy róznych podmiotów gospodarki krajowej. </t>
    </r>
  </si>
  <si>
    <r>
      <rPr>
        <b/>
        <sz val="11"/>
        <rFont val="Calibri"/>
        <family val="2"/>
        <charset val="238"/>
        <scheme val="minor"/>
      </rPr>
      <t>Uzasadnienie:</t>
    </r>
    <r>
      <rPr>
        <sz val="11"/>
        <rFont val="Calibri"/>
        <family val="2"/>
        <charset val="238"/>
        <scheme val="minor"/>
      </rPr>
      <t xml:space="preserve"> W związku z tym, że działanie "Współpraca" z PROW na lata 2014-2020 wspiera m.in. rozwój krótkich łańcuchów dostaw, a także mając na uwadze coraz większa popularność żywności regionalnej i ekologicznej, WMODR podejmuje działania mające na celu zbudowanie partnerstwa w zakesie utworzenia krótkiego łańcucha dostaw w zakresie żywności regionalnej i ekolgicznej z perspektywą utworzenia grupy operacyjnej. </t>
    </r>
  </si>
  <si>
    <r>
      <rPr>
        <b/>
        <sz val="11"/>
        <rFont val="Calibri"/>
        <family val="2"/>
        <charset val="238"/>
        <scheme val="minor"/>
      </rPr>
      <t>Uzasadnienie:</t>
    </r>
    <r>
      <rPr>
        <sz val="11"/>
        <rFont val="Calibri"/>
        <family val="2"/>
        <charset val="238"/>
        <scheme val="minor"/>
      </rPr>
      <t xml:space="preserve"> Warmińsko-Mazurskie Forum Innowacji jest już wydarzeniem cyklicznym, które zyskało sporą popularność w województwie. Forum łączy rolników, przedstawicieli nauki, przedsiębiorców. Postanowiono wykorzystać tą wielopodmiotowość w III Forum, której skład jest spójny ze składem GO EPI. Z uwagi na powyższe Forum będzie poświęcone działaniu "Współpraca", w tym jego funkcjonowaniu oraz działań na rzecz tworzenia grup operacyjnych.</t>
    </r>
  </si>
  <si>
    <r>
      <rPr>
        <b/>
        <sz val="11"/>
        <rFont val="Calibri"/>
        <family val="2"/>
        <charset val="238"/>
        <scheme val="minor"/>
      </rPr>
      <t>Uzasadnienie:</t>
    </r>
    <r>
      <rPr>
        <sz val="11"/>
        <rFont val="Calibri"/>
        <family val="2"/>
        <charset val="238"/>
        <scheme val="minor"/>
      </rPr>
      <t xml:space="preserve"> Realizacja konferencji umożliwi zaprezentowanie, omówienie i porównanie innowacyjnych rozwiązań stosowanych w  nowoczesnych gospodarstwach. Uczestnicy konferencji będą mieli możliwość, aby zdobyć aktualną wiedzę z zakresu najnowszych przepisów prawnych oraz innowacji w rolnictwie. Udział w konferencji stworzy okazję do wymiany informacji i doświadczeń pomiędzy praktykami, skonsultowania się z doradcami, naukowcami oraz specjalistami. Umożliwi również stworzenie sieci kontaktów w celu wsparcia procesu transferu wiedzy do praktyki rolniczej.</t>
    </r>
  </si>
  <si>
    <r>
      <rPr>
        <b/>
        <sz val="11"/>
        <rFont val="Calibri"/>
        <family val="2"/>
        <charset val="238"/>
        <scheme val="minor"/>
      </rPr>
      <t>Uzasadnienie:</t>
    </r>
    <r>
      <rPr>
        <sz val="11"/>
        <rFont val="Calibri"/>
        <family val="2"/>
        <charset val="238"/>
        <scheme val="minor"/>
      </rPr>
      <t xml:space="preserve"> Ryzyko produkcyjne w rolnictwie stale się zwiększa ze względu na występujące coraz częściej ekstremalne zjawiska pogodowe. Największym zagrożeniem dla rolnictwa są susze i nadmierne opady powodujące powodzie. Te zagadnienia są szczególnie ważne w dziedzinie gospodarowania wodą w rolnictwie. Podjęcie działań w zakresie gospodarowania wodą w rolnictwie jest konieczne, aby łagodzić niekorzystny wpływ zmian klimatu na zasoby wodne, ważne dla produkcji rolnej.</t>
    </r>
  </si>
  <si>
    <r>
      <rPr>
        <b/>
        <sz val="11"/>
        <rFont val="Calibri"/>
        <family val="2"/>
        <charset val="238"/>
        <scheme val="minor"/>
      </rPr>
      <t xml:space="preserve">Uzasadnienie: </t>
    </r>
    <r>
      <rPr>
        <sz val="11"/>
        <rFont val="Calibri"/>
        <family val="2"/>
        <charset val="238"/>
        <scheme val="minor"/>
      </rPr>
      <t>Wyjazd studyjny umożliwi uzyskanie dodatkowej wiedzy z zakresu bioasekuracji produktów pszczelich oraz wdrażania innowacyjnych rozwiązań w gospodarce pasiecznej. Największym beneficjentem tych przedsięwzięć będzie finalny konsument otrzymujący wartość dodaną w postaci biologicznie aktywnych artykułów żywnościowych i prozdrowotnych. Według naukowców aktywność miodu pozyskanego z zachowaniem wszelkich reżimów jakości jest dwukrotnie wyższa od popularnego na rynku miodu po procesie dekrystalizacji, co jak dotąd nie znajduje odbicia w cenie. Efekty będą zauważalne w zwiększeniu udziału produktów pszczelich regionalnych najwyższej jakości i poszerzeniu ich oferty rynkowej oraz poprawie efektywności ekonomicznej pasiek.  Wyjazd studyjny na Węgry i do Rumunii jest uzasadniony ze względu na możliwość zaimplementowania najlepszych praktyk z funkcjonujących tam gospodarstw i ośrodków w zakresie pozyskiwania najwyższej jakości produktów pszczelich i do apiterapii, które generują dodatkowy znaczący dochód dla pszczelarzy.</t>
    </r>
  </si>
  <si>
    <r>
      <rPr>
        <b/>
        <sz val="11"/>
        <rFont val="Calibri"/>
        <family val="2"/>
        <charset val="238"/>
        <scheme val="minor"/>
      </rPr>
      <t xml:space="preserve">Uzasadnienie: </t>
    </r>
    <r>
      <rPr>
        <sz val="11"/>
        <rFont val="Calibri"/>
        <family val="2"/>
        <charset val="238"/>
        <scheme val="minor"/>
      </rPr>
      <t xml:space="preserve">Wyjazd studyjny dostarczy uczestnikom wzorców udanego współdziałania na rzecz tworzenia i rozwijania lokalnych systemów żywnościowych, opartych na krótkich łańcuchach dostaw. Wzorce te mogą zostać zaimplementowane do warunków województwa wielkopolskiego. 
W ciągu ostatnich lata znacznie wzrosło zainteresowanie lokalną żywnością, co stwarza szansę dla rolników zainteresowanych sprzedażą bezpośrednią. Wyjazd studyjny jest doskonałą formą pozyskiwania wiedzy i wymiany doświadczeń dotyczących podjęcia nowych działań. Poznanie najlepszych praktyk, uczenie się na podstawie osiągnięć i błędów podmiotów działających na rynku rolnym może sprzyjać rozwojowi krótkich łańcuchów dostaw w Polsce. Wyjazd studyjny do Austrii jest uzasadniony, ponieważ w Austrii ponad 30% gospodarstw rolnych uczestniczy w sprzedaży bezpośredniej. Dla części z nich dochód ze tej działalności stanowi znaczną część budżetu. 
</t>
    </r>
  </si>
  <si>
    <r>
      <rPr>
        <b/>
        <sz val="10"/>
        <rFont val="Calibri"/>
        <family val="2"/>
        <charset val="238"/>
        <scheme val="minor"/>
      </rPr>
      <t>rolnicy</t>
    </r>
    <r>
      <rPr>
        <sz val="10"/>
        <rFont val="Calibri"/>
        <family val="2"/>
        <charset val="238"/>
        <scheme val="minor"/>
      </rPr>
      <t xml:space="preserve"> –zainteresowani produkcją żywności ekologicznej, unowocześnieniem swoich gospodarstw, a tym samym poprawą konkurencyjności na rynku,
</t>
    </r>
    <r>
      <rPr>
        <b/>
        <sz val="10"/>
        <rFont val="Calibri"/>
        <family val="2"/>
        <charset val="238"/>
        <scheme val="minor"/>
      </rPr>
      <t>doradcy  rolniczyczy,</t>
    </r>
    <r>
      <rPr>
        <sz val="10"/>
        <rFont val="Calibri"/>
        <family val="2"/>
        <charset val="238"/>
        <scheme val="minor"/>
      </rPr>
      <t xml:space="preserve"> którzy zajmują się wdrażaniem innowacyjnych rozwiązań na obszarach wiejskich
</t>
    </r>
    <r>
      <rPr>
        <b/>
        <sz val="10"/>
        <rFont val="Calibri"/>
        <family val="2"/>
        <charset val="238"/>
        <scheme val="minor"/>
      </rPr>
      <t xml:space="preserve">pracownicy naukowi, </t>
    </r>
    <r>
      <rPr>
        <sz val="10"/>
        <rFont val="Calibri"/>
        <family val="2"/>
        <charset val="238"/>
        <scheme val="minor"/>
      </rPr>
      <t xml:space="preserve">których zainteresowania naukowo-dydaktyczne obejmują tematykę rozwoju rolnictwa i obszarów wiejskich.
</t>
    </r>
  </si>
  <si>
    <r>
      <rPr>
        <b/>
        <sz val="10"/>
        <rFont val="Calibri"/>
        <family val="2"/>
        <charset val="238"/>
        <scheme val="minor"/>
      </rPr>
      <t xml:space="preserve">Uzasadnienie: </t>
    </r>
    <r>
      <rPr>
        <sz val="10"/>
        <rFont val="Calibri"/>
        <family val="2"/>
        <charset val="238"/>
        <scheme val="minor"/>
      </rPr>
      <t xml:space="preserve">
Odpowiedzią na główny problemem występujący  na terenie województwa podkarpackiego brak jest informacji na temat korzyści wynikających z walorów stosowania ziół w swoich gospodarstwach, zasad uprawy i przechowywania. Środowisko Podkarpacia jest również bardzo zasobne w liczne zioła które powinno być nieodzownym elementem funkcjonowania każdego człowieka. Mają ogromne zastosowanie: w żywieniu zwierząt, ludzi , kosmetologii itp.  Na terenie województwa podkarpackiego mało jest gospodarstw zajmujących się uprawą ziół a występujące w środowisku naturalnym są mało wykorzystywane.W związku z powyższym konieczne jest zorganizowanie konferencji i zainteresowanie uczestników uprawą, przechowywaniem oraz zastosowaniem ziół w gospodarstwach.
Uprawa ziół może przyczynić się do dywersyfikacji upraw, która może spowodować wzrost dochodów w małych gospodarstwach. Ponadto brak jest informacji na temat sposobu pozyskiwania ziół przez uprawę i zbieranie w środowisku naturalnym., 
koniecznym jest wzbogacenie pastwisk i łąk o gatunki ziół które mają wpływ na jakość mleka. Konferencja ma na celu zapoznanie z zasobnością środowiska w zioła które dotąd nie bły wykorzystywane. Dotyczy to zarówno gospodarstw domowych jak i wykorzystania ziół w hodowli i produkcji roślinnej.  Brak jest informacji na temat możliwości przechowywania ziół, suszenia, sporządzaniu wywarów. Możliwości skupu a co za tym idzie możliwością zwiększenia dochodów gospodarstw rolnych, zaangażowania całej rodziny w tym dzieci do procesów zbierania i zagospodarowania ziół. Tradycja uprawy i stosowania ziół w gospodarstwie domowym. Praktyczne aspekty sposobu pozyskania ziół – uprawa polowa, zbieranie ze stanowisk naturalnych, sposoby zbioru, suszenia, przechowywania. Zastosowanie – w kulinariach, fitoterapii,  kosmetyce, zwyczajach świeckich i obrzędach religijnych. Przegląd roślin zielarskich, substancji aktywnych w ziołach, diet opartych na stosowaniu roślin leczniczych, opis preparatów ziołowych (wyciągi, wywary, odwary, maści), sposoby produkcji domowych kosmetyków opartych na ziołach. Zasady projektowania całorocznego ogródka ziołowego – dobór gatunków i płodozmian. Zioła w praktyce rolniczej. Wykorzystanie ziół w hodowli zwierząt, w tym wypas naturalny, siano i sianokiszonka, naturalne preparaty weterynaryjne.Wykorzystanie ziół w ochronie roślin: zaprawy ziołowe, maceraty ziołowe do zwalczania agrofagów. 
</t>
    </r>
  </si>
  <si>
    <r>
      <rPr>
        <b/>
        <sz val="10"/>
        <rFont val="Calibri"/>
        <family val="2"/>
        <charset val="238"/>
        <scheme val="minor"/>
      </rPr>
      <t xml:space="preserve">Uzasadnienie: </t>
    </r>
    <r>
      <rPr>
        <sz val="10"/>
        <rFont val="Calibri"/>
        <family val="2"/>
        <charset val="238"/>
        <scheme val="minor"/>
      </rPr>
      <t xml:space="preserve">
Realizacja operacji polegająca na zorganizowaniu konferencja oraz wyjazdu studyjnego  wynika z zaistniałych potrzeb występujących na terenie Podkarpacia. Jest to teren na którym pszczelarstwo ma długą tradycję. Z uwagi na czystość środowiska naturalnego i zasobów roślinnych miód i produkty wytwarzane przez pszczoły  ma duże walory. Na Podkarpaciu działają koła pszczelarskie które wymieniają się doświadczeniami i wiedzą w zakresie gospodarki pasiecznej. Niestety transfer wiedzy pomiędzy członkami kół pszczelarskich i kołami pszczelarzy ma dużo do zrobienia. Miód z podkarpackich pasiek ma niespotykane na innym terenie właściwości, między innym miód spadziowy który ma właściwości lecznicze. Działania podjęte w ramach Sieci na rzecz innowacji w rolnictwie i na obszarach wiejskich pozwolą na integrację środowiska pszczelarskiego.  Podkarpacki miód i produkty pochodzenia  pszczelego maja renomę nie tylko w regionie, ale również kraju, co doskonale współgra ze strategią rozwoju i promocji. Miód zyskał już wysoką rangę, jest ceniony przez smakoszy miodu, zbiera laury i medale na krajowych i międzynarodowych konkursach pszczelarskich. O markę podkarpackiego miodu dbają pasjonaci, ludzie którzy w rozwój pszczelarstwa wkładają nie tylko spore pieniądze, ale i serce. Podkarpacki miód jest jak Podkarpacie – jedyne w swoim rodzaju, zagadkowe, kuszące swoją różnorodnością przyrodniczą i kulturową, wciąż odkrywane na nowo przez rzesze szukających wrażeń turystów i wysoko cenione przez tych, którzy już je poznali. To właśnie na Podkarpaciu przetrwała tradycja pasiek przydomowych, małych rodzinnych w których pracują całe rodziny z pokolenia na pokoleni. Realizacja konferencja da możliwość jeszcze większego rozwoju pszczelarstwa w woj. podkarpackim dzięki zapoznaniu jej uczestników z dotąd nieznaną gospodarką pasieczą. Natomiast wyjazd studyjny pozwoli na nawiązania kontaktów z  pszczelarzami, zaznajomienie się z dobrymi praktykami tam występującymi oraz przeniesienie ich na grunt Polski. Dlatego realizacja operacji przyczyni się do tworzenia sieci kontaktów pomiędzy doradcami , rolnikami, przedstawicielami instytucji naukowych, przedstawicielami instytucji rolniczych i około rolniczych  -służb wspierających wdrażanie innowacji na obszarach wiejskich.
</t>
    </r>
  </si>
  <si>
    <r>
      <rPr>
        <b/>
        <sz val="10"/>
        <rFont val="Calibri"/>
        <family val="2"/>
        <charset val="238"/>
        <scheme val="minor"/>
      </rPr>
      <t>Uzasadnienie:</t>
    </r>
    <r>
      <rPr>
        <sz val="10"/>
        <rFont val="Calibri"/>
        <family val="2"/>
        <charset val="238"/>
        <scheme val="minor"/>
      </rPr>
      <t xml:space="preserve"> Realizacja operacji  ma na celu pogłębienie wiedzy na temat działania ,,Współpraca’’objętgo Programem Rozwoju Obszarów Wiejskich na lata 2014-2020, a także zapoznanie uczestników operacji z podejmowanymi inicjatywami w kierunku tworzenia  grup operacyjnych w Rumunii, które mogą być inspiracją do utworzenia GO EPI przez uczestników operacji.  Współpraca rolników, doradców rolnych, przetwórców, przedsiębiorców, przedstawicieli, instytucji rolniczych i okołorolniczych oraz jednostek naukowych z województwa podkarpackiego jest niezbędna do powołania efektywnej grupy na rzecz innowacji EPI w województwie podkarpackim.  Uczestnicy projektu maja szansę  aby stać się siłą napędową do wdrażania nowych inicjatyw na rzecz rozwoju obszarów wiejskich. W przyszłości może się to przyczynić m.in do  do  wzrostu dochodu gospodarstw i promocji wsi jako miejsca do życia i rozwoju zawodowego. </t>
    </r>
  </si>
  <si>
    <r>
      <t>Wyjazd studyjny pn. Poszukiwanie i przygotowanie potencjalnych członków grup operacyjnych w województwie lubuskim – na przykładzie dobrych praktyk z województwa kujawsko-pomorskiego</t>
    </r>
    <r>
      <rPr>
        <b/>
        <sz val="11"/>
        <color rgb="FF000000"/>
        <rFont val="Calibri"/>
        <family val="2"/>
        <charset val="238"/>
        <scheme val="minor"/>
      </rPr>
      <t xml:space="preserve"> </t>
    </r>
  </si>
  <si>
    <r>
      <t xml:space="preserve">Grupą docelową, do której skierowane będą zaproszenia to: partnerzy KSOW i SIR z woj. lubuskiego,        rolnicy, doradcy rolni, przetwórcy, przedsiębiorcy, </t>
    </r>
    <r>
      <rPr>
        <sz val="11"/>
        <color rgb="FF000000"/>
        <rFont val="Calibri"/>
        <family val="2"/>
        <charset val="238"/>
        <scheme val="minor"/>
      </rPr>
      <t>przedstawiciele jednostek samorządu terytorialnego, organizacji pozarządowych oraz jednostek naukowych-30 osób. Wyjazd studyjny skierowany jest do potencjalnych członków grupy operacyjnej, osób zainteresowanych założeniem takiej grupy, bądź udziałem w takiej grupie. Celem wyjazdu jest odpowiednie przygotowanie tych osób do funkcjonowania w ramach grupy operacyjnej na rzecz innowacji - EPI.</t>
    </r>
  </si>
  <si>
    <r>
      <t>40</t>
    </r>
    <r>
      <rPr>
        <sz val="11"/>
        <color rgb="FFFF0000"/>
        <rFont val="Calibri"/>
        <family val="2"/>
        <charset val="238"/>
        <scheme val="minor"/>
      </rPr>
      <t xml:space="preserve"> + wolni słuchacze</t>
    </r>
  </si>
  <si>
    <r>
      <rPr>
        <b/>
        <sz val="11"/>
        <rFont val="Calibri"/>
        <family val="2"/>
        <charset val="238"/>
        <scheme val="minor"/>
      </rPr>
      <t>Uzasadnienie:</t>
    </r>
    <r>
      <rPr>
        <sz val="11"/>
        <rFont val="Calibri"/>
        <family val="2"/>
        <charset val="238"/>
        <scheme val="minor"/>
      </rPr>
      <t xml:space="preserve"> województwo lubuskie posiada odpowiednie warunki klimatyczne i glebowe pod uprawę winorośli stąd rosnące zainteresowanie uprawą i następnie produkcją wina gronowego na terenie województwa. Uprawa winorośli i produkcja wina podlega ryzykom związanym z prowadzeniem winnicy a także optymalizacją procesu przetwórczego. W ramach zorganizowanych konferencji winiarskich przedstawione zostały problemy uprawy winorośli, w tym wskazywano na brak fachowego wsparcia merytorycznego, wiedzy praktycznej oraz innowacyjnego spojrzenia na prowadzoną działalność stąd zrodził się pomysł na wyjazd studyjny w region Moraw słynący z największych ośrodków produkcji wina z długoletnią tradycją winiarską gdzie uczestnicy poznają dobre praktyki i innowacyjne rozwiązania w dziedzinie produkcji wina, marketingu i sprzedaży. Rozwój działań związanych z produkcją winorośli i wina skłania do podjęcia szeroko rozumianych działań i organizacji niniejszego wyjazdu. Połączenie zdobycia wiedzy z dwóch dziedzin produkcji (wina i serów) w ramach wyjazdu przyczyni się do wzbogacenia operacji i w perspektywie przyszłości do rozwoju gospodarstw rolnych na obszarach wiejskich. Ogromne znaczenie w sprzedaży regionalnej ma jakość produktu, która wpływa na markę oferty regionu będącej zachętą do przyjazdu producentów, turystów oraz przedsiębiorców w rejon województwa lubuskiego. Istotnym elementem wyjazdu będzie umożliwienie uczestnikom nawiązania kontaktów i stworzenie sposobności do zapoczątkowania dalekosiężnych relacji partnerskich w ramach sieci na rzecz innowacji w rolnictwie i na obszarach wiejskich wśród przedsiębiorców, rolników oraz doradców rolniczych.      </t>
    </r>
  </si>
  <si>
    <r>
      <rPr>
        <b/>
        <sz val="11"/>
        <rFont val="Calibri"/>
        <family val="2"/>
        <charset val="238"/>
        <scheme val="minor"/>
      </rPr>
      <t xml:space="preserve">Uzasadnienie: </t>
    </r>
    <r>
      <rPr>
        <sz val="11"/>
        <rFont val="Calibri"/>
        <family val="2"/>
        <charset val="238"/>
        <scheme val="minor"/>
      </rPr>
      <t>hodowla bydła mięsnego stanowi wciąż niełatwe zadanie w dziedzinie produkcji zwierzęcej. W województwie lubuskim pomimo szeregu różnych form realizacji projektów na temat chowu i hodowli bydła mięsnego wciąż ukazują się nowe problemy i zagadnienia w przedmiocie zarządzania i wpływu na rentowność gospodarstwa. Zważywszy na powyższe stworzyła się inicjatywa realizacji konferencji dla hodowców,producentów, rolników i przedsiębiorców, którym przy udziale praktyków oraz jednostek naukowych zostaną przedstawione innowacyjne rozwiązania i metody dla rozstrzygnięcia wszelkich problemów i wątpliwości. W ramach operacji zostanie przedstawiony sposób zastosowania nowoczesnych metod (markery genetyczne) w hodowli bydła mięsnego. Forma realizacji operacji w postaci merytorycznych wykładów w połączeniu bezpośrednio z praktyczną stroną chowu i hodowli bydła w gospodarstwie stanowi najbardziej pożądaną i konstruktywną formę projektu. Nadal brakuje fachowej wiedzy na temat genetyki niezbędnej do prawidłowego prowadzenia stada oraz nowoczesnej profilaktyki w stadzie. Tym samym konferencja pozwoli na wymianę doświadczeń i identyfikację potrzeb w zakresie zastosowania dobrych praktyk przy udziale innowacyjnych rozwiązań w produkcji rolnej. Uczestnicy reprezentujący różny poziom wdrożenia nowych metod w dziedzinie chowu i hodowli bydła w swoich gospodarstwach zapoznają się z osiągnięciami i postępem nauki w przedmiocie zachowania różnorodności genetycznej zwierząt, gospodarki wypasowej, efektywności i profilaktyki w stadach mięsnych, która jest podstawą do tego, aby uniknąć problemów zdrowotnych bydła. To również najtańsza metoda zapobiegania chorobom.  Ponadto, uczestnicy zopoznają się z polityka rozwoju obszarów wiejskich i mechanizmem wsparcia finansowego w ramach PROW 2014-2020.</t>
    </r>
  </si>
  <si>
    <r>
      <rPr>
        <b/>
        <sz val="11"/>
        <rFont val="Calibri"/>
        <family val="2"/>
        <charset val="238"/>
        <scheme val="minor"/>
      </rPr>
      <t>Uzasadnienie:</t>
    </r>
    <r>
      <rPr>
        <sz val="11"/>
        <rFont val="Calibri"/>
        <family val="2"/>
        <charset val="238"/>
        <scheme val="minor"/>
      </rPr>
      <t xml:space="preserve"> podczas wyjazdu studyjnego zaplanowany jest wykład związany z tworzeniem gospodarstw  opiekuńczych w Borach Tucholskich, uczestnicy wyjazdu zapoznają się z nowymi rozwiązaniami usług opiekuńczych mających ogromną rolę dla rozwoju lokalnego obszarów wiejskich. Możliwość prowadzenia dodatkowej działalności w wielu gospodarstwach rolnych wpłynie na polepszenie sytuacji ekonomicznej całych społeczności lokalnych. Zwiększeniu ulegnie liczba i poziom usług społecznych oferowanych na terenach wiejskich. Wzrośnie liczba inicjatyw innowacyjnych zarówno w sektorze rolnym, jak i w edukacji oraz w sektorze społecznym. 
30 uczestników wyjazdu zapozna się z zasadami, sposobem i dostosowaniem warunków, umiejętności i wykorzystania zasobów gospodarstwa do wymagań grupy osób w nim przebywających. Wyjazd studyjny w ramach dobrych praktyk pozwoli uczestnikom zainteresowanych tematyką, tworzeniem i prowadzeniem gospodarstwa opiekuńczego na zapoznanie się z już mechanizmem już funkcjonujących tego typu gospodarstw. Informacje przekazane przez wykładowców podczas wykładów i spotkań w gospodarstwach pozwolą przybliżyć uczestnikom wyjazdu problematykę związaną z zakładaniem, prowadzeniem, stawianymi wymogami prawnymi dla gospodarstw rolnych rozpoczynających działalność opiekuńczą. 
</t>
    </r>
  </si>
  <si>
    <r>
      <rPr>
        <b/>
        <sz val="11"/>
        <rFont val="Calibri"/>
        <family val="2"/>
        <charset val="238"/>
        <scheme val="minor"/>
      </rPr>
      <t xml:space="preserve">Uzasadnienie: </t>
    </r>
    <r>
      <rPr>
        <sz val="11"/>
        <rFont val="Calibri"/>
        <family val="2"/>
        <charset val="238"/>
        <scheme val="minor"/>
      </rPr>
      <t xml:space="preserve">pomysł operacji jest wynikiem zrealizowanego wyjazdu studyjnego w ramach działania "Współpraca" do Szubina we wrześniu 2018 r. Podczas wyjazdu uczestnicy zapoznali się z mechanizmem działania "Współpraca" na przykładzie istniejącego konsorcjum "Moja Soja" i przy tym uzyskali ogólną wiedzę dotyczącą uprawy soi konwencjonalnej. Zdobyta wiedza zachęciła uczestników do wdrożenia uprawy soi w swoich gospodarstwach. W związku z powyższym inicjatywa zorganizowania przedmiotowej konferencji w przedmiocie stricte uprawy soi jest jak najbardziej wskazana. Uprawa soi posiada wiele zalet (idealny skład nasion, uprawa proekologiczna, uzyskujemy azot za darmo, stanowi idealny przedplon, jest uprawą niskonakładową, poprawia strukturę gleby, wpływa na wzrost próchnicy w glebie, nie wymaga intensywnej ochrony) i stwarza duże szanse dla uprawy polowej w województwie lubuskim. Należy pamiętać, że uprawa soi na nasiona jest alternatywą dla śruty GMO. Przy tym, zostanie zwrócona uwaga na mechanizmy otrzymania dotacji do produkcji roślin wysokobiałkowych. Uczestnicy zapoznają się z zarówno podstawową wiedzą jak i innowacyjnymi rozwiązaniami oraz wszelkimi zaleceniami dla prawidłowej uprawy soi. Poza częścią teoretyczną w ramach operacji zostaną zaprezentowane poletka uprawy soi w województwie lubuskim. Operacja wpisuje się w ramach upowszechniania i promocji produkcji zdrowej żywności, w tym w zakresie zwiększania udziału roślin wysokobiałkowych w strukturze zasiewów w tym soi non GMO oraz zwiększenie ich wykorzystania w przemyśle paszowym. Konferencja z udziałem jednostek naukowych pozwoli na wzmocnienie działań na rzecz transferu wiedzy pomiędzy nauką a praktyką rolniczą i promowaniem innowacyjnych rozwiązań   </t>
    </r>
  </si>
  <si>
    <r>
      <rPr>
        <b/>
        <sz val="11"/>
        <rFont val="Calibri"/>
        <family val="2"/>
        <charset val="238"/>
        <scheme val="minor"/>
      </rPr>
      <t xml:space="preserve">Uzasadnienie:  </t>
    </r>
    <r>
      <rPr>
        <sz val="11"/>
        <rFont val="Calibri"/>
        <family val="2"/>
        <charset val="238"/>
        <scheme val="minor"/>
      </rPr>
      <t xml:space="preserve">Wydanie publikacji jest oczekiwane i poszukiwne przez pszczelrzy.  Zebrane wiadomości dotyczace chorób, hodowli i utrzymania są niezbdne przy prawidłowym prowadzeniu pasieki. Podczas imprez organizowanych przez PODR mieszkańcy woj. podlaskiego poszukują bezpłatnych publikacji dotyczacych pszczół. </t>
    </r>
  </si>
  <si>
    <r>
      <rPr>
        <b/>
        <sz val="11"/>
        <rFont val="Calibri"/>
        <family val="2"/>
        <charset val="238"/>
        <scheme val="minor"/>
      </rPr>
      <t>Uzasadnienie:</t>
    </r>
    <r>
      <rPr>
        <sz val="11"/>
        <rFont val="Calibri"/>
        <family val="2"/>
        <charset val="238"/>
        <scheme val="minor"/>
      </rPr>
      <t xml:space="preserve"> Wyjaz studyjny poświęcony prezentacji roślin bobowaty ma przybliżyć rolnikom zagadnienia uprawy roślin białkowych, co może przyczynić się do zwiększenia niezalezności produkcj zwierzecej od  importu białka paszowego. Rolnikom zostaną przedstawione wyniki badań, pola doświadczalne Instytutu, kalkulację kosztów produkcji roślin bobowatych.</t>
    </r>
  </si>
  <si>
    <r>
      <rPr>
        <b/>
        <sz val="11"/>
        <rFont val="Calibri"/>
        <family val="2"/>
        <charset val="238"/>
        <scheme val="minor"/>
      </rPr>
      <t>Uzasaadnienie:</t>
    </r>
    <r>
      <rPr>
        <sz val="11"/>
        <rFont val="Calibri"/>
        <family val="2"/>
        <charset val="238"/>
        <scheme val="minor"/>
      </rPr>
      <t xml:space="preserve"> Chcąc zatrzymać proces wymierania populacji pszczół, warto propagować tradycję pszcelarską wśród społeczeństwa, należy podnieść poziom wiedzy i świadomość osób zainteresowanych tematyką pszczelarską z woj. Podlaskiego w zakresie aktualnych szans i problemów w pszczelarstwie. Uczestnicy warsztatów zdobędą wiedzę i umiejetności z zakresu zakładania i prowadzenia pasieki. Jak postepować w przypadku chorób pszczół jakie podejmować innowacyjne metody leczenia.</t>
    </r>
  </si>
  <si>
    <r>
      <rPr>
        <b/>
        <sz val="11"/>
        <rFont val="Calibri"/>
        <family val="2"/>
        <charset val="238"/>
        <scheme val="minor"/>
      </rPr>
      <t xml:space="preserve">Uzasadnienie: </t>
    </r>
    <r>
      <rPr>
        <sz val="11"/>
        <rFont val="Calibri"/>
        <family val="2"/>
        <charset val="238"/>
        <scheme val="minor"/>
      </rPr>
      <t>Rolnicy  prowadzacy mniejsze gospodarstwa rolne ciagle poszukuja dodatkowego źródła dochodu. Jednym ze źródeł może być uprawa ziół. Warsztaty maja zapoznać rolników z uprawą i przerobem wybranych gatunków ziół. Innowacyjne produkty jakie można przygotować we własnym gospodarstwie i sprzedawać przyczynią się do zwiększenia dochodu dla producentów rolnych.</t>
    </r>
  </si>
  <si>
    <r>
      <rPr>
        <b/>
        <sz val="11"/>
        <rFont val="Calibri"/>
        <family val="2"/>
        <charset val="238"/>
        <scheme val="minor"/>
      </rPr>
      <t>Uzasadnienie:  R</t>
    </r>
    <r>
      <rPr>
        <sz val="11"/>
        <rFont val="Calibri"/>
        <family val="2"/>
        <charset val="238"/>
        <scheme val="minor"/>
      </rPr>
      <t>olnicy  prowadzacy gospodarstwa agroturystycznie starają się poszeżyć swoja ofertę dla turystów. Zaprezentowanie dobrych praktyk realizowanych w woj. podlaskim dla gospodarstw przyczyni się do zwiększenia dochodu dla gospodarstwa</t>
    </r>
  </si>
  <si>
    <r>
      <rPr>
        <b/>
        <sz val="11"/>
        <color theme="1"/>
        <rFont val="Calibri"/>
        <family val="2"/>
        <charset val="238"/>
        <scheme val="minor"/>
      </rPr>
      <t xml:space="preserve">Uzasadnienie: </t>
    </r>
    <r>
      <rPr>
        <sz val="11"/>
        <color theme="1"/>
        <rFont val="Calibri"/>
        <family val="2"/>
        <charset val="238"/>
        <scheme val="minor"/>
      </rPr>
      <t>Wyjaz studyjny prezentujący ciekawe rozwiązania w przetwórstwie rolno-spożywczym na terenie Łotwy i Litwy.  Gospodarstwa ekologiczne i agroturystyczne zaprezentują ciekawe rozwiązania produkcji i sprzedaży swoich wyrobów.</t>
    </r>
  </si>
  <si>
    <t>Zmiany  podyktowane są omyłkami pisarskimi.Poprawiono liczbę uczestników spotkań z 136 na 270.</t>
  </si>
  <si>
    <t xml:space="preserve">Zmiana podyktowana jest przeprowadzonym  trybem wyboru wykonawcy - zapytaniem ofertowym zgodnie z Zarządzeniem Dyrektora ŚODR. </t>
  </si>
  <si>
    <t>Zmiana dotyczy liczby uczestników operacji podczas seminarium oraz wyjazdu studyjnego 17.10.2018 r. Pomimo akcji informacyjnej przeprowadzonej na szeroką skalę na stoisku informacyjnym podczas jesiennych targów w Słupsku (rozdano 800 ulotek) oraz w internecie na stonach internetowych wskazanych podmiotów (5 - tu też nastąpiła zmiana, wynikająca z braku informacji zwrotnej o zamieszczeniu plakatu informacyjnego na swoich stronach www, pomimo ponownej prośby o uczynienie tego) chęć udziału w seminaium wyraziło tylko 72 osoby, a w wyjeździe studyjnym 49. Zmiana nie wpłynęła na osiągnięcie celu głównego operacji. Wartość wskaźników monitorowania realizacji operacji, jak równiez poniesionych kosztów operacji uległa zmniejszeniu w stosunku do prognozowanej, co jest skutkiem przeprowadzania procedur zgodnych z Prawem zamówień publicznych, dzięki czemu zostali wyłonieni najatrakcyjniejsi pod względem cenowym wykonawcy.</t>
  </si>
  <si>
    <t xml:space="preserve">Uzasadnienie: Wartość poniesionych kosztów operacji uległa zmniejszeniu,  mniejsza kwota powstała  w wynku  przeprowadzenia procedury zapytań ofertowych zgodnych z Prawem zamówien publicznych </t>
  </si>
  <si>
    <t>Uzasadnienie: Wartość poniesionych kosztów operacji uległa zmniejszeniu,  mniejsza kwota powstała  w wynku  przeprowadzenia procedury zapytań ofertowych zgodnych z Prawem zamówien publicznych , liczba uczestników zmniejszyła się z powodu rezygnacji uczestnika dwie godziny przed planowanym odjazdem a w tak rótkim czasie nie było mozliwości zrektutowania nowego uczestnika .</t>
  </si>
  <si>
    <t xml:space="preserve">Rezygnacja z realizacji  operacji  z powodu zwolnienia się z pracy koordynatora operacji i zbyt ograniczonego czasu na poszukiwanie odpowiedniego zastepstwa </t>
  </si>
  <si>
    <t>Uzasadnienie: Wartość poniesionych kosztów operacji uległa zmniejszeniu,  mniejsza kwota powstała  w wynku  przeprowadzenia procedury zapytań ofertowych zgodnych z Prawem zamówien publicznych , liczba uczestników wynikła z powodu pomyłkii przy wpisie ,prawidłowa liczba uczestników powinna wynosic 40.</t>
  </si>
  <si>
    <t xml:space="preserve"> „Działanie Współpraca” wspierające wdrażanie innowacyjnych rozwiązań w rolnictwie </t>
  </si>
  <si>
    <r>
      <t>1. Usunięto sformułowanie "broszura" z tytułu operacji, ponieważ to kolumna  g) określa formę realizacji operacji .  2. Na etapnie szacowania wartości zamówienia</t>
    </r>
    <r>
      <rPr>
        <sz val="11"/>
        <color theme="1"/>
        <rFont val="Calibri"/>
        <family val="2"/>
        <charset val="238"/>
        <scheme val="minor"/>
      </rPr>
      <t xml:space="preserve"> przyjęto węższy zakres tematyczny, a przez to mniejszą objętość broszury</t>
    </r>
    <r>
      <rPr>
        <sz val="11"/>
        <rFont val="Calibri"/>
        <family val="2"/>
        <charset val="238"/>
        <scheme val="minor"/>
      </rPr>
      <t>.</t>
    </r>
    <r>
      <rPr>
        <sz val="11"/>
        <color theme="1"/>
        <rFont val="Calibri"/>
        <family val="2"/>
        <charset val="238"/>
        <scheme val="minor"/>
      </rPr>
      <t xml:space="preserve"> Finalnie większa liczba stron broszury spowodowała zwiększenie budżet operacji </t>
    </r>
    <r>
      <rPr>
        <sz val="11"/>
        <rFont val="Calibri"/>
        <family val="2"/>
        <charset val="238"/>
        <scheme val="minor"/>
      </rPr>
      <t>do 26 527,00 zł.</t>
    </r>
  </si>
  <si>
    <r>
      <t>1. Zmieniono wskaźnik monitorowania operacji zgodnie z listą obecności operacji. 
2. Zmieniła się grupa docelowa operacji - w trakcie naboru, nauczyciele i przedstawiciele izb rolniczych nie wykazali zainteresowania tematem szkolenia. 
3.</t>
    </r>
    <r>
      <rPr>
        <sz val="11"/>
        <color rgb="FFFF0000"/>
        <rFont val="Calibri"/>
        <family val="2"/>
        <charset val="238"/>
        <scheme val="minor"/>
      </rPr>
      <t xml:space="preserve"> Wartość poniesionych kosztów operacji uległa zmniejszeniu w stosunku do prognozowanej, ponieważ na etapie projektowania operacji planowano jej realizację w całości poza bazą CDR Poznań. W planowanym terminie realizacji operacji baza hotelowa CDR Poznań była w całości zarezerwowana. Ponieważ rezerwacja została odwołana, zasadnym było wykorzystać bazę własną właśnie ze względu na oszczędność środków.  </t>
    </r>
  </si>
  <si>
    <r>
      <t xml:space="preserve">1. Zwiększyła się liczba uczestników operacji ze względu na duże zainteresowanie tematyką konferencji. 
2. Wartość poniesionych kosztów operacji uległa zmniejszeniu w stosunku do prognozowanej, co jest skutkiem przeprowadzania procedur zgodnych z Prawem zamówień publicznych, dzięki czemu zostali wyłonieni najatrakcyjniejsi pod względem cenowym wykonawcy. </t>
    </r>
    <r>
      <rPr>
        <sz val="11"/>
        <color rgb="FFC00000"/>
        <rFont val="Calibri"/>
        <family val="2"/>
        <charset val="238"/>
        <scheme val="minor"/>
      </rPr>
      <t>„Sieciowanie Partnerów SIR” oraz "III Forum wiedzy i innowacji" były realizowane u tego samemgo wykonawcy, w pokrywających się terminach, tj. drugi dzień Sieciowania był pierwszym dniem III Forum. Wykonawca był wyłoniony na podstawie wspólnego przetargu  dla w/w operacji. Prawdopodonie ta kompleksowość skutkowała atrakcyjniejszymi cenami. Koszt usługi hotelowej dla tych dwóch operacji szacowano na kwotę 158.000 zł. brutto, zaś złożone oferty opiewały na kwoty: 144.328,57 zł., 145.910,40 zł. oraz 86.100 zł. Ostatnia z ofert była nadzwyczaj niska, oferowana przez pośrednika, który tłumaczył niską cenę rabatami ze strony hotelu wynikającymi z długoletniej współpracy z proponowanym przez pośrednika hotelem, w którym finalnie odbyły się w/w wydarzenia.  Ponadto w ramach projektowania operacji wzięto pod uwagę koszty, z których finalnie zrezygnowano, w tym przede wszystkim koszt umów cywilno-prawnych z wykładowcami. W „Sieciowaniu Partnerów SIR”  wykładowcami byli pracownicy CDR oraz sami uczestnicy konferencji.</t>
    </r>
  </si>
  <si>
    <r>
      <t>1. Uszczegółowiono wskaźnik monitorowania operacji zgodnie z listą obecności operacji. 
2. Wprowadzono zapisy w lepszy sposób charakteryzujący grupę docelową operacji.  
3. Wartość poniesionych kosztów operacji uległa zmniejszeniu w stosunku do prognozowanej, co jest skutkiem przeprowadzania procedur zgodnych z Prawem zamówień publicznych, dzięki czemu zostali wyłonieni najatrakcyjniejsi pod względem cenowym wykonawcy.</t>
    </r>
    <r>
      <rPr>
        <sz val="11"/>
        <color rgb="FFC00000"/>
        <rFont val="Calibri"/>
        <family val="2"/>
        <charset val="238"/>
        <scheme val="minor"/>
      </rPr>
      <t xml:space="preserve"> „Sieciowanie Partnerów SIR” oraz "III Forum wiedzy i innowacji" były realizowane u tego samemgo wykonawcy, w pokrywających się terminach, tj. drugi dzień Sieciowania był pierwszym dniem III Forum. Wykonawca był wyłoniony na podstawie wspólnego przetargu  dla w/w operacji. Prawdopodonie ta kompleksowość skutkowała atrakcyjniejszymi cenami. Koszt usługi hotelowej dla tych dwóch operacji szacowano na kwotę 158.000 zł. brutto, zaś złożone oferty opiewały na kwoty: 144.328,57 zł., 145.910,40 zł. oraz 86.100 zł. Ostatnia z ofert była nadzwyczaj niska, oferowana przez pośrednika, który tłumaczył niską cenę rabatami ze strony hotelu wynikającymi z długoletniej współpracy z proponowanym przez pośrednika hotelem, w którym finalnie odbyły się w/w wydarzenia.</t>
    </r>
  </si>
  <si>
    <r>
      <rPr>
        <b/>
        <sz val="11"/>
        <rFont val="Calibri"/>
        <family val="2"/>
        <charset val="238"/>
        <scheme val="minor"/>
      </rPr>
      <t>Uzasadnienie:</t>
    </r>
    <r>
      <rPr>
        <sz val="11"/>
        <rFont val="Calibri"/>
        <family val="2"/>
        <charset val="238"/>
        <scheme val="minor"/>
      </rPr>
      <t xml:space="preserve"> Do prawidłowego funkcjonowania Sieci na rzecz innowacji w rolnictwie i na obszarach wiejskich niezbędne są cykliczne spotkania osób, które wykonują zadania na rzecz SIR tj. krajowych i wojewódzkich koordynatorów SIR oraz krajowych i wojewódzkich brokerów innowacji, jak również innych pracowników CDR i WODR wspierających działalność SIR. Podczas spotkań uczestnicy wymieniają się doświadczeniami oraz dobrymi praktykami, identyfikują powstałe problemy, zarówno na poziomie wojewódzkim jak i krajowym, a także poszukują możliwych rozwiązań tych problemów. Spotkania zespołu SIR są też doskonałą płaszczyzną do zacieśniania współpracy pomiędzy osobami zaangażowanymi w realizację zadań SIR, a tym samym do zacieśnienia współpracy pomiędzy poszczególnymi województwami w zakresie promowania innowacyjnych rozwiązań w rolnictwie, leśnictwie, produkcji żywności i na obszarach wiejskich. </t>
    </r>
  </si>
  <si>
    <r>
      <rPr>
        <b/>
        <sz val="11"/>
        <rFont val="Calibri"/>
        <family val="2"/>
        <charset val="238"/>
        <scheme val="minor"/>
      </rPr>
      <t>Uzasadnienie:</t>
    </r>
    <r>
      <rPr>
        <sz val="11"/>
        <rFont val="Calibri"/>
        <family val="2"/>
        <charset val="238"/>
        <scheme val="minor"/>
      </rPr>
      <t xml:space="preserve"> Aby nieustannie poprawiać efektywność działania Sieci na rzecz innowacji w rolnictwie i na obszarach wiejskich niezbędne jest ciągłe poszukiwanie inspiracji oraz dobrych praktyk. Planowana operacja zapewnia możliwość wymiany doświadczeń polsko-włoskich, które mogą być inspiracją dla pracowników SIR do rozszerzenia działalności Sieci w Polsce. Dzięki wizytowaniu włoskich Grup Operacyjnych EPI uczestnicy wyjazdu studyjnego, w tym pracownicy Ministerstwa Rolnictwa i Rozwoju Wsi oraz Agencji Restrukturyzacji i Modernizacji Rolnictwa zajmujący sie działaniem "Współpraca" w ramach PROW 2014-2020, zapoznają się z przepisami oraz wytycznymi dotyczącymi funkcjonowania tych Grup oraz realizacji przez nie projektów co pozwoli na analizę krajowych przepisów z szerszej perspektywy. Istotne jest również zapoznanie się z procesem tworzenia GO we Włoszech oraz z problemami jakie napotykają Grupy, a także z formami wspierania wdrażania innowacyjnych rozwiązań w rolnictwie i na obszarach wiejskich przez włoski odpowiednik brokerów innowacji oraz SIR. </t>
    </r>
  </si>
  <si>
    <t>Doradztwo grupowe podwaliną do tworzenia grup fokusowych i grup operacyjnych</t>
  </si>
  <si>
    <t>5 broszur</t>
  </si>
  <si>
    <t>2500 egz.</t>
  </si>
  <si>
    <t xml:space="preserve">1. seminarium 
2. ilość uczestników 
seminarium 
3. wyjazd studyjny 
4. ilość uczestników wyjazdu 
</t>
  </si>
  <si>
    <t>1
45
1
45</t>
  </si>
  <si>
    <t xml:space="preserve">
1. seminarium  
2. ilość uczestników 
seminarium  
3. wyjazd studyjny 
4. ilość uczestników wyjazdu 
</t>
  </si>
  <si>
    <t>1
45
1
45</t>
  </si>
  <si>
    <t xml:space="preserve">1
23
 </t>
  </si>
  <si>
    <t xml:space="preserve">1. seminarium 
2. ilość uczestników 
konferencji 
</t>
  </si>
  <si>
    <t xml:space="preserve">1
200
</t>
  </si>
  <si>
    <t xml:space="preserve">
1. konferencja 
2. ilość uczestników 
konferencji  
3. wyjazd studyjny 
4. ilość uczestników wyjazdu - 
</t>
  </si>
  <si>
    <t xml:space="preserve">
1
120
1
45
</t>
  </si>
  <si>
    <t>Celem operacji jest zapoznanie uczestników wyjazdu studyjnego z inicjatywami w kierunku tworzenia grup operacyjnych w Rumunii oraz poszukiwanie partnerów KSOW do współpracy w ramach działania „Współpraca” poprzez wspieranie  tworzenia sieci kontaktów pomiędzy rolnikami , doradcami, przedstawicielami instytucji naukowych, przedstawicielami instytucji rolniczych i około rolniczych  (służbami)  wspierających wdrażanie innowacji na obszarach wiejskich w zakresie innowacyjnych metod produkcji roślinnej dla upraw z rodziny konopiowatych oraz zbóż.</t>
  </si>
  <si>
    <t xml:space="preserve">Konferencja 
Wyjazd studyjny 
</t>
  </si>
  <si>
    <t>1
1</t>
  </si>
  <si>
    <t xml:space="preserve">liczba uczestników konferencji 
Liczba uczestników wyjazdu studyjnego 45 </t>
  </si>
  <si>
    <t>120
45</t>
  </si>
  <si>
    <t>Celem organizacji warsztatów jest wspieranie i rozwój pszczelarstwa w zapobieganiu ginięcia owadów zapylających, w tym pszczoły miodnej. Warto propagować innowacyjne metody prowadzenia pasieki. Ważną rolę stanowi sama produkcja miodu ale również bardzo istotne jest jego pozyskiwanie i innowacyjne metody konfekcjonowania poprzez np. dodawanie owoców liofilizowanych. Chcąc zatrzymać proces wymierania populacji pszczół warto podejmować działania promujce innowacyjne rozwiązania stosowane w pszczelarstwie.</t>
  </si>
  <si>
    <r>
      <rPr>
        <b/>
        <sz val="11"/>
        <rFont val="Calibri"/>
        <family val="2"/>
        <charset val="238"/>
        <scheme val="minor"/>
      </rPr>
      <t xml:space="preserve">Uzasadnienie: </t>
    </r>
    <r>
      <rPr>
        <sz val="11"/>
        <rFont val="Calibri"/>
        <family val="2"/>
        <charset val="238"/>
        <scheme val="minor"/>
      </rPr>
      <t>Chcąc zatrzymać proces wymierania populacji pszczół, warto propagować tradycję pszcelarską wśród społeczeństwa, należy podnieść poziom wiedzy i świadomość osób zainteresowanych tematyką pszczelarską z woj. podlaskiego w zakresie aktualnych, innowacyjnych rozwiązań w pszczelarstwie. Uczestnicy warsztatów zdobędą wiedzę i umiejetności z zakresu innowacyjnych metod konfekcjonowania czy walki z chorobami oraz nowe techniki wykorzystywane przy zakładaniu i prowadzeniu pasieki. Pszczelarstwo jako alternatywna produkcja zwierzęca może wpłynąć na zwiększenie rentowności gospodarstw i wzrost konkurencyjności w rolnictwie.</t>
    </r>
  </si>
  <si>
    <t>Urynkowienie żywności tradycyjnej szansą na rozwój małych gospodarstw na przykładzie woj. mazowieckiego i śląskiego</t>
  </si>
  <si>
    <t>Celem wyjazdu jest uzyskanie wiedzy i poznanie innowacyjnych metod wprowadzania żywności tradycyjnej na rynek w oparciu o dobre przykłady z województwa mazowieckiego i śląskiego. Wyprodukowanie żywności opartej o tradycyjne procedury wywymaga innowacyjnego (nowoczesnego) podejścia wprowadzania na rynek (np. reklamam, konfekcjonowanie, formy sprzedaży - internet).</t>
  </si>
  <si>
    <t>Urynkowienie żywności tradycyjnej szansą na rozwój małych gospodarstw na przykładzie woj. podkarpackiego i świętokrzyskiego</t>
  </si>
  <si>
    <t>Celem wyjazdu jest uzyskanie wiedzy i poznanie innowacyjnych metod wprowadzania żywności tradycyjnej na rynek w oparciu o dobre przykłady z województwa podkarpackiego i świętokrzyskiego. Wyprodukowanie żywności opartej o tradycyjne procedury wywymaga innowacyjnego (nowoczesnego) podejścia wprowadzania na rynek (np. reklamam, konfekcjonowanie, formy sprzedaży - internet)</t>
  </si>
  <si>
    <t>Celem szkolenia będzie promocja innowacyjnej formy sprzedaży jaka jest rolniczy handel detaliczny. Uczestnicy zapoznają się z najnowszymi wymaganiami, uwarunkowaniami i przepisami prawa, dobrymi praktykami jak prowadzić sprzedaż z gospodarstwa wg. zasad rolniczego handelu detalicznego.</t>
  </si>
  <si>
    <t>28</t>
  </si>
  <si>
    <t>130</t>
  </si>
  <si>
    <t>29</t>
  </si>
  <si>
    <t>liczba stoisk wystawienniczych</t>
  </si>
  <si>
    <t>producenci rolni, doradcy rolniczy, mieszkańcy obszarów wiejskich, podmioty uczestniczące w rozwoju obszarów wiejskich</t>
  </si>
  <si>
    <t>liczba zrealizowanych filmów</t>
  </si>
  <si>
    <t xml:space="preserve">Celem operacji jest ułatwianie transferu wiedzy i innowacji w rolnictwie w zakresie ochrony i kształtowania zasobów wodnych na terenach wiejskich. Przedmiotem operacji jest konferencja połączona z wyjazdem studyjnym obejmująca tematykę dotyczącą gospodarowania wodą w glebie z wykorzystaniem nowoczesnych agrotechnik, zarządzania wodą na zbiornikach wodnych, w tym wykorzystania innowacyjnych rozwiązań melioracyjnych opracowanych przez polskich naukowców oraz podstaw prawnych w tym zakresie. Wykładowcami na konferencji będą m.in. pracownicy naukowi zajmujący się zagadnieniami gospodarowania wodą w rolnictwie, mający wiedzę i doświadczenie w zakresie nowych rozwiązań, które mogą zostać zaimplementowane w gospodarstwach rolnych.
Program wyjazdu studyjnego podczas konferencji obejmuje: przepompownie i wały przeciwpowodziowe, zbiornik stanowiący przykład małej retencji, urządzenia melioracyjne.
W ramach realizacji operacji przygotowana zostanie publikacja dotycząca nowoczesnego gospodarowania wodą w rolnictwie z uwzględnieniem podstaw prawnych korzystania z wód.
</t>
  </si>
  <si>
    <t>Ministerstwo Rolnictwa i Rozwoju Wsi, ul. Wspólna 30, 00-930 Warszawa</t>
  </si>
  <si>
    <t>publikacja/materiał (wersja drukowana i/lub elektroniczna)</t>
  </si>
  <si>
    <t>Departament Strategii, Analiz i Rozwoju</t>
  </si>
  <si>
    <t>liczba spotkań</t>
  </si>
  <si>
    <t>I</t>
  </si>
  <si>
    <t>Uzasadnienie</t>
  </si>
  <si>
    <t>II,III,IV</t>
  </si>
  <si>
    <t xml:space="preserve">liczba konferencji </t>
  </si>
  <si>
    <t>Publikacja/ materiał (wersja drukowana i/lub elektroniczna)</t>
  </si>
  <si>
    <t xml:space="preserve">Bezpośrednio – wybrani pracownicy jednostek doradztwa rolniczego; pośrednio rolnicy oraz mieszkańcy obszarów wiejskich korzystający z usług świadczonych przez doradztwo publiczne m.in. w zakresie transferu wiedzy i innowacji w rolnictwie oraz na obszarach wiejskich. W każdym ze spotkań weźmie udział około 40 przedstawicieli doradztwa, tak więc we wszystkich 6-ciu spotkaniach weźmie udział ok 240 uczestników. </t>
  </si>
  <si>
    <t>szkolenia/ seminaria/ inne formy szkoleniowe</t>
  </si>
  <si>
    <t>szkolenie/seminarium/warsztat</t>
  </si>
  <si>
    <t>Celem głównym organizowanych spotkań jest wsparcie transferu wiedzy i innowacji. Celem szczegółowym  stworzenie warunków do   wymiany opinii i doświadczeń pomiędzy przedstawicielami środowiska naukowego i praktyki rolniczej a pracownikami jednostek doradztwa rolniczego, związanych m.in. z możliwościami transferu wiedzy i umożliwiających skuteczne wdrażanie instrumentów Wspólnej Polityki Rolnej. Cele te są spójne z zakresem Działania 2, tj. zapewnienie działań sieciujących dla doradców i służb wspierających wdrażanie innowacji na obszarach wiejskich.
Efektywne upowszechnianie wiedzy i doświadczeń we wdrażaniu innowacji w rolnictwie i na obszarach wiejskich</t>
  </si>
  <si>
    <t xml:space="preserve">Organizacja spotkań dla doradców rolniczych w instytutach badawczych i wzorcowych gospodarstwach rolnych </t>
  </si>
  <si>
    <t>I,II,III,IV</t>
  </si>
  <si>
    <t>Zmiana polega na zmniejszeniu liczby spotkań, tj. rezygnacji ze spotkań planowanych w 2018 r. oraz w konsekwencji na zmniejszeniu kwoty budżetu brutto operacji w 2018 roku.  Ponadto zmieniono tytuł operacji w celu poszerzenia katalogu osób, które mogą wziąć udział w seminarium (rezygnacja z ograniczenia do kadry zarządzającej).</t>
  </si>
  <si>
    <r>
      <t xml:space="preserve">Pracownicy instytucji doradztwa rolniczego i instytutów badawczych, przedstawiciele SWG AKIS - Łącznie ok </t>
    </r>
    <r>
      <rPr>
        <sz val="11"/>
        <color rgb="FFFF0000"/>
        <rFont val="Calibri"/>
        <family val="2"/>
        <charset val="238"/>
        <scheme val="minor"/>
      </rPr>
      <t>80 osób</t>
    </r>
    <r>
      <rPr>
        <sz val="11"/>
        <rFont val="Calibri"/>
        <family val="2"/>
        <charset val="238"/>
        <scheme val="minor"/>
      </rPr>
      <t>. Rolnicy i ogół społeczeństwa korzystający z wdrażania innowacyjnych rozwiązań</t>
    </r>
  </si>
  <si>
    <t xml:space="preserve">Współpraca instytucji doradztwa rolniczego i instytutów badawczych w celu zapewnienia wdrażania innowacyjnych rozwiązań z nauki do praktyki rolniczej. Cele: zapewnienie wdrażania innowacyjnych rozwiązań z nauki do praktyki rolniczej. Dostarczenie wiedzy o najnowszych wynikach badań rolniczych i innowacjach zalecanych do upowszechniania. Zwiększenie zainteresowania uczestników seminariów oraz spotkania jdr oraz instytutów wdrażania innowacji. </t>
  </si>
  <si>
    <t>Organizacja seminarium dla przedstawicieli instytutów badawczych i jednostek doradztwa rolniczego</t>
  </si>
  <si>
    <t>pracownicy instytucji doradztwa rolniczego i instytutów badawczych, przedstawiciele SWG AKIS - Łącznie 200 osób. Rolnicy i ogół społeczeństwa korzystający z wdrażania innowacyjnych rozwiązań</t>
  </si>
  <si>
    <t>2
1</t>
  </si>
  <si>
    <t>liczba seminariów
liczba spotkań</t>
  </si>
  <si>
    <t>Organizacja seminariów/spotkania dla kadry zarządzającej instytutów badawczych i jednostek doradztwa rolniczego</t>
  </si>
  <si>
    <t>Pracownicy instytucji doradztwa rolniczego, przedstawiciele MRiRW - ok. 80 osób.</t>
  </si>
  <si>
    <t>Zagraniczne wyjazdy studyjne</t>
  </si>
  <si>
    <t>Upowszechnienie organizacji i zasad funkcjonowania jednostek doradztwa rolniczego, wymiana doświadczeń i prezentacja dobrych praktyk oraz stosowanych form i metod doradzania w kontekście międzynarodowym oraz prezentacja innowacyjnych rozwiązań procesu transferu wiedzy z nauki do praktyki rolniczej. Cele te są spójne z zakresem Działania 2, tj. zapewniają działania sieciujące dla doradców i przedstawicieli instytucji doradczych z innych krajów UE oraz z instytutów w zakresie wdrażania innowacji. Przyczyniają się do wspierania transferu wiedzy i innowacji, mają na celu wsparcie innowacji w rolnictwie. 
Temat: Zapoznanie kadry zarządzającej jdr i MRiRW z funkcjonowaniem doradztwa rolniczego w wybranym kraju UE.</t>
  </si>
  <si>
    <t>Organizacja wyjazdu studyjnego do wybranego kraju UE na temat funkcjonowania doradztwa rolniczego</t>
  </si>
  <si>
    <t>I,II</t>
  </si>
  <si>
    <t>Pracownicy instytucji doradztwa rolniczego i instytutów badawczych, przedstawiciele Stowarzyszenia EUFRAS, Mirr, ARiMR, KOWR, Rad Społecznych Doradztwa Rolniczego, prywatnych podmiotów doradczych, innych przedstawicieli państw UE, pośrednio rolnicy i ogół społeczeństwa korzystający ze wsparcia doradczego i wdrażania innowacyjnych rozwiązań w zakresie praktyki rolniczej ogółem ok. 300 osób</t>
  </si>
  <si>
    <t>Konferencja/kongres</t>
  </si>
  <si>
    <t xml:space="preserve">Celem jest zapewnienie przekazania informacji o planowanych zadaniach dla doradztwa rolniczego przez KE po 2020 roku, wymiana poglądów, doświadczeń i prezentacja dobrych praktyk w kontekście międzynarodowym oraz prezentacja innowacyjnych rozwiązań dotyczących transferu wiedzy z nauki do praktyki rolniczej. </t>
  </si>
  <si>
    <t>Organizacja międzynarodowej konferencji na temat doradztwa rolniczego pt. ,,Wyzwania dla doradztwa rolniczego po 2020"</t>
  </si>
  <si>
    <r>
      <t>Zmiana m.in.</t>
    </r>
    <r>
      <rPr>
        <b/>
        <sz val="11"/>
        <rFont val="Calibri"/>
        <family val="2"/>
        <charset val="238"/>
        <scheme val="minor"/>
      </rPr>
      <t xml:space="preserve"> </t>
    </r>
    <r>
      <rPr>
        <sz val="11"/>
        <rFont val="Calibri"/>
        <family val="2"/>
        <charset val="238"/>
        <scheme val="minor"/>
      </rPr>
      <t>kwoty budżetu brutto operacji w 2018 roku w związku z rzeczywiście poniesionymi wydatkami oraz wskaźnika operacji w związku z wystawieniem stoiska podczas Narodowej Wystawy Rolniczej w Poznaniu.</t>
    </r>
  </si>
  <si>
    <t>I; III</t>
  </si>
  <si>
    <t>I; IV</t>
  </si>
  <si>
    <r>
      <t>Grupą docelową jest 10 instytutów badawczych nadzorowanych przez Ministra Rolnictwa i Rozwoju Wsi oraz jednostki doradztwa rolniczego (Centrum Doradztwa Rolniczego - CDR i 16 wojewódzkich ośrodków doradztwa rolniczego – ODR).
Odbiorcami pośrednimi operacji będą natomiast rolnicy, mieszkańcy obszarów wiejskich,
uczniowie szkół rolniczych, producenci, przetwórcy, generalnie ogół społeczeństwa – tj. wszystkie zainteresowane osoby odwiedzające targi i wystawy. Targi AGROTECH w Kielcach odwiedziło w ubiegłym roku ponad 70 tys. osób, a Wystawę AGRO SHOW w Bednarach ponad 150 tysięcy
zainteresowanych.</t>
    </r>
    <r>
      <rPr>
        <sz val="11"/>
        <color rgb="FFFF0000"/>
        <rFont val="Calibri"/>
        <family val="2"/>
        <charset val="238"/>
        <scheme val="minor"/>
      </rPr>
      <t xml:space="preserve"> Ponadto stoisko wystawione będzie na Narodowej Wystawie Rolniczej w Poznaniu.</t>
    </r>
  </si>
  <si>
    <t>Targi, wystawy, imprezy lokalne, regionalne, krajowe, międzynarodowe</t>
  </si>
  <si>
    <t>Stoisko wystawiennicze / punkt informacyjny na targach / imprezie plenerowej/ wystawie</t>
  </si>
  <si>
    <t>Celem głównym operacji jest promocja i upowszechnianie innowacji w rolnictwie i na obszarach wiejskich. Cel ten zostanie osiągnięty poprzez realizację celu szczegółowego którym jest stworzenie platformy wymiany opinii i doświadczeń pomiędzy przedstawicielami środowiska naukowego i doradztwa a praktyką rolniczą, związanych m.in. z możliwościami transferu wiedzy i umożliwiających skuteczne wdrażanie instrumentów Wspólnej Polityki Rolnej. Cele te są spójne z zakresem Działania 2, tj. zapewnienie działań sieciujących dla doradców i służb  wspierających wdrażanie innowacji na obszarach wiejskich. Działanie to przyczyni się wprost do realizacji Priorytetu przekrojowego PROW 2014-2020 tj. wsparcia transferu wiedzy i innowacji w rolnictwie, leśnictwie i na obszarach wiejskich
oraz celu KSOW dotyczącego wspierania innowacji w rolnictwie produkcji żywności, leśnictwie i na obszarach wiejskich.
Temat:  Promocja innowacji w sektorze rolno-żywnościowym i na obszarach wiejskich.</t>
  </si>
  <si>
    <t xml:space="preserve">Organizacja ,,Wysp Innowacji" na targach i wystawach rolniczych </t>
  </si>
  <si>
    <t>Grupą docelową jest 10 instytutów badawczych nadzorowanych przez Ministra Rolnictwa i Rozwoju Wsi oraz jednostki doradztwa rolniczego (Centrum Doradztwa Rolniczego - CDR i 16 wojewódzkich ośrodków doradztwa rolniczego – ODR).
Odbiorcami pośrednimi operacji będą natomiast rolnicy, mieszkańcy obszarów wiejskich,
uczniowie szkół rolniczych, producenci, przetwórcy, generalnie ogół społeczeństwa – tj. wszystkie zainteresowane osoby odwiedzające targi i wystawy. Targi AGROTECH w Kielcach odwiedziło w ubiegłym roku ponad 70 tys. osób, a Wystawę AGRO SHOW w Bednarach ponad 150 tysięcy
zainteresowanych.</t>
  </si>
  <si>
    <t>Bezpośrednio – uczestnicy spotkania około 57 osób  (w tym ok. 30 os. członków Grupy – przedstawicieli poszczególnych państw).  Pośrednio rolnicy oraz ogół społeczeństwa korzystający z wdrażania innowacyjnych rozwiązań w zakresie praktyki rolniczej, inne zaproszone osoby</t>
  </si>
  <si>
    <t xml:space="preserve">Zapewnienie współpracy oraz dostarczenie wiedzy państwom – członkom SWG AKIS. Ułatwianie wymiany wiedzy fachowej oraz dobrych praktyk w zakresie wdrażania innowacji w rolnictwie i na obszarach wiejskich. </t>
  </si>
  <si>
    <t>Organizacja spotkania dla członków SWG AKIS (Strategic Working Group; Agricultural Knowledge and Innovation System)</t>
  </si>
  <si>
    <t>przedstawiciele doradztwa rolniczego, praktyki rolniczej, sektora B+R i administracji. Liczebność około 675 osób, oraz rolnicy i mieszańcy obszarów wiejskich</t>
  </si>
  <si>
    <t xml:space="preserve">Innowacyjne rozwiązania dla rolnictw i obszarów wiejskich. Celem głównym organizowanych spotkań jest wsparcie upowszechniania innowacji w rolnictwie i na obszarach wiejskich. Cele szczegółowe - przekazanie przedstawicielom doradztwa i praktyki rolniczej informacji o innowacyjnych rozwiązaniach dla rolnictw i obszarów wiejskich, w szczególności wypracowanych w wyniku projektów B+R współfinansowanych ze środków publicznych. Rozwój współpracy pomiędzy podmiotami zaangażowanymi w proces tworzenia, wdrażania i upowszechniania innowacyjności w sektorze rolno-żywnościowym i na obszarach wiejskich. </t>
  </si>
  <si>
    <t xml:space="preserve">Organizacja cyklu spotkań poświęconych innowacjom w rolnictwie i na obszarach wiejskich </t>
  </si>
  <si>
    <t>rolnicy i mieszkańcy obszarów wiejskich, naukowcy z instytutów badawczych, przedstawiciele urzędów rządowych i samorządowych oraz UE, przedstawiciele organizacji międzynarodowych zajmujący się doradztwem rolniczym. Liczebność grupy około 1500 osób</t>
  </si>
  <si>
    <t>1
1500</t>
  </si>
  <si>
    <t>liczba tytułów 
liczba egzemplarzy</t>
  </si>
  <si>
    <t>Zapewnienie doradztwa rolniczego, upowszechnianie wiedzy na temat dobrych praktyk w zakresie doradztwa rolniczego, wspieranie transferu wiedzy i innowacji dla: rolników, mieszkańców wsi, naukowców, resortu rolnictwa, parlamentarzystów, samorządów wiejskich. Wiedza będzie wykorzystywana w praktyce oraz w procesie programowania i legislacji.</t>
  </si>
  <si>
    <t>Opracowanie i druk publikacji pod roboczym tytułem ,,Kodeks dobrych praktyk w zakresie doradztwa rolniczego:</t>
  </si>
  <si>
    <t xml:space="preserve">Zmiana polega m.in. na zwiększeniu kwoty budżetu brutto operacji w związku z faktem, iż na taką została podpisana umowa z wykonawcą w rezultacie przeprowadzonego przetargu (z 15.000,00 zł do 22.632,00 zł). Środki na pokrycie zwiększenia pochodzą z limitu pomocy technicznej, który Departament SAR ma do dyspozycji na realizację operacji w ramach PO KSOW na lata 2018-2019. </t>
  </si>
  <si>
    <t xml:space="preserve">liczba egzemplarzy publikacji </t>
  </si>
  <si>
    <t xml:space="preserve">Celem jest zapewnienie doradztwa rolniczego dla wszystkich państw UE. Przekazanie informacji o jednostkach doradztwa rolniczego (jdr) zapewniają działania sieciujące dla doradców i przedstawicieli instytucji doradczych z innych krajów UE oraz instytutów w zakresie wdrażania innowacji, przyczyniając się do wspierania transferu wiedzy i innowacji. </t>
  </si>
  <si>
    <t>Opracowanie i druk informatora o jednostkach doradztwa rolniczego</t>
  </si>
  <si>
    <t xml:space="preserve">Publikacja/ materiał (wersja drukowana i/lub elektroniczna) </t>
  </si>
  <si>
    <t>Koszt kwalifikowalny operacji 
(w zł)</t>
  </si>
  <si>
    <t>Harmonogram / termin realizacji
(w ujęciu kwartalnym)</t>
  </si>
  <si>
    <r>
      <rPr>
        <b/>
        <sz val="11"/>
        <rFont val="Calibri"/>
        <family val="2"/>
        <charset val="238"/>
        <scheme val="minor"/>
      </rPr>
      <t xml:space="preserve">Uzasadnienie: </t>
    </r>
    <r>
      <rPr>
        <sz val="11"/>
        <rFont val="Calibri"/>
        <family val="2"/>
        <charset val="238"/>
        <scheme val="minor"/>
      </rPr>
      <t xml:space="preserve"> Mieszkańcy obszarów wiejskich zaangażowanych w wytwarzanie kulinarnych produktów regionalnych, prowadzących lub zamierzajacych produkować i sprzedawać na zasadach RHD, MLO i sprzedaży bezpośredniej. Prezentacja innowacyjnych rozwiązań i dobrych praktyk pochodzacych z  woj. dolnośląskiego ma zachecić i podpowiedzieć jak aktualnie sprzedawać produkty z gospodarstwa i osiągnąć dodatkowy dochód.</t>
    </r>
  </si>
  <si>
    <r>
      <rPr>
        <b/>
        <sz val="11"/>
        <rFont val="Calibri"/>
        <family val="2"/>
        <charset val="238"/>
        <scheme val="minor"/>
      </rPr>
      <t xml:space="preserve">Uzasadnienie:  </t>
    </r>
    <r>
      <rPr>
        <sz val="11"/>
        <rFont val="Calibri"/>
        <family val="2"/>
        <charset val="238"/>
        <scheme val="minor"/>
      </rPr>
      <t>Mieszkańcy obszarów wiejskich zaangażowanych w wytwarzanie kulinarnych produktów regionalnych, prowadzących lub zamierzajacych produkować i sprzedawać na zasadach RHD, MLO i sprzedaży bezpośredniej. Prezentacja dobrych praktyk, innowacyjnych rozwiązań pochodzacych z  woj. podkarpackiego i świętokrzyskiego ma zachecić i podpowiedzieć jak aktualnie sprzedawać produkty z gospodarstwa i osiągnąć dodatkowy dochód.</t>
    </r>
  </si>
  <si>
    <r>
      <rPr>
        <b/>
        <sz val="11"/>
        <rFont val="Calibri"/>
        <family val="2"/>
        <charset val="238"/>
        <scheme val="minor"/>
      </rPr>
      <t>Uzasadnienie:</t>
    </r>
    <r>
      <rPr>
        <sz val="11"/>
        <rFont val="Calibri"/>
        <family val="2"/>
        <charset val="238"/>
        <scheme val="minor"/>
      </rPr>
      <t xml:space="preserve">  Rolnicy sprzedający produkty z własnego gospodarstwa będą mieli możliwość zdobycia wiedzy na temat nowego, innowacyjnego sposobu sprzedaży. Poznają najnowsze wymagania, uwarunkowania czy przepisy prawa. Konferencja będzie dobrą okazją do wymiany doświadczeń i dobrych praktyk stosowanych w gospodarstwie.</t>
    </r>
  </si>
  <si>
    <t>Celem operacji jest upowszechnianie wiedzy nt. nowoczesnych metod marketingowych, które pozwolą na zwiększenie konkurencyjności produktów rolnych na rynku. Aktywizacja mieszkańców obszarów wiejskich województa śląskiego w tym zakresie oraz transfer wiedzy. Uczestnicy konferencji zdobędą wiedzę nt. możliwości nawiązywania współpracy w ramach działania "Współpraca"</t>
  </si>
  <si>
    <r>
      <rPr>
        <b/>
        <sz val="11"/>
        <rFont val="Calibri"/>
        <family val="2"/>
        <charset val="238"/>
        <scheme val="minor"/>
      </rPr>
      <t>Uzasadnienie</t>
    </r>
    <r>
      <rPr>
        <sz val="11"/>
        <rFont val="Calibri"/>
        <family val="2"/>
        <charset val="238"/>
        <scheme val="minor"/>
      </rPr>
      <t>: W celu poprawy efektywności i wdrażania na obszarach wiejskich innowacji niezbędne jest ułatwianie i tworzenie sieci kontaktów pomiędzy rolnikami, jednostkami naukowymi, przedsiębiorcami sektora rolno-spożywczego, doradcami oraz zainteresowanymi ich wdrażaniem. Udział w konferencji umożliwi wymianę fachowej wiedzy nt. nowoczesnych metod marketingowych i ich wykorzystania w ramach sprzedaży w krótkich łańcuchach dostaw żywności. Konferencja przyczyni się do nawiązania kontaktów wśród osób przetwarzajacych żywność, działających w kooperatywach spożywczych lub zainteresowanych podjęciem działalności produkcji żywności na terenach wiejskich i jej sprzedażą. Uczestnicy konferencji, często już współpracujący w ramach partnerstw na rzecz zbywania żywności, zdobędą wiedzę na temat nowatorskich rozwiązań z udziałem środków z działania Współpraca.</t>
    </r>
  </si>
  <si>
    <t>Załącznik nr 1 do uchwały nr 12: Projekt zmian Planu operacyjnego KSOW na lata 2018-2019 dla działania 2 i 5 - luty 2019</t>
  </si>
  <si>
    <t>MRiRW</t>
  </si>
  <si>
    <t>Dolnośląski ODR</t>
  </si>
  <si>
    <t>Kujawsko-pomorski ODR</t>
  </si>
  <si>
    <t>Lubelski ODR</t>
  </si>
  <si>
    <t>Lubuski ODR</t>
  </si>
  <si>
    <t>Łódzki ODR</t>
  </si>
  <si>
    <t>Małopolski ODR</t>
  </si>
  <si>
    <t>Mazowiecki ODR</t>
  </si>
  <si>
    <t>Opolski ODR</t>
  </si>
  <si>
    <t>Podkarpacki ODR</t>
  </si>
  <si>
    <t>Podlaski ODR</t>
  </si>
  <si>
    <t>Pomorski ODR</t>
  </si>
  <si>
    <t>Śląski ODR</t>
  </si>
  <si>
    <t>Świętokrzyski ODR</t>
  </si>
  <si>
    <t>Warmińsko-mazurski ODR</t>
  </si>
  <si>
    <t>Wielkopolski ODR</t>
  </si>
  <si>
    <t>Zachodniopomorski ODR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</si>
</sst>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zł&quot;_-;\-* #,##0.00\ &quot;zł&quot;_-;_-* &quot;-&quot;??\ &quot;zł&quot;_-;_-@_-"/>
    <numFmt numFmtId="43" formatCode="_-* #,##0.00\ _z_ł_-;\-* #,##0.00\ _z_ł_-;_-* &quot;-&quot;??\ _z_ł_-;_-@_-"/>
    <numFmt numFmtId="164" formatCode="#,##0.00\ &quot;zł&quot;"/>
    <numFmt numFmtId="165" formatCode="#,##0.00\ _z_ł"/>
    <numFmt numFmtId="166" formatCode="#,##0.00_ ;\-#,##0.00\ "/>
    <numFmt numFmtId="167" formatCode="[$-415]General"/>
    <numFmt numFmtId="168" formatCode="#,##0.00&quot;     &quot;"/>
    <numFmt numFmtId="169" formatCode="#,##0.00&quot; &quot;[$zł]"/>
  </numFmts>
  <fonts count="41" x14ac:knownFonts="1">
    <font>
      <sz val="11"/>
      <color theme="1"/>
      <name val="Calibri"/>
      <family val="2"/>
      <charset val="238"/>
      <scheme val="minor"/>
    </font>
    <font>
      <b/>
      <sz val="11"/>
      <color theme="1"/>
      <name val="Calibri"/>
      <family val="2"/>
      <charset val="238"/>
      <scheme val="minor"/>
    </font>
    <font>
      <sz val="11"/>
      <color indexed="8"/>
      <name val="Calibri"/>
      <family val="2"/>
      <charset val="238"/>
    </font>
    <font>
      <sz val="10"/>
      <name val="Arial CE"/>
      <charset val="238"/>
    </font>
    <font>
      <sz val="11"/>
      <name val="Calibri"/>
      <family val="2"/>
      <charset val="238"/>
      <scheme val="minor"/>
    </font>
    <font>
      <b/>
      <sz val="11"/>
      <name val="Calibri"/>
      <family val="2"/>
      <charset val="238"/>
      <scheme val="minor"/>
    </font>
    <font>
      <sz val="10"/>
      <color theme="1"/>
      <name val="Calibri"/>
      <family val="2"/>
      <charset val="238"/>
      <scheme val="minor"/>
    </font>
    <font>
      <sz val="11"/>
      <color rgb="FFFF0000"/>
      <name val="Calibri"/>
      <family val="2"/>
      <charset val="238"/>
      <scheme val="minor"/>
    </font>
    <font>
      <sz val="11"/>
      <color rgb="FFFF0000"/>
      <name val="Calibri"/>
      <family val="2"/>
      <charset val="238"/>
    </font>
    <font>
      <b/>
      <sz val="11"/>
      <color rgb="FFFF0000"/>
      <name val="Calibri"/>
      <family val="2"/>
      <charset val="238"/>
      <scheme val="minor"/>
    </font>
    <font>
      <sz val="11"/>
      <color theme="1"/>
      <name val="Calibri"/>
      <family val="2"/>
      <charset val="238"/>
      <scheme val="minor"/>
    </font>
    <font>
      <sz val="10"/>
      <color indexed="8"/>
      <name val="Calibri"/>
      <family val="2"/>
      <charset val="238"/>
      <scheme val="minor"/>
    </font>
    <font>
      <sz val="10"/>
      <name val="Calibri"/>
      <family val="2"/>
      <charset val="238"/>
      <scheme val="minor"/>
    </font>
    <font>
      <sz val="10"/>
      <color rgb="FFFF0000"/>
      <name val="Calibri"/>
      <family val="2"/>
      <charset val="238"/>
      <scheme val="minor"/>
    </font>
    <font>
      <sz val="9"/>
      <name val="Calibri"/>
      <family val="2"/>
      <charset val="238"/>
      <scheme val="minor"/>
    </font>
    <font>
      <sz val="12"/>
      <name val="Calibri"/>
      <family val="2"/>
      <charset val="238"/>
      <scheme val="minor"/>
    </font>
    <font>
      <sz val="12"/>
      <name val="Arial"/>
      <family val="2"/>
      <charset val="238"/>
    </font>
    <font>
      <b/>
      <sz val="48"/>
      <color theme="1"/>
      <name val="Calibri"/>
      <family val="2"/>
      <charset val="238"/>
      <scheme val="minor"/>
    </font>
    <font>
      <b/>
      <sz val="11"/>
      <color indexed="8"/>
      <name val="Calibri"/>
      <family val="2"/>
      <charset val="238"/>
    </font>
    <font>
      <sz val="11"/>
      <name val="Arial CE"/>
      <charset val="238"/>
    </font>
    <font>
      <sz val="11"/>
      <color indexed="8"/>
      <name val="Calibri"/>
      <family val="2"/>
      <charset val="238"/>
      <scheme val="minor"/>
    </font>
    <font>
      <sz val="10"/>
      <color indexed="8"/>
      <name val="Calibri"/>
      <family val="2"/>
      <charset val="238"/>
    </font>
    <font>
      <sz val="11"/>
      <name val="Calibri"/>
      <family val="2"/>
      <charset val="238"/>
    </font>
    <font>
      <sz val="10.5"/>
      <color rgb="FF000000"/>
      <name val="Times New Roman"/>
      <family val="1"/>
      <charset val="238"/>
    </font>
    <font>
      <sz val="11"/>
      <color rgb="FF000000"/>
      <name val="Calibri"/>
      <family val="2"/>
      <charset val="238"/>
    </font>
    <font>
      <sz val="11"/>
      <color theme="1"/>
      <name val="Calibri"/>
      <family val="2"/>
      <charset val="238"/>
    </font>
    <font>
      <strike/>
      <sz val="11"/>
      <name val="Calibri"/>
      <family val="2"/>
      <charset val="238"/>
      <scheme val="minor"/>
    </font>
    <font>
      <sz val="11"/>
      <color theme="9" tint="-0.249977111117893"/>
      <name val="Calibri"/>
      <family val="2"/>
      <charset val="238"/>
      <scheme val="minor"/>
    </font>
    <font>
      <sz val="12"/>
      <color theme="1"/>
      <name val="Calibri"/>
      <family val="2"/>
      <charset val="238"/>
      <scheme val="minor"/>
    </font>
    <font>
      <sz val="14"/>
      <color theme="1"/>
      <name val="Calibri"/>
      <family val="2"/>
      <charset val="238"/>
      <scheme val="minor"/>
    </font>
    <font>
      <sz val="14"/>
      <color indexed="8"/>
      <name val="Calibri"/>
      <family val="2"/>
      <charset val="238"/>
    </font>
    <font>
      <sz val="9"/>
      <color theme="1"/>
      <name val="Calibri"/>
      <family val="2"/>
      <charset val="238"/>
      <scheme val="minor"/>
    </font>
    <font>
      <sz val="9"/>
      <color indexed="8"/>
      <name val="Calibri"/>
      <family val="2"/>
      <charset val="238"/>
    </font>
    <font>
      <b/>
      <sz val="12"/>
      <color theme="1"/>
      <name val="Calibri"/>
      <family val="2"/>
      <charset val="238"/>
      <scheme val="minor"/>
    </font>
    <font>
      <b/>
      <sz val="10"/>
      <name val="Calibri"/>
      <family val="2"/>
      <charset val="238"/>
      <scheme val="minor"/>
    </font>
    <font>
      <b/>
      <sz val="11"/>
      <color rgb="FF000000"/>
      <name val="Calibri"/>
      <family val="2"/>
      <charset val="238"/>
      <scheme val="minor"/>
    </font>
    <font>
      <sz val="11"/>
      <color rgb="FF000000"/>
      <name val="Calibri"/>
      <family val="2"/>
      <charset val="238"/>
      <scheme val="minor"/>
    </font>
    <font>
      <sz val="14"/>
      <name val="Calibri"/>
      <family val="2"/>
      <charset val="238"/>
      <scheme val="minor"/>
    </font>
    <font>
      <sz val="14"/>
      <name val="Calibri"/>
      <family val="2"/>
      <charset val="238"/>
    </font>
    <font>
      <sz val="14"/>
      <color rgb="FFFF0000"/>
      <name val="Calibri"/>
      <family val="2"/>
      <charset val="238"/>
      <scheme val="minor"/>
    </font>
    <font>
      <sz val="11"/>
      <color rgb="FFC00000"/>
      <name val="Calibri"/>
      <family val="2"/>
      <charset val="238"/>
      <scheme val="minor"/>
    </font>
  </fonts>
  <fills count="11">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indexed="50"/>
        <bgColor indexed="64"/>
      </patternFill>
    </fill>
    <fill>
      <patternFill patternType="solid">
        <fgColor theme="9" tint="0.79998168889431442"/>
        <bgColor indexed="64"/>
      </patternFill>
    </fill>
    <fill>
      <patternFill patternType="solid">
        <fgColor rgb="FF74C804"/>
        <bgColor indexed="64"/>
      </patternFill>
    </fill>
    <fill>
      <patternFill patternType="solid">
        <fgColor rgb="FFDEEDD3"/>
        <bgColor indexed="64"/>
      </patternFill>
    </fill>
    <fill>
      <patternFill patternType="solid">
        <fgColor theme="2"/>
        <bgColor indexed="64"/>
      </patternFill>
    </fill>
    <fill>
      <patternFill patternType="solid">
        <fgColor theme="0" tint="-0.14999847407452621"/>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theme="2"/>
      </left>
      <right style="thin">
        <color theme="2"/>
      </right>
      <top style="thin">
        <color theme="2"/>
      </top>
      <bottom style="thin">
        <color theme="2"/>
      </bottom>
      <diagonal/>
    </border>
    <border>
      <left style="thin">
        <color theme="2"/>
      </left>
      <right style="thin">
        <color theme="2"/>
      </right>
      <top/>
      <bottom style="thin">
        <color theme="2"/>
      </bottom>
      <diagonal/>
    </border>
  </borders>
  <cellStyleXfs count="5">
    <xf numFmtId="0" fontId="0" fillId="0" borderId="0"/>
    <xf numFmtId="43" fontId="10" fillId="0" borderId="0" applyFont="0" applyFill="0" applyBorder="0" applyAlignment="0" applyProtection="0"/>
    <xf numFmtId="44" fontId="10" fillId="0" borderId="0" applyFont="0" applyFill="0" applyBorder="0" applyAlignment="0" applyProtection="0"/>
    <xf numFmtId="167" fontId="24" fillId="0" borderId="0" applyBorder="0" applyProtection="0"/>
    <xf numFmtId="0" fontId="3" fillId="0" borderId="0"/>
  </cellStyleXfs>
  <cellXfs count="972">
    <xf numFmtId="0" fontId="0" fillId="0" borderId="0" xfId="0"/>
    <xf numFmtId="4" fontId="0" fillId="0" borderId="0" xfId="0" applyNumberFormat="1"/>
    <xf numFmtId="0" fontId="3" fillId="0" borderId="0" xfId="0" applyFont="1" applyAlignment="1">
      <alignment horizontal="center" vertical="center"/>
    </xf>
    <xf numFmtId="0" fontId="3" fillId="0" borderId="0" xfId="0" applyFont="1"/>
    <xf numFmtId="1" fontId="2" fillId="2" borderId="2" xfId="0" applyNumberFormat="1" applyFont="1" applyFill="1" applyBorder="1" applyAlignment="1">
      <alignment horizontal="center" vertical="center" wrapText="1"/>
    </xf>
    <xf numFmtId="0" fontId="3" fillId="3" borderId="0" xfId="0" applyFont="1" applyFill="1" applyAlignment="1">
      <alignment horizontal="center" vertical="center"/>
    </xf>
    <xf numFmtId="0" fontId="3" fillId="3" borderId="0" xfId="0" applyFont="1" applyFill="1"/>
    <xf numFmtId="49" fontId="4" fillId="0" borderId="2" xfId="0" applyNumberFormat="1" applyFont="1" applyBorder="1" applyAlignment="1">
      <alignment horizontal="center" vertical="center" wrapText="1"/>
    </xf>
    <xf numFmtId="164" fontId="4" fillId="0" borderId="0" xfId="0" applyNumberFormat="1" applyFont="1" applyAlignment="1">
      <alignment horizontal="center" vertical="center"/>
    </xf>
    <xf numFmtId="0" fontId="4" fillId="0" borderId="0" xfId="0" applyFont="1"/>
    <xf numFmtId="49" fontId="0" fillId="0" borderId="2" xfId="0" applyNumberFormat="1" applyBorder="1" applyAlignment="1">
      <alignment horizontal="center" vertical="center" wrapText="1"/>
    </xf>
    <xf numFmtId="164" fontId="0" fillId="0" borderId="0" xfId="0" applyNumberFormat="1" applyAlignment="1">
      <alignment horizontal="center" vertical="center"/>
    </xf>
    <xf numFmtId="0" fontId="6" fillId="0" borderId="5" xfId="0" applyFont="1" applyBorder="1" applyAlignment="1">
      <alignment horizontal="center" vertical="center" wrapText="1"/>
    </xf>
    <xf numFmtId="164" fontId="0" fillId="2" borderId="8" xfId="0" applyNumberFormat="1" applyFill="1" applyBorder="1" applyAlignment="1">
      <alignment horizontal="center"/>
    </xf>
    <xf numFmtId="0" fontId="0" fillId="2" borderId="1" xfId="0" applyFill="1" applyBorder="1" applyAlignment="1">
      <alignment horizontal="center"/>
    </xf>
    <xf numFmtId="164" fontId="0" fillId="2" borderId="1" xfId="0" applyNumberFormat="1" applyFill="1" applyBorder="1" applyAlignment="1">
      <alignment horizontal="center"/>
    </xf>
    <xf numFmtId="0" fontId="0" fillId="2" borderId="2" xfId="0" applyFill="1" applyBorder="1"/>
    <xf numFmtId="1" fontId="0" fillId="0" borderId="4" xfId="0" applyNumberFormat="1" applyBorder="1" applyAlignment="1">
      <alignment horizontal="center"/>
    </xf>
    <xf numFmtId="4" fontId="0" fillId="0" borderId="2" xfId="0" applyNumberFormat="1" applyBorder="1"/>
    <xf numFmtId="3" fontId="0" fillId="0" borderId="2" xfId="0" applyNumberFormat="1" applyBorder="1" applyAlignment="1">
      <alignment horizontal="center"/>
    </xf>
    <xf numFmtId="4" fontId="0" fillId="0" borderId="2" xfId="0" applyNumberFormat="1" applyBorder="1" applyAlignment="1">
      <alignment horizontal="right"/>
    </xf>
    <xf numFmtId="49" fontId="4" fillId="4" borderId="2" xfId="0" applyNumberFormat="1" applyFont="1" applyFill="1" applyBorder="1" applyAlignment="1">
      <alignment horizontal="center" vertical="center" wrapText="1"/>
    </xf>
    <xf numFmtId="49" fontId="7" fillId="4" borderId="2" xfId="0" applyNumberFormat="1" applyFont="1" applyFill="1" applyBorder="1" applyAlignment="1">
      <alignment horizontal="center" vertical="center" wrapText="1"/>
    </xf>
    <xf numFmtId="49" fontId="0" fillId="4" borderId="2" xfId="0" applyNumberFormat="1" applyFill="1" applyBorder="1" applyAlignment="1">
      <alignment horizontal="center" vertical="center" wrapText="1"/>
    </xf>
    <xf numFmtId="0" fontId="0" fillId="4" borderId="6" xfId="0" applyFill="1" applyBorder="1" applyAlignment="1">
      <alignment horizontal="center" vertical="center"/>
    </xf>
    <xf numFmtId="0" fontId="8" fillId="4" borderId="5" xfId="0" applyFont="1" applyFill="1" applyBorder="1" applyAlignment="1">
      <alignment horizontal="center" vertical="center" wrapText="1"/>
    </xf>
    <xf numFmtId="0" fontId="6" fillId="4" borderId="5" xfId="0" applyFont="1" applyFill="1" applyBorder="1" applyAlignment="1">
      <alignment horizontal="center" vertical="center" wrapText="1"/>
    </xf>
    <xf numFmtId="49" fontId="0" fillId="4" borderId="5" xfId="0" applyNumberFormat="1" applyFill="1" applyBorder="1" applyAlignment="1">
      <alignment horizontal="center" vertical="center" wrapText="1"/>
    </xf>
    <xf numFmtId="164" fontId="7" fillId="0" borderId="0" xfId="0" applyNumberFormat="1" applyFont="1" applyAlignment="1">
      <alignment horizontal="center" vertical="center"/>
    </xf>
    <xf numFmtId="0" fontId="7" fillId="0" borderId="0" xfId="0" applyFont="1"/>
    <xf numFmtId="0" fontId="0" fillId="0" borderId="2" xfId="0" applyBorder="1" applyAlignment="1">
      <alignment horizontal="center"/>
    </xf>
    <xf numFmtId="4" fontId="4" fillId="0" borderId="2" xfId="0" applyNumberFormat="1" applyFont="1" applyBorder="1" applyAlignment="1">
      <alignment horizontal="center" vertical="center"/>
    </xf>
    <xf numFmtId="4" fontId="0" fillId="0" borderId="2" xfId="0" applyNumberFormat="1" applyBorder="1" applyAlignment="1">
      <alignment horizontal="center" vertical="center"/>
    </xf>
    <xf numFmtId="17" fontId="0" fillId="4" borderId="2" xfId="0" applyNumberFormat="1" applyFill="1" applyBorder="1" applyAlignment="1">
      <alignment horizontal="center" vertical="center" wrapText="1"/>
    </xf>
    <xf numFmtId="0" fontId="0" fillId="0" borderId="2" xfId="0" applyBorder="1" applyAlignment="1">
      <alignment horizontal="center" vertical="center" wrapText="1"/>
    </xf>
    <xf numFmtId="17" fontId="0" fillId="0" borderId="2" xfId="0" applyNumberFormat="1" applyBorder="1" applyAlignment="1">
      <alignment horizontal="center" vertical="center" wrapText="1"/>
    </xf>
    <xf numFmtId="0" fontId="4" fillId="0" borderId="2" xfId="0" applyFont="1" applyBorder="1" applyAlignment="1">
      <alignment horizontal="center" vertical="center" wrapText="1"/>
    </xf>
    <xf numFmtId="17" fontId="4" fillId="0" borderId="2" xfId="0" applyNumberFormat="1" applyFont="1" applyBorder="1" applyAlignment="1">
      <alignment horizontal="center" vertical="center" wrapText="1"/>
    </xf>
    <xf numFmtId="0" fontId="4" fillId="0" borderId="2" xfId="0" applyFont="1" applyBorder="1" applyAlignment="1">
      <alignment horizontal="center" vertical="center"/>
    </xf>
    <xf numFmtId="0" fontId="2" fillId="4" borderId="5" xfId="0" applyFont="1" applyFill="1" applyBorder="1" applyAlignment="1">
      <alignment horizontal="center" vertical="center" wrapText="1"/>
    </xf>
    <xf numFmtId="0" fontId="0" fillId="4" borderId="2" xfId="0" applyFill="1" applyBorder="1" applyAlignment="1">
      <alignment horizontal="center" vertical="center" wrapText="1"/>
    </xf>
    <xf numFmtId="4" fontId="7" fillId="4" borderId="2" xfId="0" applyNumberFormat="1" applyFont="1" applyFill="1" applyBorder="1" applyAlignment="1">
      <alignment horizontal="center" vertical="center"/>
    </xf>
    <xf numFmtId="4" fontId="0" fillId="4" borderId="2" xfId="0" applyNumberFormat="1" applyFill="1" applyBorder="1" applyAlignment="1">
      <alignment horizontal="center" vertical="center"/>
    </xf>
    <xf numFmtId="0" fontId="0" fillId="4" borderId="2" xfId="0" applyFill="1" applyBorder="1" applyAlignment="1">
      <alignment horizontal="center" vertical="center"/>
    </xf>
    <xf numFmtId="0" fontId="1" fillId="4" borderId="2" xfId="0" applyFont="1" applyFill="1" applyBorder="1" applyAlignment="1">
      <alignment horizontal="center" vertical="center" wrapText="1"/>
    </xf>
    <xf numFmtId="0" fontId="0" fillId="0" borderId="2" xfId="0" applyBorder="1" applyAlignment="1">
      <alignment horizontal="center" vertical="center"/>
    </xf>
    <xf numFmtId="0" fontId="0" fillId="4" borderId="1" xfId="0" applyFill="1" applyBorder="1" applyAlignment="1">
      <alignment horizontal="center" vertical="center" wrapText="1"/>
    </xf>
    <xf numFmtId="0" fontId="0" fillId="0" borderId="1" xfId="0" applyBorder="1" applyAlignment="1">
      <alignment horizontal="center" vertical="center" wrapText="1"/>
    </xf>
    <xf numFmtId="17" fontId="0" fillId="4" borderId="1" xfId="0" applyNumberFormat="1" applyFill="1" applyBorder="1" applyAlignment="1">
      <alignment horizontal="center" vertical="center" wrapText="1"/>
    </xf>
    <xf numFmtId="0" fontId="0" fillId="0" borderId="1" xfId="0" applyBorder="1" applyAlignment="1">
      <alignment horizontal="center" vertical="center"/>
    </xf>
    <xf numFmtId="0" fontId="4" fillId="4" borderId="2" xfId="0" applyFont="1" applyFill="1" applyBorder="1" applyAlignment="1">
      <alignment horizontal="center" vertical="center"/>
    </xf>
    <xf numFmtId="4" fontId="0" fillId="0" borderId="1" xfId="0" applyNumberFormat="1" applyBorder="1" applyAlignment="1">
      <alignment horizontal="center" vertical="center"/>
    </xf>
    <xf numFmtId="0" fontId="4" fillId="4" borderId="2" xfId="0" applyFont="1" applyFill="1" applyBorder="1" applyAlignment="1">
      <alignment horizontal="center" vertical="center" wrapText="1"/>
    </xf>
    <xf numFmtId="17" fontId="4" fillId="4" borderId="2" xfId="0" applyNumberFormat="1" applyFont="1" applyFill="1" applyBorder="1" applyAlignment="1">
      <alignment horizontal="center" vertical="center" wrapText="1"/>
    </xf>
    <xf numFmtId="0" fontId="5" fillId="4" borderId="2" xfId="0" applyFont="1" applyFill="1" applyBorder="1" applyAlignment="1">
      <alignment horizontal="center" vertical="center" wrapText="1"/>
    </xf>
    <xf numFmtId="17" fontId="0" fillId="0" borderId="1" xfId="0" applyNumberFormat="1" applyBorder="1" applyAlignment="1">
      <alignment horizontal="center" vertical="center" wrapText="1"/>
    </xf>
    <xf numFmtId="0" fontId="2" fillId="3" borderId="5" xfId="0" applyFont="1" applyFill="1" applyBorder="1" applyAlignment="1">
      <alignment horizontal="center" vertical="center" wrapText="1"/>
    </xf>
    <xf numFmtId="0" fontId="2" fillId="2" borderId="5"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4" fillId="0" borderId="1" xfId="0" applyFont="1" applyBorder="1" applyAlignment="1">
      <alignment horizontal="center" vertical="center"/>
    </xf>
    <xf numFmtId="0" fontId="2" fillId="2" borderId="2" xfId="0"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2" xfId="0" applyFont="1" applyFill="1" applyBorder="1" applyAlignment="1">
      <alignment horizontal="center" vertical="center" wrapText="1"/>
    </xf>
    <xf numFmtId="1" fontId="11" fillId="2" borderId="2" xfId="0" applyNumberFormat="1" applyFont="1" applyFill="1" applyBorder="1" applyAlignment="1">
      <alignment horizontal="center" vertical="center" wrapText="1"/>
    </xf>
    <xf numFmtId="0" fontId="11" fillId="2" borderId="5" xfId="0" applyFont="1" applyFill="1" applyBorder="1" applyAlignment="1">
      <alignment horizontal="center" vertical="center"/>
    </xf>
    <xf numFmtId="4" fontId="11" fillId="2" borderId="2" xfId="0" applyNumberFormat="1" applyFont="1" applyFill="1" applyBorder="1" applyAlignment="1">
      <alignment horizontal="center" vertical="center" wrapText="1"/>
    </xf>
    <xf numFmtId="0" fontId="13" fillId="0" borderId="0" xfId="0" applyFont="1" applyAlignment="1">
      <alignment horizontal="left" vertical="center" wrapText="1"/>
    </xf>
    <xf numFmtId="0" fontId="12" fillId="0" borderId="0" xfId="0" applyFont="1" applyAlignment="1">
      <alignment horizontal="center" vertical="center"/>
    </xf>
    <xf numFmtId="0" fontId="0" fillId="0" borderId="0" xfId="0" applyAlignment="1">
      <alignment horizontal="left" vertical="top"/>
    </xf>
    <xf numFmtId="17" fontId="1" fillId="0" borderId="0" xfId="0" applyNumberFormat="1" applyFont="1"/>
    <xf numFmtId="0" fontId="2" fillId="5" borderId="5" xfId="0" applyFont="1" applyFill="1" applyBorder="1" applyAlignment="1">
      <alignment horizontal="center" vertical="center" wrapText="1"/>
    </xf>
    <xf numFmtId="0" fontId="2" fillId="5" borderId="2" xfId="0" applyFont="1" applyFill="1" applyBorder="1" applyAlignment="1">
      <alignment horizontal="center" vertical="center" wrapText="1"/>
    </xf>
    <xf numFmtId="1" fontId="2" fillId="5" borderId="2" xfId="0" applyNumberFormat="1" applyFont="1" applyFill="1" applyBorder="1" applyAlignment="1">
      <alignment horizontal="center" vertical="center" wrapText="1"/>
    </xf>
    <xf numFmtId="0" fontId="2" fillId="5" borderId="5" xfId="0" applyFont="1" applyFill="1" applyBorder="1" applyAlignment="1">
      <alignment horizontal="center" vertical="center"/>
    </xf>
    <xf numFmtId="4" fontId="2" fillId="5" borderId="2" xfId="0" applyNumberFormat="1" applyFont="1" applyFill="1" applyBorder="1" applyAlignment="1">
      <alignment horizontal="center" vertical="center" wrapText="1"/>
    </xf>
    <xf numFmtId="0" fontId="12" fillId="3" borderId="9"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2" xfId="0" applyFont="1" applyFill="1" applyBorder="1" applyAlignment="1">
      <alignment horizontal="center" vertical="center" wrapText="1"/>
    </xf>
    <xf numFmtId="0" fontId="12" fillId="3" borderId="2" xfId="0" applyFont="1" applyFill="1" applyBorder="1" applyAlignment="1">
      <alignment horizontal="left" vertical="top" wrapText="1"/>
    </xf>
    <xf numFmtId="17" fontId="12" fillId="3" borderId="2" xfId="0" applyNumberFormat="1" applyFont="1" applyFill="1" applyBorder="1" applyAlignment="1">
      <alignment horizontal="left" vertical="center" wrapText="1"/>
    </xf>
    <xf numFmtId="49" fontId="12" fillId="3" borderId="2" xfId="0" applyNumberFormat="1" applyFont="1" applyFill="1" applyBorder="1" applyAlignment="1">
      <alignment horizontal="center" vertical="center" wrapText="1"/>
    </xf>
    <xf numFmtId="0" fontId="12" fillId="3" borderId="2" xfId="0" applyFont="1" applyFill="1" applyBorder="1" applyAlignment="1">
      <alignment horizontal="left" vertical="center" wrapText="1"/>
    </xf>
    <xf numFmtId="17" fontId="12" fillId="3" borderId="2" xfId="0" applyNumberFormat="1" applyFont="1" applyFill="1" applyBorder="1" applyAlignment="1">
      <alignment horizontal="center" vertical="center" wrapText="1"/>
    </xf>
    <xf numFmtId="4" fontId="12" fillId="3" borderId="2" xfId="0" applyNumberFormat="1" applyFont="1" applyFill="1" applyBorder="1" applyAlignment="1">
      <alignment horizontal="center" vertical="center"/>
    </xf>
    <xf numFmtId="0" fontId="4" fillId="0" borderId="2" xfId="0" applyFont="1" applyBorder="1" applyAlignment="1">
      <alignment horizontal="left" vertical="center" wrapText="1"/>
    </xf>
    <xf numFmtId="0" fontId="5" fillId="0" borderId="2" xfId="0" applyFont="1" applyBorder="1" applyAlignment="1">
      <alignment horizontal="center" vertical="center" wrapText="1"/>
    </xf>
    <xf numFmtId="17" fontId="1" fillId="0" borderId="2" xfId="0" applyNumberFormat="1" applyFont="1" applyBorder="1" applyAlignment="1">
      <alignment horizontal="center" vertical="center" wrapText="1"/>
    </xf>
    <xf numFmtId="0" fontId="4" fillId="6" borderId="2" xfId="0" applyFont="1" applyFill="1" applyBorder="1" applyAlignment="1">
      <alignment horizontal="center" vertical="center"/>
    </xf>
    <xf numFmtId="0" fontId="0" fillId="6" borderId="2" xfId="0" applyFill="1" applyBorder="1" applyAlignment="1">
      <alignment horizontal="center" vertical="center"/>
    </xf>
    <xf numFmtId="0" fontId="0" fillId="6" borderId="2" xfId="0" applyFill="1" applyBorder="1" applyAlignment="1">
      <alignment horizontal="center" vertical="center" wrapText="1"/>
    </xf>
    <xf numFmtId="0" fontId="1" fillId="6" borderId="2" xfId="0" applyFont="1" applyFill="1" applyBorder="1" applyAlignment="1">
      <alignment horizontal="center" vertical="center" wrapText="1"/>
    </xf>
    <xf numFmtId="49" fontId="0" fillId="6" borderId="2" xfId="0" applyNumberFormat="1" applyFill="1" applyBorder="1" applyAlignment="1">
      <alignment horizontal="center" vertical="center" wrapText="1"/>
    </xf>
    <xf numFmtId="0" fontId="3" fillId="6" borderId="0" xfId="0" applyFont="1" applyFill="1"/>
    <xf numFmtId="17" fontId="0" fillId="6" borderId="2" xfId="0" applyNumberFormat="1" applyFill="1" applyBorder="1" applyAlignment="1">
      <alignment horizontal="center" vertical="center" wrapText="1"/>
    </xf>
    <xf numFmtId="4" fontId="0" fillId="6" borderId="2" xfId="0" applyNumberFormat="1" applyFill="1" applyBorder="1" applyAlignment="1">
      <alignment horizontal="center" vertical="center"/>
    </xf>
    <xf numFmtId="0" fontId="2" fillId="6" borderId="2" xfId="0" applyFont="1" applyFill="1" applyBorder="1" applyAlignment="1">
      <alignment horizontal="center" vertical="center"/>
    </xf>
    <xf numFmtId="0" fontId="4" fillId="6" borderId="2" xfId="0" applyFont="1" applyFill="1" applyBorder="1" applyAlignment="1">
      <alignment horizontal="center" vertical="center" wrapText="1"/>
    </xf>
    <xf numFmtId="49" fontId="4" fillId="6" borderId="2" xfId="0" applyNumberFormat="1" applyFont="1" applyFill="1" applyBorder="1" applyAlignment="1">
      <alignment horizontal="center" vertical="center" wrapText="1"/>
    </xf>
    <xf numFmtId="0" fontId="0" fillId="6" borderId="2" xfId="0" applyFill="1" applyBorder="1"/>
    <xf numFmtId="0" fontId="17" fillId="0" borderId="0" xfId="0" applyFont="1" applyAlignment="1">
      <alignment vertical="center"/>
    </xf>
    <xf numFmtId="49" fontId="4" fillId="0" borderId="1" xfId="0" applyNumberFormat="1" applyFont="1" applyBorder="1" applyAlignment="1">
      <alignment horizontal="center" vertical="center" wrapText="1"/>
    </xf>
    <xf numFmtId="49" fontId="4" fillId="4" borderId="1" xfId="0" applyNumberFormat="1" applyFont="1" applyFill="1" applyBorder="1" applyAlignment="1">
      <alignment horizontal="center" vertical="center" wrapText="1"/>
    </xf>
    <xf numFmtId="0" fontId="7" fillId="4" borderId="1" xfId="0" applyFont="1" applyFill="1" applyBorder="1" applyAlignment="1">
      <alignment vertical="center" wrapText="1"/>
    </xf>
    <xf numFmtId="0" fontId="7" fillId="4" borderId="6" xfId="0" applyFont="1" applyFill="1" applyBorder="1" applyAlignment="1">
      <alignment vertical="center" wrapText="1"/>
    </xf>
    <xf numFmtId="49" fontId="7" fillId="4" borderId="1" xfId="0" applyNumberFormat="1" applyFont="1" applyFill="1" applyBorder="1" applyAlignment="1">
      <alignment horizontal="center" vertical="center" wrapText="1"/>
    </xf>
    <xf numFmtId="0" fontId="4" fillId="3" borderId="0" xfId="0" applyFont="1" applyFill="1" applyAlignment="1">
      <alignment vertical="center"/>
    </xf>
    <xf numFmtId="0" fontId="4" fillId="4" borderId="11" xfId="0" applyFont="1" applyFill="1" applyBorder="1" applyAlignment="1">
      <alignment vertical="center"/>
    </xf>
    <xf numFmtId="0" fontId="4" fillId="4" borderId="6" xfId="0" applyFont="1" applyFill="1" applyBorder="1" applyAlignment="1">
      <alignment vertical="center"/>
    </xf>
    <xf numFmtId="0" fontId="19" fillId="0" borderId="0" xfId="0" applyFont="1" applyAlignment="1">
      <alignment horizontal="center" vertical="center"/>
    </xf>
    <xf numFmtId="0" fontId="19" fillId="0" borderId="0" xfId="0" applyFont="1"/>
    <xf numFmtId="0" fontId="6" fillId="0" borderId="0" xfId="0" applyFont="1"/>
    <xf numFmtId="4" fontId="6" fillId="0" borderId="0" xfId="0" applyNumberFormat="1" applyFont="1"/>
    <xf numFmtId="0" fontId="21" fillId="2" borderId="5" xfId="0" applyFont="1" applyFill="1" applyBorder="1" applyAlignment="1">
      <alignment horizontal="center" vertical="center" wrapText="1"/>
    </xf>
    <xf numFmtId="0" fontId="21" fillId="2" borderId="2" xfId="0" applyFont="1" applyFill="1" applyBorder="1" applyAlignment="1">
      <alignment horizontal="center" vertical="center" wrapText="1"/>
    </xf>
    <xf numFmtId="1" fontId="21" fillId="2" borderId="2" xfId="0" applyNumberFormat="1" applyFont="1" applyFill="1" applyBorder="1" applyAlignment="1">
      <alignment horizontal="center" vertical="center" wrapText="1"/>
    </xf>
    <xf numFmtId="0" fontId="21" fillId="2" borderId="5" xfId="0" applyFont="1" applyFill="1" applyBorder="1" applyAlignment="1">
      <alignment horizontal="center" vertical="center"/>
    </xf>
    <xf numFmtId="4" fontId="21" fillId="2" borderId="2" xfId="0" applyNumberFormat="1" applyFont="1" applyFill="1" applyBorder="1" applyAlignment="1">
      <alignment horizontal="center" vertical="center" wrapText="1"/>
    </xf>
    <xf numFmtId="0" fontId="22" fillId="4" borderId="5" xfId="0" applyFont="1" applyFill="1" applyBorder="1" applyAlignment="1">
      <alignment horizontal="center" vertical="center" wrapText="1"/>
    </xf>
    <xf numFmtId="0" fontId="12" fillId="3" borderId="0" xfId="0" applyFont="1" applyFill="1"/>
    <xf numFmtId="0" fontId="12" fillId="0" borderId="0" xfId="0" applyFont="1"/>
    <xf numFmtId="4" fontId="4" fillId="0" borderId="2" xfId="2" applyNumberFormat="1" applyFont="1" applyBorder="1" applyAlignment="1">
      <alignment horizontal="center" vertical="center" wrapText="1"/>
    </xf>
    <xf numFmtId="4" fontId="4" fillId="0" borderId="2" xfId="0" applyNumberFormat="1" applyFont="1" applyBorder="1" applyAlignment="1">
      <alignment horizontal="center" vertical="center" wrapText="1"/>
    </xf>
    <xf numFmtId="4" fontId="4" fillId="4" borderId="2" xfId="2" applyNumberFormat="1" applyFont="1" applyFill="1" applyBorder="1" applyAlignment="1">
      <alignment horizontal="center" vertical="center" wrapText="1"/>
    </xf>
    <xf numFmtId="4" fontId="4" fillId="4" borderId="2" xfId="0" applyNumberFormat="1" applyFont="1" applyFill="1" applyBorder="1" applyAlignment="1">
      <alignment horizontal="center" vertical="center" wrapText="1"/>
    </xf>
    <xf numFmtId="17" fontId="4" fillId="4" borderId="1" xfId="0" applyNumberFormat="1" applyFont="1" applyFill="1" applyBorder="1" applyAlignment="1">
      <alignment horizontal="center" vertical="center" wrapText="1"/>
    </xf>
    <xf numFmtId="4" fontId="4" fillId="4" borderId="1" xfId="0" applyNumberFormat="1" applyFont="1" applyFill="1" applyBorder="1" applyAlignment="1">
      <alignment horizontal="center" vertical="center" wrapText="1"/>
    </xf>
    <xf numFmtId="0" fontId="2" fillId="0" borderId="5" xfId="0" applyFont="1" applyBorder="1" applyAlignment="1">
      <alignment horizontal="center" vertical="center" wrapText="1"/>
    </xf>
    <xf numFmtId="17" fontId="4" fillId="0" borderId="5" xfId="0" quotePrefix="1" applyNumberFormat="1" applyFont="1" applyBorder="1" applyAlignment="1">
      <alignment horizontal="center" vertical="center" wrapText="1"/>
    </xf>
    <xf numFmtId="4" fontId="4" fillId="0" borderId="5" xfId="0" quotePrefix="1" applyNumberFormat="1" applyFont="1" applyBorder="1" applyAlignment="1">
      <alignment horizontal="center" vertical="center"/>
    </xf>
    <xf numFmtId="0" fontId="10" fillId="0" borderId="2" xfId="1" applyNumberFormat="1" applyBorder="1" applyAlignment="1">
      <alignment horizontal="center"/>
    </xf>
    <xf numFmtId="4" fontId="10" fillId="0" borderId="2" xfId="0" applyNumberFormat="1" applyFont="1" applyBorder="1" applyAlignment="1">
      <alignment horizontal="right"/>
    </xf>
    <xf numFmtId="0" fontId="10" fillId="0" borderId="2" xfId="0" applyFont="1" applyBorder="1" applyAlignment="1">
      <alignment horizontal="center"/>
    </xf>
    <xf numFmtId="0" fontId="1" fillId="0" borderId="2" xfId="0" applyFont="1" applyBorder="1" applyAlignment="1">
      <alignment horizontal="center" vertical="center" wrapText="1"/>
    </xf>
    <xf numFmtId="49" fontId="0" fillId="0" borderId="1" xfId="0" applyNumberFormat="1" applyBorder="1" applyAlignment="1">
      <alignment horizontal="center" vertical="center" wrapText="1"/>
    </xf>
    <xf numFmtId="0" fontId="0" fillId="4" borderId="0" xfId="0" applyFill="1" applyAlignment="1">
      <alignment horizontal="center" vertical="center" wrapText="1"/>
    </xf>
    <xf numFmtId="0" fontId="2" fillId="2" borderId="14" xfId="0" applyFont="1" applyFill="1" applyBorder="1" applyAlignment="1">
      <alignment horizontal="center" vertical="center" wrapText="1"/>
    </xf>
    <xf numFmtId="0" fontId="4" fillId="3" borderId="9"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2" xfId="0" applyFont="1" applyFill="1" applyBorder="1" applyAlignment="1">
      <alignment horizontal="left" vertical="top" wrapText="1"/>
    </xf>
    <xf numFmtId="1" fontId="4" fillId="3" borderId="2" xfId="0" applyNumberFormat="1" applyFont="1" applyFill="1" applyBorder="1" applyAlignment="1">
      <alignment horizontal="center" vertical="center" wrapText="1"/>
    </xf>
    <xf numFmtId="49" fontId="4" fillId="3" borderId="2" xfId="0" applyNumberFormat="1" applyFont="1" applyFill="1" applyBorder="1" applyAlignment="1">
      <alignment horizontal="center" vertical="center" wrapText="1"/>
    </xf>
    <xf numFmtId="17" fontId="4" fillId="3" borderId="2" xfId="0" applyNumberFormat="1" applyFont="1" applyFill="1" applyBorder="1" applyAlignment="1">
      <alignment horizontal="center" vertical="center" wrapText="1"/>
    </xf>
    <xf numFmtId="4" fontId="4" fillId="3" borderId="2" xfId="0" applyNumberFormat="1" applyFont="1" applyFill="1" applyBorder="1" applyAlignment="1">
      <alignment horizontal="center" vertical="center"/>
    </xf>
    <xf numFmtId="1" fontId="4" fillId="4" borderId="2" xfId="0" applyNumberFormat="1" applyFont="1" applyFill="1" applyBorder="1" applyAlignment="1">
      <alignment horizontal="center" vertical="center" wrapText="1"/>
    </xf>
    <xf numFmtId="0" fontId="4" fillId="3" borderId="2" xfId="0" applyFont="1" applyFill="1" applyBorder="1" applyAlignment="1">
      <alignment horizontal="left" vertical="center" wrapText="1"/>
    </xf>
    <xf numFmtId="0" fontId="4" fillId="0" borderId="0" xfId="0" applyFont="1" applyAlignment="1">
      <alignment vertical="center"/>
    </xf>
    <xf numFmtId="0" fontId="4" fillId="0" borderId="9" xfId="0" applyFont="1" applyBorder="1" applyAlignment="1">
      <alignment horizontal="center" vertical="center"/>
    </xf>
    <xf numFmtId="0" fontId="14" fillId="0" borderId="0" xfId="0" applyFont="1" applyAlignment="1">
      <alignment horizontal="center" vertical="center"/>
    </xf>
    <xf numFmtId="0" fontId="14" fillId="0" borderId="0" xfId="0" applyFont="1" applyAlignment="1">
      <alignment horizontal="left" vertical="center"/>
    </xf>
    <xf numFmtId="4" fontId="4" fillId="0" borderId="2" xfId="0" applyNumberFormat="1" applyFont="1" applyBorder="1" applyAlignment="1">
      <alignment horizontal="right" vertical="center" wrapText="1"/>
    </xf>
    <xf numFmtId="0" fontId="14" fillId="3" borderId="0" xfId="0" applyFont="1" applyFill="1" applyAlignment="1">
      <alignment horizontal="left" vertical="center"/>
    </xf>
    <xf numFmtId="0" fontId="0" fillId="3" borderId="0" xfId="0" applyFill="1"/>
    <xf numFmtId="4" fontId="0" fillId="3" borderId="0" xfId="0" applyNumberFormat="1" applyFill="1"/>
    <xf numFmtId="3" fontId="0" fillId="3" borderId="0" xfId="0" applyNumberFormat="1" applyFill="1" applyAlignment="1">
      <alignment horizontal="center"/>
    </xf>
    <xf numFmtId="4" fontId="0" fillId="3" borderId="0" xfId="0" applyNumberFormat="1" applyFill="1" applyAlignment="1">
      <alignment horizontal="center"/>
    </xf>
    <xf numFmtId="3" fontId="0" fillId="0" borderId="0" xfId="0" applyNumberFormat="1" applyAlignment="1">
      <alignment horizontal="center"/>
    </xf>
    <xf numFmtId="0" fontId="0" fillId="0" borderId="0" xfId="0" applyAlignment="1">
      <alignment horizontal="left"/>
    </xf>
    <xf numFmtId="0" fontId="0" fillId="0" borderId="2" xfId="0" applyBorder="1" applyAlignment="1">
      <alignment horizontal="left" vertical="center" wrapText="1"/>
    </xf>
    <xf numFmtId="4" fontId="0" fillId="0" borderId="2" xfId="0" applyNumberFormat="1" applyBorder="1" applyAlignment="1">
      <alignment horizontal="center" vertical="center" wrapText="1"/>
    </xf>
    <xf numFmtId="0" fontId="0" fillId="0" borderId="2" xfId="0" applyBorder="1" applyAlignment="1">
      <alignment vertical="center" wrapText="1"/>
    </xf>
    <xf numFmtId="0" fontId="4" fillId="4" borderId="2" xfId="0" applyFont="1" applyFill="1" applyBorder="1" applyAlignment="1">
      <alignment horizontal="left" vertical="center" wrapText="1"/>
    </xf>
    <xf numFmtId="4" fontId="7" fillId="4" borderId="2" xfId="0" applyNumberFormat="1" applyFont="1" applyFill="1" applyBorder="1" applyAlignment="1">
      <alignment horizontal="center" vertical="center" wrapText="1"/>
    </xf>
    <xf numFmtId="0" fontId="0" fillId="4" borderId="2" xfId="0" applyFill="1" applyBorder="1" applyAlignment="1">
      <alignment vertical="center" wrapText="1"/>
    </xf>
    <xf numFmtId="0" fontId="4" fillId="0" borderId="2" xfId="0" applyFont="1" applyBorder="1" applyAlignment="1" applyProtection="1">
      <alignment horizontal="center" vertical="center" wrapText="1"/>
      <protection locked="0"/>
    </xf>
    <xf numFmtId="0" fontId="4" fillId="3" borderId="0" xfId="0" applyFont="1" applyFill="1" applyAlignment="1" applyProtection="1">
      <alignment horizontal="center" vertical="center" wrapText="1"/>
      <protection locked="0"/>
    </xf>
    <xf numFmtId="0" fontId="4" fillId="3" borderId="0" xfId="0" applyFont="1" applyFill="1" applyAlignment="1" applyProtection="1">
      <alignment horizontal="left" vertical="center" wrapText="1"/>
      <protection locked="0"/>
    </xf>
    <xf numFmtId="0" fontId="4" fillId="0" borderId="0" xfId="0" applyFont="1" applyAlignment="1">
      <alignment horizontal="left" vertical="center"/>
    </xf>
    <xf numFmtId="0" fontId="4" fillId="0" borderId="15" xfId="0" applyFont="1" applyBorder="1" applyAlignment="1">
      <alignment horizontal="left" vertical="center"/>
    </xf>
    <xf numFmtId="4" fontId="23" fillId="0" borderId="0" xfId="0" applyNumberFormat="1" applyFont="1"/>
    <xf numFmtId="0" fontId="0" fillId="0" borderId="9" xfId="0" applyBorder="1" applyAlignment="1">
      <alignment horizontal="center" vertical="center"/>
    </xf>
    <xf numFmtId="167" fontId="10" fillId="0" borderId="2" xfId="3" applyFont="1" applyBorder="1" applyAlignment="1">
      <alignment horizontal="center" vertical="center" wrapText="1"/>
    </xf>
    <xf numFmtId="167" fontId="25" fillId="0" borderId="2" xfId="3" applyFont="1" applyBorder="1" applyAlignment="1">
      <alignment horizontal="center" vertical="center" wrapText="1"/>
    </xf>
    <xf numFmtId="2" fontId="0" fillId="0" borderId="2" xfId="0" applyNumberFormat="1" applyBorder="1" applyAlignment="1">
      <alignment horizontal="center" vertical="center" wrapText="1"/>
    </xf>
    <xf numFmtId="2" fontId="0" fillId="0" borderId="2" xfId="0" applyNumberFormat="1" applyBorder="1" applyAlignment="1">
      <alignment horizontal="center" vertical="center"/>
    </xf>
    <xf numFmtId="0" fontId="0" fillId="0" borderId="0" xfId="0" applyAlignment="1">
      <alignment horizontal="center" vertical="center" wrapText="1"/>
    </xf>
    <xf numFmtId="0" fontId="4" fillId="0" borderId="4" xfId="0" applyFont="1" applyBorder="1" applyAlignment="1">
      <alignment horizontal="center" vertical="center" wrapText="1"/>
    </xf>
    <xf numFmtId="164" fontId="4" fillId="0" borderId="0" xfId="0" applyNumberFormat="1" applyFont="1" applyAlignment="1">
      <alignment horizontal="center" vertical="center" wrapText="1"/>
    </xf>
    <xf numFmtId="0" fontId="28" fillId="0" borderId="0" xfId="0" applyFont="1" applyAlignment="1">
      <alignment horizontal="center" vertical="center" wrapText="1"/>
    </xf>
    <xf numFmtId="0" fontId="14" fillId="0" borderId="9" xfId="0" applyFont="1" applyBorder="1" applyAlignment="1">
      <alignment horizontal="center" vertical="center"/>
    </xf>
    <xf numFmtId="0" fontId="4" fillId="3" borderId="2" xfId="0" applyFont="1" applyFill="1" applyBorder="1" applyAlignment="1">
      <alignment vertical="center" wrapText="1"/>
    </xf>
    <xf numFmtId="0" fontId="4" fillId="3" borderId="2" xfId="0" applyFont="1" applyFill="1" applyBorder="1" applyAlignment="1">
      <alignment horizontal="left" vertical="center"/>
    </xf>
    <xf numFmtId="0" fontId="14" fillId="4" borderId="9" xfId="0" applyFont="1" applyFill="1" applyBorder="1" applyAlignment="1">
      <alignment horizontal="center" vertical="center"/>
    </xf>
    <xf numFmtId="0" fontId="7" fillId="4" borderId="2" xfId="0" applyFont="1" applyFill="1" applyBorder="1" applyAlignment="1">
      <alignment vertical="center" wrapText="1"/>
    </xf>
    <xf numFmtId="0" fontId="7" fillId="4" borderId="2" xfId="0" applyFont="1" applyFill="1" applyBorder="1" applyAlignment="1">
      <alignment horizontal="center" vertical="center"/>
    </xf>
    <xf numFmtId="0" fontId="4" fillId="4" borderId="2" xfId="0" applyFont="1" applyFill="1" applyBorder="1" applyAlignment="1">
      <alignment horizontal="left" vertical="center"/>
    </xf>
    <xf numFmtId="0" fontId="5" fillId="0" borderId="2" xfId="0" applyFont="1" applyBorder="1" applyAlignment="1">
      <alignment horizontal="left" vertical="center" wrapText="1"/>
    </xf>
    <xf numFmtId="17" fontId="4" fillId="0" borderId="2" xfId="0" applyNumberFormat="1" applyFont="1" applyBorder="1" applyAlignment="1">
      <alignment horizontal="left" vertical="top" wrapText="1"/>
    </xf>
    <xf numFmtId="49" fontId="4" fillId="0" borderId="2" xfId="0" applyNumberFormat="1" applyFont="1" applyBorder="1" applyAlignment="1">
      <alignment horizontal="center" vertical="top" wrapText="1"/>
    </xf>
    <xf numFmtId="0" fontId="4" fillId="0" borderId="2" xfId="0" applyFont="1" applyBorder="1" applyAlignment="1">
      <alignment horizontal="left" vertical="top" wrapText="1"/>
    </xf>
    <xf numFmtId="0" fontId="1" fillId="0" borderId="2" xfId="0" applyFont="1" applyBorder="1" applyAlignment="1">
      <alignment horizontal="left" vertical="center" wrapText="1"/>
    </xf>
    <xf numFmtId="17" fontId="0" fillId="0" borderId="2" xfId="0" applyNumberFormat="1" applyBorder="1" applyAlignment="1">
      <alignment horizontal="left" vertical="center" wrapText="1"/>
    </xf>
    <xf numFmtId="17" fontId="0" fillId="0" borderId="5" xfId="0" applyNumberFormat="1" applyBorder="1" applyAlignment="1">
      <alignment horizontal="right" vertical="center" wrapText="1"/>
    </xf>
    <xf numFmtId="0" fontId="0" fillId="0" borderId="5" xfId="0" applyBorder="1" applyAlignment="1">
      <alignment horizontal="center" vertical="center" wrapText="1"/>
    </xf>
    <xf numFmtId="17" fontId="0" fillId="0" borderId="2" xfId="0" applyNumberFormat="1" applyBorder="1" applyAlignment="1">
      <alignment horizontal="right" vertical="center" wrapText="1"/>
    </xf>
    <xf numFmtId="2" fontId="0" fillId="0" borderId="2" xfId="0" applyNumberFormat="1" applyBorder="1" applyAlignment="1">
      <alignment horizontal="center" wrapText="1"/>
    </xf>
    <xf numFmtId="1" fontId="0" fillId="0" borderId="2" xfId="0" applyNumberFormat="1" applyBorder="1" applyAlignment="1">
      <alignment horizontal="center"/>
    </xf>
    <xf numFmtId="0" fontId="29" fillId="0" borderId="0" xfId="0" applyFont="1"/>
    <xf numFmtId="4" fontId="29" fillId="0" borderId="0" xfId="0" applyNumberFormat="1" applyFont="1"/>
    <xf numFmtId="1" fontId="30" fillId="5" borderId="2" xfId="0" applyNumberFormat="1" applyFont="1" applyFill="1" applyBorder="1" applyAlignment="1">
      <alignment horizontal="center" vertical="center" wrapText="1"/>
    </xf>
    <xf numFmtId="0" fontId="31" fillId="0" borderId="0" xfId="0" applyFont="1"/>
    <xf numFmtId="1" fontId="32" fillId="7" borderId="2" xfId="0" applyNumberFormat="1" applyFont="1" applyFill="1" applyBorder="1" applyAlignment="1">
      <alignment horizontal="center" vertical="center" wrapText="1"/>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horizontal="center" vertical="center" wrapText="1"/>
    </xf>
    <xf numFmtId="0" fontId="24" fillId="0" borderId="16" xfId="0" applyFont="1" applyBorder="1" applyAlignment="1">
      <alignment horizontal="center" vertical="center" wrapText="1"/>
    </xf>
    <xf numFmtId="17" fontId="0" fillId="0" borderId="16" xfId="0" applyNumberFormat="1" applyBorder="1" applyAlignment="1">
      <alignment horizontal="center" vertical="center" wrapText="1"/>
    </xf>
    <xf numFmtId="49" fontId="0" fillId="0" borderId="16" xfId="0" applyNumberFormat="1" applyBorder="1" applyAlignment="1">
      <alignment horizontal="center" vertical="center" wrapText="1"/>
    </xf>
    <xf numFmtId="4" fontId="0" fillId="0" borderId="0" xfId="0" applyNumberFormat="1" applyAlignment="1">
      <alignment horizontal="center" vertical="center"/>
    </xf>
    <xf numFmtId="4" fontId="0" fillId="0" borderId="16" xfId="0" applyNumberFormat="1" applyBorder="1" applyAlignment="1">
      <alignment horizontal="center" vertical="center"/>
    </xf>
    <xf numFmtId="169" fontId="0" fillId="0" borderId="0" xfId="0" applyNumberFormat="1" applyAlignment="1">
      <alignment horizontal="center" vertical="center"/>
    </xf>
    <xf numFmtId="0" fontId="25" fillId="0" borderId="16" xfId="0" applyFont="1" applyBorder="1" applyAlignment="1">
      <alignment horizontal="center" vertical="center" wrapText="1"/>
    </xf>
    <xf numFmtId="49" fontId="25" fillId="0" borderId="16" xfId="0" applyNumberFormat="1" applyFont="1" applyBorder="1" applyAlignment="1">
      <alignment horizontal="center" vertical="center" wrapText="1"/>
    </xf>
    <xf numFmtId="0" fontId="0" fillId="0" borderId="16" xfId="0" applyBorder="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wrapText="1"/>
    </xf>
    <xf numFmtId="0" fontId="0" fillId="0" borderId="2" xfId="0" applyBorder="1" applyAlignment="1">
      <alignment horizontal="left" vertical="center"/>
    </xf>
    <xf numFmtId="164" fontId="31" fillId="0" borderId="0" xfId="0" applyNumberFormat="1" applyFont="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2" borderId="2" xfId="0" applyFill="1" applyBorder="1" applyAlignment="1">
      <alignment horizontal="center"/>
    </xf>
    <xf numFmtId="0" fontId="0" fillId="2" borderId="7" xfId="0" applyFill="1" applyBorder="1" applyAlignment="1">
      <alignment horizontal="center"/>
    </xf>
    <xf numFmtId="0" fontId="0" fillId="2" borderId="4" xfId="0" applyFill="1" applyBorder="1" applyAlignment="1">
      <alignment horizontal="center"/>
    </xf>
    <xf numFmtId="0" fontId="4" fillId="4" borderId="6" xfId="0" applyFont="1" applyFill="1" applyBorder="1" applyAlignment="1">
      <alignment horizontal="center" vertical="center" wrapText="1"/>
    </xf>
    <xf numFmtId="0" fontId="4" fillId="0" borderId="5" xfId="0" applyFont="1" applyBorder="1" applyAlignment="1">
      <alignment horizontal="center" vertical="center"/>
    </xf>
    <xf numFmtId="0" fontId="4" fillId="0" borderId="5" xfId="0" applyFont="1" applyBorder="1" applyAlignment="1">
      <alignment horizontal="center" vertical="center" wrapText="1"/>
    </xf>
    <xf numFmtId="17" fontId="4" fillId="4" borderId="6" xfId="0" applyNumberFormat="1" applyFont="1" applyFill="1" applyBorder="1" applyAlignment="1">
      <alignment horizontal="center" vertical="center" wrapText="1"/>
    </xf>
    <xf numFmtId="4" fontId="4" fillId="4" borderId="6" xfId="0" applyNumberFormat="1" applyFont="1" applyFill="1" applyBorder="1" applyAlignment="1">
      <alignment horizontal="center" vertical="center"/>
    </xf>
    <xf numFmtId="17" fontId="4" fillId="0" borderId="5" xfId="0" applyNumberFormat="1" applyFont="1" applyBorder="1" applyAlignment="1">
      <alignment horizontal="center" vertical="center" wrapText="1"/>
    </xf>
    <xf numFmtId="4" fontId="4" fillId="0" borderId="5" xfId="0" applyNumberFormat="1" applyFont="1" applyBorder="1" applyAlignment="1">
      <alignment horizontal="center" vertical="center"/>
    </xf>
    <xf numFmtId="0" fontId="4" fillId="8" borderId="1" xfId="0" applyFont="1" applyFill="1" applyBorder="1" applyAlignment="1">
      <alignment horizontal="center" vertical="center" wrapText="1"/>
    </xf>
    <xf numFmtId="0" fontId="4" fillId="8" borderId="1" xfId="0" applyFont="1" applyFill="1" applyBorder="1" applyAlignment="1">
      <alignment horizontal="center" vertical="center"/>
    </xf>
    <xf numFmtId="0" fontId="4" fillId="8" borderId="2" xfId="0" applyFont="1" applyFill="1" applyBorder="1" applyAlignment="1">
      <alignment horizontal="center" vertical="center" wrapText="1"/>
    </xf>
    <xf numFmtId="49" fontId="4" fillId="8" borderId="2" xfId="0" applyNumberFormat="1" applyFont="1" applyFill="1" applyBorder="1" applyAlignment="1">
      <alignment horizontal="center" vertical="center" wrapText="1"/>
    </xf>
    <xf numFmtId="17" fontId="4" fillId="8" borderId="1" xfId="0" applyNumberFormat="1" applyFont="1" applyFill="1" applyBorder="1" applyAlignment="1">
      <alignment horizontal="center" vertical="center" wrapText="1"/>
    </xf>
    <xf numFmtId="4" fontId="4" fillId="8" borderId="1" xfId="0" applyNumberFormat="1" applyFont="1" applyFill="1" applyBorder="1" applyAlignment="1">
      <alignment horizontal="center" vertical="center"/>
    </xf>
    <xf numFmtId="4" fontId="4" fillId="0" borderId="0" xfId="0" applyNumberFormat="1" applyFont="1"/>
    <xf numFmtId="0" fontId="0" fillId="8" borderId="2" xfId="0" applyFill="1" applyBorder="1" applyAlignment="1">
      <alignment horizontal="center" vertical="center"/>
    </xf>
    <xf numFmtId="0" fontId="0" fillId="8" borderId="2" xfId="0" applyFill="1" applyBorder="1" applyAlignment="1">
      <alignment horizontal="center" vertical="center" wrapText="1"/>
    </xf>
    <xf numFmtId="0" fontId="1" fillId="8" borderId="2" xfId="0" applyFont="1" applyFill="1" applyBorder="1" applyAlignment="1">
      <alignment horizontal="left" vertical="center" wrapText="1"/>
    </xf>
    <xf numFmtId="0" fontId="0" fillId="8" borderId="2" xfId="0" applyFill="1" applyBorder="1" applyAlignment="1">
      <alignment horizontal="left" vertical="center" wrapText="1"/>
    </xf>
    <xf numFmtId="17" fontId="0" fillId="8" borderId="2" xfId="0" applyNumberFormat="1" applyFill="1" applyBorder="1" applyAlignment="1">
      <alignment horizontal="left" vertical="top" wrapText="1"/>
    </xf>
    <xf numFmtId="49" fontId="0" fillId="8" borderId="2" xfId="0" applyNumberFormat="1" applyFill="1" applyBorder="1" applyAlignment="1">
      <alignment horizontal="center" vertical="top" wrapText="1"/>
    </xf>
    <xf numFmtId="17" fontId="0" fillId="8" borderId="2" xfId="0" applyNumberFormat="1" applyFill="1" applyBorder="1" applyAlignment="1">
      <alignment horizontal="center" vertical="center" wrapText="1"/>
    </xf>
    <xf numFmtId="4" fontId="0" fillId="8" borderId="2" xfId="0" applyNumberFormat="1" applyFill="1" applyBorder="1" applyAlignment="1">
      <alignment horizontal="center" vertical="center"/>
    </xf>
    <xf numFmtId="0" fontId="14" fillId="8" borderId="9" xfId="0" applyFont="1" applyFill="1" applyBorder="1" applyAlignment="1">
      <alignment horizontal="center" vertical="center"/>
    </xf>
    <xf numFmtId="0" fontId="4" fillId="8" borderId="2" xfId="0" applyFont="1" applyFill="1" applyBorder="1" applyAlignment="1">
      <alignment horizontal="center" vertical="center"/>
    </xf>
    <xf numFmtId="0" fontId="0" fillId="8" borderId="0" xfId="0" applyFill="1" applyAlignment="1">
      <alignment horizontal="center" wrapText="1"/>
    </xf>
    <xf numFmtId="17" fontId="4" fillId="8" borderId="2" xfId="0" applyNumberFormat="1" applyFont="1" applyFill="1" applyBorder="1" applyAlignment="1">
      <alignment horizontal="center" vertical="center" wrapText="1"/>
    </xf>
    <xf numFmtId="4" fontId="4" fillId="8" borderId="2" xfId="0" applyNumberFormat="1" applyFont="1" applyFill="1" applyBorder="1" applyAlignment="1">
      <alignment horizontal="center" vertical="center"/>
    </xf>
    <xf numFmtId="0" fontId="14" fillId="8" borderId="2" xfId="0" applyFont="1" applyFill="1" applyBorder="1" applyAlignment="1">
      <alignment horizontal="center" vertical="center"/>
    </xf>
    <xf numFmtId="165" fontId="0" fillId="8" borderId="2" xfId="0" applyNumberFormat="1" applyFill="1" applyBorder="1" applyAlignment="1">
      <alignment horizontal="center" vertical="center"/>
    </xf>
    <xf numFmtId="0" fontId="0" fillId="8" borderId="2" xfId="0" applyFill="1" applyBorder="1"/>
    <xf numFmtId="4" fontId="0" fillId="8" borderId="2" xfId="0" applyNumberFormat="1" applyFill="1" applyBorder="1" applyAlignment="1">
      <alignment horizontal="center" vertical="center" wrapText="1"/>
    </xf>
    <xf numFmtId="0" fontId="12" fillId="8" borderId="2" xfId="0" applyFont="1" applyFill="1" applyBorder="1" applyAlignment="1">
      <alignment horizontal="left" vertical="center" wrapText="1"/>
    </xf>
    <xf numFmtId="49" fontId="12" fillId="8" borderId="2" xfId="0" applyNumberFormat="1" applyFont="1" applyFill="1" applyBorder="1" applyAlignment="1">
      <alignment horizontal="center" vertical="center" wrapText="1"/>
    </xf>
    <xf numFmtId="167" fontId="4" fillId="8" borderId="2" xfId="3" applyFont="1" applyFill="1" applyBorder="1" applyAlignment="1">
      <alignment horizontal="center" vertical="center" wrapText="1"/>
    </xf>
    <xf numFmtId="168" fontId="4" fillId="8" borderId="2" xfId="3" applyNumberFormat="1" applyFont="1" applyFill="1" applyBorder="1" applyAlignment="1">
      <alignment horizontal="center" vertical="center" wrapText="1"/>
    </xf>
    <xf numFmtId="167" fontId="4" fillId="8" borderId="16" xfId="3" applyFont="1" applyFill="1" applyBorder="1" applyAlignment="1">
      <alignment horizontal="center" vertical="center" wrapText="1"/>
    </xf>
    <xf numFmtId="0" fontId="0" fillId="8" borderId="16" xfId="0" applyFill="1" applyBorder="1" applyAlignment="1">
      <alignment horizontal="center" vertical="center" wrapText="1"/>
    </xf>
    <xf numFmtId="0" fontId="0" fillId="8" borderId="9" xfId="0" applyFill="1" applyBorder="1" applyAlignment="1">
      <alignment horizontal="center" vertical="center"/>
    </xf>
    <xf numFmtId="0" fontId="0" fillId="8" borderId="1" xfId="0" applyFill="1" applyBorder="1" applyAlignment="1">
      <alignment horizontal="center" vertical="center"/>
    </xf>
    <xf numFmtId="1" fontId="0" fillId="8" borderId="2" xfId="0" applyNumberFormat="1" applyFill="1" applyBorder="1" applyAlignment="1">
      <alignment horizontal="center" vertical="center" wrapText="1"/>
    </xf>
    <xf numFmtId="49" fontId="0" fillId="8" borderId="2" xfId="0" applyNumberFormat="1" applyFill="1" applyBorder="1" applyAlignment="1">
      <alignment horizontal="center" vertical="center" wrapText="1"/>
    </xf>
    <xf numFmtId="17" fontId="0" fillId="8" borderId="2" xfId="0" applyNumberFormat="1" applyFill="1" applyBorder="1" applyAlignment="1">
      <alignment horizontal="right" vertical="center" wrapText="1"/>
    </xf>
    <xf numFmtId="0" fontId="0" fillId="8" borderId="0" xfId="0" applyFill="1"/>
    <xf numFmtId="0" fontId="4" fillId="8" borderId="9" xfId="0" applyFont="1" applyFill="1" applyBorder="1" applyAlignment="1">
      <alignment horizontal="center" vertical="center"/>
    </xf>
    <xf numFmtId="0" fontId="5" fillId="8" borderId="2"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4" fillId="8" borderId="2" xfId="0" applyFont="1" applyFill="1" applyBorder="1" applyAlignment="1">
      <alignment horizontal="left" vertical="center" wrapText="1"/>
    </xf>
    <xf numFmtId="0" fontId="12" fillId="8" borderId="9" xfId="0" applyFont="1" applyFill="1" applyBorder="1" applyAlignment="1">
      <alignment horizontal="center" vertical="center"/>
    </xf>
    <xf numFmtId="17" fontId="12" fillId="8" borderId="2" xfId="0" applyNumberFormat="1" applyFont="1" applyFill="1" applyBorder="1" applyAlignment="1">
      <alignment horizontal="left" vertical="center" wrapText="1"/>
    </xf>
    <xf numFmtId="4" fontId="4" fillId="8" borderId="5" xfId="0" quotePrefix="1" applyNumberFormat="1" applyFont="1" applyFill="1" applyBorder="1" applyAlignment="1">
      <alignment horizontal="center" vertical="center"/>
    </xf>
    <xf numFmtId="0" fontId="0" fillId="8" borderId="2" xfId="0" applyFill="1" applyBorder="1" applyAlignment="1">
      <alignment horizontal="center"/>
    </xf>
    <xf numFmtId="0" fontId="0" fillId="8" borderId="2" xfId="0" applyFill="1" applyBorder="1" applyAlignment="1">
      <alignment vertical="center"/>
    </xf>
    <xf numFmtId="44" fontId="0" fillId="8" borderId="2" xfId="2" applyFont="1" applyFill="1" applyBorder="1" applyAlignment="1">
      <alignment vertical="center"/>
    </xf>
    <xf numFmtId="4" fontId="0" fillId="8" borderId="2" xfId="0" applyNumberFormat="1" applyFill="1" applyBorder="1" applyAlignment="1">
      <alignment vertical="center"/>
    </xf>
    <xf numFmtId="0" fontId="0" fillId="8" borderId="2" xfId="0" applyFill="1" applyBorder="1" applyAlignment="1">
      <alignment vertical="center" wrapText="1"/>
    </xf>
    <xf numFmtId="0" fontId="4" fillId="8" borderId="2" xfId="0" applyFont="1" applyFill="1" applyBorder="1" applyAlignment="1" applyProtection="1">
      <alignment horizontal="center" vertical="center" wrapText="1"/>
      <protection locked="0"/>
    </xf>
    <xf numFmtId="0" fontId="5" fillId="8" borderId="2" xfId="0" applyFont="1" applyFill="1" applyBorder="1" applyAlignment="1" applyProtection="1">
      <alignment horizontal="center" vertical="center" wrapText="1"/>
      <protection locked="0"/>
    </xf>
    <xf numFmtId="4" fontId="4" fillId="8" borderId="2" xfId="0" applyNumberFormat="1" applyFont="1" applyFill="1" applyBorder="1" applyAlignment="1" applyProtection="1">
      <alignment horizontal="center" vertical="center" wrapText="1"/>
      <protection locked="0"/>
    </xf>
    <xf numFmtId="0" fontId="0" fillId="8" borderId="0" xfId="0" applyFill="1" applyAlignment="1">
      <alignment wrapText="1"/>
    </xf>
    <xf numFmtId="4" fontId="0" fillId="8" borderId="2" xfId="0" applyNumberFormat="1" applyFill="1" applyBorder="1" applyAlignment="1" applyProtection="1">
      <alignment horizontal="center" vertical="center" wrapText="1"/>
      <protection locked="0"/>
    </xf>
    <xf numFmtId="4" fontId="4" fillId="8" borderId="2" xfId="0" applyNumberFormat="1" applyFont="1" applyFill="1" applyBorder="1" applyAlignment="1">
      <alignment horizontal="center" vertical="center" wrapText="1"/>
    </xf>
    <xf numFmtId="49" fontId="4" fillId="8" borderId="2" xfId="0" applyNumberFormat="1" applyFont="1" applyFill="1" applyBorder="1" applyAlignment="1">
      <alignment horizontal="center" vertical="center"/>
    </xf>
    <xf numFmtId="0" fontId="4" fillId="8" borderId="1" xfId="0" applyFont="1" applyFill="1" applyBorder="1" applyAlignment="1">
      <alignment horizontal="left" vertical="center" wrapText="1"/>
    </xf>
    <xf numFmtId="0" fontId="4" fillId="8" borderId="5" xfId="0" applyFont="1" applyFill="1" applyBorder="1" applyAlignment="1">
      <alignment horizontal="left" vertical="center" wrapText="1"/>
    </xf>
    <xf numFmtId="0" fontId="0" fillId="0" borderId="0" xfId="0" applyAlignment="1">
      <alignment horizontal="center"/>
    </xf>
    <xf numFmtId="4" fontId="0" fillId="0" borderId="0" xfId="0" applyNumberFormat="1" applyAlignment="1">
      <alignment horizontal="center"/>
    </xf>
    <xf numFmtId="3" fontId="33" fillId="0" borderId="0" xfId="0" applyNumberFormat="1" applyFont="1" applyAlignment="1">
      <alignment horizontal="center" vertical="center"/>
    </xf>
    <xf numFmtId="4" fontId="33" fillId="0" borderId="0" xfId="0" applyNumberFormat="1" applyFont="1" applyAlignment="1">
      <alignment horizontal="center" vertical="center"/>
    </xf>
    <xf numFmtId="4" fontId="6" fillId="0" borderId="2" xfId="0" applyNumberFormat="1" applyFont="1" applyBorder="1"/>
    <xf numFmtId="0" fontId="15" fillId="4" borderId="2" xfId="0" applyFont="1" applyFill="1" applyBorder="1" applyAlignment="1">
      <alignment horizontal="center" vertical="center" wrapText="1"/>
    </xf>
    <xf numFmtId="0" fontId="0" fillId="0" borderId="18" xfId="0" applyBorder="1"/>
    <xf numFmtId="1" fontId="0" fillId="3" borderId="4" xfId="0" applyNumberFormat="1" applyFill="1" applyBorder="1" applyAlignment="1">
      <alignment horizontal="center"/>
    </xf>
    <xf numFmtId="4" fontId="0" fillId="3" borderId="2" xfId="0" applyNumberFormat="1" applyFill="1" applyBorder="1"/>
    <xf numFmtId="164" fontId="28" fillId="2" borderId="8" xfId="0" applyNumberFormat="1" applyFont="1" applyFill="1" applyBorder="1" applyAlignment="1">
      <alignment horizontal="center"/>
    </xf>
    <xf numFmtId="164" fontId="28" fillId="2" borderId="1" xfId="0" applyNumberFormat="1" applyFont="1" applyFill="1" applyBorder="1" applyAlignment="1">
      <alignment horizontal="center"/>
    </xf>
    <xf numFmtId="0" fontId="28" fillId="2" borderId="1" xfId="0" applyFont="1" applyFill="1" applyBorder="1" applyAlignment="1">
      <alignment horizontal="center"/>
    </xf>
    <xf numFmtId="0" fontId="28" fillId="2" borderId="2" xfId="0" applyFont="1" applyFill="1" applyBorder="1"/>
    <xf numFmtId="1" fontId="28" fillId="3" borderId="4" xfId="0" applyNumberFormat="1" applyFont="1" applyFill="1" applyBorder="1" applyAlignment="1">
      <alignment horizontal="center"/>
    </xf>
    <xf numFmtId="4" fontId="15" fillId="0" borderId="0" xfId="0" applyNumberFormat="1" applyFont="1"/>
    <xf numFmtId="3" fontId="28" fillId="0" borderId="2" xfId="0" applyNumberFormat="1" applyFont="1" applyBorder="1" applyAlignment="1">
      <alignment horizontal="center"/>
    </xf>
    <xf numFmtId="4" fontId="15" fillId="0" borderId="2" xfId="0" applyNumberFormat="1" applyFont="1" applyBorder="1" applyAlignment="1">
      <alignment horizontal="right" vertical="center" wrapText="1"/>
    </xf>
    <xf numFmtId="1" fontId="28" fillId="0" borderId="4" xfId="0" applyNumberFormat="1" applyFont="1" applyBorder="1" applyAlignment="1">
      <alignment horizontal="center"/>
    </xf>
    <xf numFmtId="4" fontId="28" fillId="3" borderId="2" xfId="0" applyNumberFormat="1" applyFont="1" applyFill="1" applyBorder="1"/>
    <xf numFmtId="4" fontId="28" fillId="0" borderId="2" xfId="0" applyNumberFormat="1" applyFont="1" applyBorder="1"/>
    <xf numFmtId="0" fontId="7" fillId="9" borderId="2" xfId="0" applyFont="1" applyFill="1" applyBorder="1" applyAlignment="1">
      <alignment horizontal="left" vertical="center" wrapText="1"/>
    </xf>
    <xf numFmtId="3" fontId="7" fillId="9" borderId="2" xfId="0" applyNumberFormat="1" applyFont="1" applyFill="1" applyBorder="1" applyAlignment="1">
      <alignment horizontal="center" vertical="center"/>
    </xf>
    <xf numFmtId="0" fontId="7" fillId="9" borderId="2" xfId="0" applyFont="1" applyFill="1" applyBorder="1" applyAlignment="1">
      <alignment horizontal="center" vertical="center"/>
    </xf>
    <xf numFmtId="0" fontId="7" fillId="9" borderId="2" xfId="0" applyFont="1" applyFill="1" applyBorder="1" applyAlignment="1">
      <alignment horizontal="center" vertical="center" wrapText="1"/>
    </xf>
    <xf numFmtId="0" fontId="7" fillId="9" borderId="2" xfId="0" applyFont="1" applyFill="1" applyBorder="1" applyAlignment="1">
      <alignment horizontal="left" vertical="center"/>
    </xf>
    <xf numFmtId="17" fontId="7" fillId="9" borderId="2" xfId="0" applyNumberFormat="1" applyFont="1" applyFill="1" applyBorder="1" applyAlignment="1">
      <alignment horizontal="left" vertical="center" wrapText="1"/>
    </xf>
    <xf numFmtId="49" fontId="7" fillId="9" borderId="2" xfId="0" applyNumberFormat="1" applyFont="1" applyFill="1" applyBorder="1" applyAlignment="1">
      <alignment horizontal="center" vertical="center" wrapText="1"/>
    </xf>
    <xf numFmtId="0" fontId="12" fillId="8" borderId="2" xfId="0" applyFont="1" applyFill="1" applyBorder="1" applyAlignment="1">
      <alignment horizontal="center" vertical="top" wrapText="1"/>
    </xf>
    <xf numFmtId="49" fontId="12" fillId="8" borderId="2" xfId="0" applyNumberFormat="1" applyFont="1" applyFill="1" applyBorder="1" applyAlignment="1">
      <alignment horizontal="center" vertical="top" wrapText="1"/>
    </xf>
    <xf numFmtId="0" fontId="0" fillId="0" borderId="0" xfId="0" applyAlignment="1">
      <alignment horizontal="left" vertical="center" wrapText="1"/>
    </xf>
    <xf numFmtId="0" fontId="0" fillId="0" borderId="0" xfId="0" applyAlignment="1">
      <alignment vertical="center" wrapText="1"/>
    </xf>
    <xf numFmtId="0" fontId="0" fillId="0" borderId="5" xfId="0" applyBorder="1" applyAlignment="1">
      <alignment vertical="center" wrapText="1"/>
    </xf>
    <xf numFmtId="49" fontId="4" fillId="0" borderId="5" xfId="0" applyNumberFormat="1" applyFont="1" applyBorder="1" applyAlignment="1">
      <alignment horizontal="center" vertical="center" wrapText="1"/>
    </xf>
    <xf numFmtId="0" fontId="4" fillId="0" borderId="5" xfId="0" applyFont="1" applyBorder="1" applyAlignment="1">
      <alignment horizontal="left" vertical="center" wrapText="1"/>
    </xf>
    <xf numFmtId="0" fontId="0" fillId="4" borderId="0" xfId="0" applyFill="1" applyAlignment="1">
      <alignment vertical="center" wrapText="1"/>
    </xf>
    <xf numFmtId="0" fontId="0" fillId="4" borderId="6" xfId="0" applyFill="1" applyBorder="1" applyAlignment="1">
      <alignment vertical="center" wrapText="1"/>
    </xf>
    <xf numFmtId="49" fontId="4" fillId="4" borderId="6" xfId="0" applyNumberFormat="1" applyFont="1" applyFill="1" applyBorder="1" applyAlignment="1">
      <alignment horizontal="center" vertical="center" wrapText="1"/>
    </xf>
    <xf numFmtId="0" fontId="4" fillId="4" borderId="6" xfId="0" applyFont="1" applyFill="1" applyBorder="1" applyAlignment="1">
      <alignment horizontal="left" vertical="center" wrapText="1"/>
    </xf>
    <xf numFmtId="0" fontId="0" fillId="4" borderId="2" xfId="0" applyFill="1" applyBorder="1" applyAlignment="1">
      <alignment horizontal="left" vertical="center" wrapText="1"/>
    </xf>
    <xf numFmtId="43" fontId="4" fillId="8" borderId="2" xfId="0" applyNumberFormat="1" applyFont="1" applyFill="1" applyBorder="1" applyAlignment="1">
      <alignment horizontal="left" vertical="center" wrapText="1"/>
    </xf>
    <xf numFmtId="49" fontId="4" fillId="8" borderId="1" xfId="0" applyNumberFormat="1" applyFont="1" applyFill="1" applyBorder="1" applyAlignment="1">
      <alignment horizontal="center" vertical="center" wrapText="1"/>
    </xf>
    <xf numFmtId="0" fontId="0" fillId="8" borderId="2" xfId="0" applyFill="1" applyBorder="1" applyAlignment="1">
      <alignment horizontal="left" wrapText="1"/>
    </xf>
    <xf numFmtId="0" fontId="0" fillId="8" borderId="2" xfId="0" applyFill="1" applyBorder="1" applyAlignment="1">
      <alignment horizontal="center" wrapText="1"/>
    </xf>
    <xf numFmtId="0" fontId="4" fillId="3" borderId="19" xfId="0" applyFont="1" applyFill="1" applyBorder="1" applyAlignment="1" applyProtection="1">
      <alignment horizontal="left" vertical="center" wrapText="1"/>
      <protection locked="0"/>
    </xf>
    <xf numFmtId="0" fontId="4" fillId="6" borderId="2" xfId="0" applyFont="1" applyFill="1" applyBorder="1" applyAlignment="1">
      <alignment horizontal="left" vertical="center" wrapText="1"/>
    </xf>
    <xf numFmtId="0" fontId="28" fillId="2" borderId="2" xfId="0" applyFont="1" applyFill="1" applyBorder="1" applyAlignment="1">
      <alignment horizontal="center"/>
    </xf>
    <xf numFmtId="0" fontId="30" fillId="5" borderId="5" xfId="0" applyFont="1" applyFill="1" applyBorder="1" applyAlignment="1">
      <alignment horizontal="center" vertical="center"/>
    </xf>
    <xf numFmtId="0" fontId="30" fillId="5" borderId="5" xfId="0" applyFont="1" applyFill="1" applyBorder="1" applyAlignment="1">
      <alignment horizontal="center" vertical="center" wrapText="1"/>
    </xf>
    <xf numFmtId="0" fontId="30" fillId="5" borderId="2" xfId="0" applyFont="1" applyFill="1" applyBorder="1" applyAlignment="1">
      <alignment horizontal="center" vertical="center" wrapText="1"/>
    </xf>
    <xf numFmtId="4" fontId="30" fillId="5" borderId="2" xfId="0" applyNumberFormat="1" applyFont="1" applyFill="1" applyBorder="1" applyAlignment="1">
      <alignment horizontal="center" vertical="center" wrapText="1"/>
    </xf>
    <xf numFmtId="0" fontId="37" fillId="3" borderId="2" xfId="0" applyFont="1" applyFill="1" applyBorder="1" applyAlignment="1">
      <alignment horizontal="left" vertical="center" wrapText="1"/>
    </xf>
    <xf numFmtId="0" fontId="37" fillId="3" borderId="2" xfId="0" applyFont="1" applyFill="1" applyBorder="1" applyAlignment="1">
      <alignment horizontal="left" vertical="center"/>
    </xf>
    <xf numFmtId="0" fontId="37" fillId="3" borderId="2" xfId="0" applyFont="1" applyFill="1" applyBorder="1" applyAlignment="1">
      <alignment horizontal="center" vertical="center" wrapText="1"/>
    </xf>
    <xf numFmtId="0" fontId="37" fillId="3" borderId="2" xfId="0" applyFont="1" applyFill="1" applyBorder="1" applyAlignment="1">
      <alignment horizontal="center" vertical="center"/>
    </xf>
    <xf numFmtId="0" fontId="38" fillId="3" borderId="2" xfId="0" applyFont="1" applyFill="1" applyBorder="1" applyAlignment="1">
      <alignment horizontal="center" vertical="center" wrapText="1"/>
    </xf>
    <xf numFmtId="0" fontId="37" fillId="3" borderId="2" xfId="0" applyFont="1" applyFill="1" applyBorder="1" applyAlignment="1">
      <alignment horizontal="centerContinuous" vertical="center" wrapText="1"/>
    </xf>
    <xf numFmtId="4" fontId="37" fillId="3" borderId="2" xfId="0" applyNumberFormat="1" applyFont="1" applyFill="1" applyBorder="1" applyAlignment="1">
      <alignment horizontal="center" vertical="center"/>
    </xf>
    <xf numFmtId="0" fontId="37" fillId="4" borderId="2" xfId="0" applyFont="1" applyFill="1" applyBorder="1" applyAlignment="1">
      <alignment horizontal="left" vertical="center" wrapText="1"/>
    </xf>
    <xf numFmtId="0" fontId="37" fillId="4" borderId="2" xfId="0" applyFont="1" applyFill="1" applyBorder="1" applyAlignment="1">
      <alignment horizontal="left" vertical="center"/>
    </xf>
    <xf numFmtId="0" fontId="37" fillId="4" borderId="2" xfId="0" applyFont="1" applyFill="1" applyBorder="1" applyAlignment="1">
      <alignment horizontal="center" vertical="center" wrapText="1"/>
    </xf>
    <xf numFmtId="0" fontId="37" fillId="4" borderId="2" xfId="0" applyFont="1" applyFill="1" applyBorder="1" applyAlignment="1">
      <alignment horizontal="center" vertical="center"/>
    </xf>
    <xf numFmtId="0" fontId="38" fillId="4" borderId="2" xfId="0" applyFont="1" applyFill="1" applyBorder="1" applyAlignment="1">
      <alignment horizontal="center" vertical="center" wrapText="1"/>
    </xf>
    <xf numFmtId="0" fontId="37" fillId="4" borderId="2" xfId="0" applyFont="1" applyFill="1" applyBorder="1" applyAlignment="1">
      <alignment horizontal="centerContinuous" vertical="center" wrapText="1"/>
    </xf>
    <xf numFmtId="4" fontId="39" fillId="4" borderId="2" xfId="0" applyNumberFormat="1" applyFont="1" applyFill="1" applyBorder="1" applyAlignment="1">
      <alignment horizontal="center" vertical="center"/>
    </xf>
    <xf numFmtId="0" fontId="37" fillId="0" borderId="2" xfId="0" applyFont="1" applyBorder="1" applyAlignment="1">
      <alignment horizontal="center" vertical="center"/>
    </xf>
    <xf numFmtId="0" fontId="37" fillId="0" borderId="2" xfId="0" applyFont="1" applyBorder="1" applyAlignment="1">
      <alignment horizontal="center" vertical="center" wrapText="1"/>
    </xf>
    <xf numFmtId="0" fontId="37" fillId="0" borderId="2" xfId="0" applyFont="1" applyBorder="1" applyAlignment="1">
      <alignment horizontal="left" vertical="center" wrapText="1"/>
    </xf>
    <xf numFmtId="17" fontId="37" fillId="0" borderId="2" xfId="0" applyNumberFormat="1" applyFont="1" applyBorder="1" applyAlignment="1">
      <alignment horizontal="center" vertical="center" wrapText="1"/>
    </xf>
    <xf numFmtId="4" fontId="37" fillId="0" borderId="2" xfId="0" applyNumberFormat="1" applyFont="1" applyBorder="1" applyAlignment="1">
      <alignment horizontal="center" vertical="center"/>
    </xf>
    <xf numFmtId="17" fontId="37" fillId="4" borderId="2" xfId="0" applyNumberFormat="1" applyFont="1" applyFill="1" applyBorder="1" applyAlignment="1">
      <alignment horizontal="center" vertical="center" wrapText="1"/>
    </xf>
    <xf numFmtId="4" fontId="37" fillId="4" borderId="2" xfId="0" applyNumberFormat="1" applyFont="1" applyFill="1" applyBorder="1" applyAlignment="1">
      <alignment horizontal="center" vertical="center"/>
    </xf>
    <xf numFmtId="0" fontId="29" fillId="0" borderId="2" xfId="0" applyFont="1" applyBorder="1"/>
    <xf numFmtId="4" fontId="29" fillId="0" borderId="2" xfId="0" applyNumberFormat="1" applyFont="1" applyBorder="1" applyAlignment="1">
      <alignment horizontal="center" vertical="center"/>
    </xf>
    <xf numFmtId="4" fontId="29" fillId="0" borderId="2" xfId="0" applyNumberFormat="1" applyFont="1" applyBorder="1"/>
    <xf numFmtId="0" fontId="39" fillId="4" borderId="2" xfId="0" applyFont="1" applyFill="1" applyBorder="1" applyAlignment="1">
      <alignment horizontal="center" vertical="center"/>
    </xf>
    <xf numFmtId="0" fontId="29" fillId="4" borderId="2" xfId="0" applyFont="1" applyFill="1" applyBorder="1"/>
    <xf numFmtId="4" fontId="29" fillId="4" borderId="2" xfId="0" applyNumberFormat="1" applyFont="1" applyFill="1" applyBorder="1"/>
    <xf numFmtId="0" fontId="39" fillId="10" borderId="2" xfId="0" applyFont="1" applyFill="1" applyBorder="1" applyAlignment="1">
      <alignment horizontal="left" vertical="center" wrapText="1"/>
    </xf>
    <xf numFmtId="0" fontId="39" fillId="10" borderId="4" xfId="0" applyFont="1" applyFill="1" applyBorder="1" applyAlignment="1">
      <alignment horizontal="center" vertical="center" wrapText="1"/>
    </xf>
    <xf numFmtId="0" fontId="39" fillId="10" borderId="2" xfId="0" applyFont="1" applyFill="1" applyBorder="1" applyAlignment="1">
      <alignment horizontal="center" vertical="center" wrapText="1"/>
    </xf>
    <xf numFmtId="4" fontId="39" fillId="10" borderId="2" xfId="0" applyNumberFormat="1" applyFont="1" applyFill="1" applyBorder="1" applyAlignment="1">
      <alignment horizontal="center" vertical="center" wrapText="1"/>
    </xf>
    <xf numFmtId="0" fontId="39" fillId="10" borderId="7" xfId="0" applyFont="1" applyFill="1" applyBorder="1" applyAlignment="1">
      <alignment horizontal="center" vertical="center" wrapText="1"/>
    </xf>
    <xf numFmtId="0" fontId="39" fillId="10" borderId="2" xfId="0" applyFont="1" applyFill="1" applyBorder="1" applyAlignment="1">
      <alignment wrapText="1"/>
    </xf>
    <xf numFmtId="17" fontId="37" fillId="3" borderId="2" xfId="0" applyNumberFormat="1" applyFont="1" applyFill="1" applyBorder="1" applyAlignment="1">
      <alignment horizontal="center" vertical="center" wrapText="1"/>
    </xf>
    <xf numFmtId="0" fontId="29" fillId="3" borderId="2" xfId="0" applyFont="1" applyFill="1" applyBorder="1"/>
    <xf numFmtId="4" fontId="29" fillId="3" borderId="2" xfId="0" applyNumberFormat="1" applyFont="1" applyFill="1" applyBorder="1" applyAlignment="1">
      <alignment horizontal="center" vertical="center"/>
    </xf>
    <xf numFmtId="4" fontId="29" fillId="3" borderId="2" xfId="0" applyNumberFormat="1" applyFont="1" applyFill="1" applyBorder="1"/>
    <xf numFmtId="17" fontId="0" fillId="0" borderId="5" xfId="0" applyNumberFormat="1" applyBorder="1" applyAlignment="1">
      <alignment horizontal="center" vertical="center" wrapText="1"/>
    </xf>
    <xf numFmtId="4" fontId="0" fillId="0" borderId="5" xfId="0" applyNumberFormat="1" applyBorder="1" applyAlignment="1">
      <alignment horizontal="center" vertical="center"/>
    </xf>
    <xf numFmtId="0" fontId="0" fillId="4" borderId="1" xfId="0" applyFill="1" applyBorder="1" applyAlignment="1">
      <alignment horizontal="center" vertical="center"/>
    </xf>
    <xf numFmtId="0" fontId="0" fillId="4" borderId="5" xfId="0" applyFill="1" applyBorder="1" applyAlignment="1">
      <alignment horizontal="center" vertical="center"/>
    </xf>
    <xf numFmtId="0" fontId="0" fillId="4" borderId="5" xfId="0" applyFill="1" applyBorder="1" applyAlignment="1">
      <alignment horizontal="center" vertical="center" wrapText="1"/>
    </xf>
    <xf numFmtId="0" fontId="0" fillId="0" borderId="5" xfId="0" applyBorder="1" applyAlignment="1">
      <alignment horizontal="center" vertical="center"/>
    </xf>
    <xf numFmtId="0" fontId="0" fillId="3" borderId="2" xfId="0" applyFill="1" applyBorder="1" applyAlignment="1">
      <alignment horizontal="center" vertical="center" wrapText="1"/>
    </xf>
    <xf numFmtId="17" fontId="0" fillId="4" borderId="5" xfId="0" applyNumberFormat="1" applyFill="1" applyBorder="1" applyAlignment="1">
      <alignment horizontal="center" vertical="center" wrapText="1"/>
    </xf>
    <xf numFmtId="4" fontId="7" fillId="4" borderId="5" xfId="0" applyNumberFormat="1" applyFont="1" applyFill="1" applyBorder="1" applyAlignment="1">
      <alignment horizontal="center" vertical="center"/>
    </xf>
    <xf numFmtId="4" fontId="0" fillId="4" borderId="5" xfId="0" applyNumberFormat="1" applyFill="1" applyBorder="1" applyAlignment="1">
      <alignment horizontal="center" vertical="center"/>
    </xf>
    <xf numFmtId="0" fontId="7" fillId="4" borderId="2" xfId="0" applyFont="1" applyFill="1" applyBorder="1" applyAlignment="1">
      <alignment horizontal="center" vertical="center" wrapText="1"/>
    </xf>
    <xf numFmtId="17" fontId="7" fillId="4" borderId="2" xfId="0" applyNumberFormat="1" applyFont="1" applyFill="1" applyBorder="1" applyAlignment="1">
      <alignment horizontal="center" vertical="center" wrapText="1"/>
    </xf>
    <xf numFmtId="49" fontId="0" fillId="0" borderId="5" xfId="0" applyNumberFormat="1" applyBorder="1" applyAlignment="1">
      <alignment horizontal="center" vertical="center" wrapText="1"/>
    </xf>
    <xf numFmtId="0" fontId="4" fillId="0" borderId="1" xfId="0" applyFont="1" applyBorder="1" applyAlignment="1">
      <alignment horizontal="center" vertical="center" wrapText="1"/>
    </xf>
    <xf numFmtId="0" fontId="2" fillId="3" borderId="5" xfId="0" applyFont="1" applyFill="1" applyBorder="1" applyAlignment="1">
      <alignment horizontal="center" vertical="center"/>
    </xf>
    <xf numFmtId="17" fontId="4" fillId="6" borderId="2" xfId="0" applyNumberFormat="1" applyFont="1" applyFill="1" applyBorder="1" applyAlignment="1">
      <alignment horizontal="center" vertical="center" wrapText="1"/>
    </xf>
    <xf numFmtId="0" fontId="4" fillId="8" borderId="5"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4" fontId="4" fillId="4" borderId="2" xfId="0" applyNumberFormat="1" applyFont="1" applyFill="1" applyBorder="1" applyAlignment="1">
      <alignment horizontal="center" vertical="center"/>
    </xf>
    <xf numFmtId="0" fontId="4" fillId="8" borderId="2" xfId="0" applyFont="1" applyFill="1" applyBorder="1" applyAlignment="1">
      <alignment horizontal="left" vertical="center"/>
    </xf>
    <xf numFmtId="0" fontId="12" fillId="8" borderId="2" xfId="0" applyFont="1" applyFill="1" applyBorder="1" applyAlignment="1">
      <alignment horizontal="center" vertical="center"/>
    </xf>
    <xf numFmtId="0" fontId="12" fillId="8" borderId="2" xfId="0" applyFont="1" applyFill="1" applyBorder="1" applyAlignment="1">
      <alignment horizontal="center" vertical="center" wrapText="1"/>
    </xf>
    <xf numFmtId="4" fontId="12" fillId="8" borderId="2" xfId="0" applyNumberFormat="1" applyFont="1" applyFill="1" applyBorder="1" applyAlignment="1">
      <alignment horizontal="center" vertical="center"/>
    </xf>
    <xf numFmtId="0" fontId="12" fillId="8" borderId="2" xfId="0" applyFont="1" applyFill="1" applyBorder="1" applyAlignment="1">
      <alignment horizontal="left" vertical="top" wrapText="1"/>
    </xf>
    <xf numFmtId="17" fontId="12" fillId="8" borderId="2" xfId="0" applyNumberFormat="1" applyFont="1" applyFill="1" applyBorder="1" applyAlignment="1">
      <alignment horizontal="center" vertical="center" wrapText="1"/>
    </xf>
    <xf numFmtId="0" fontId="2" fillId="7" borderId="5" xfId="0" applyFont="1" applyFill="1" applyBorder="1" applyAlignment="1">
      <alignment horizontal="center" vertical="center"/>
    </xf>
    <xf numFmtId="0" fontId="32" fillId="7" borderId="5" xfId="0" applyFont="1" applyFill="1" applyBorder="1" applyAlignment="1">
      <alignment horizontal="center" vertical="center" wrapText="1"/>
    </xf>
    <xf numFmtId="0" fontId="32" fillId="7" borderId="5" xfId="0" applyFont="1" applyFill="1" applyBorder="1" applyAlignment="1">
      <alignment horizontal="center" vertical="center"/>
    </xf>
    <xf numFmtId="0" fontId="32" fillId="7" borderId="2" xfId="0" applyFont="1" applyFill="1" applyBorder="1" applyAlignment="1">
      <alignment horizontal="center" vertical="center" wrapText="1"/>
    </xf>
    <xf numFmtId="4" fontId="32" fillId="7" borderId="2" xfId="0" applyNumberFormat="1"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0" fillId="8" borderId="5" xfId="0" applyFill="1" applyBorder="1" applyAlignment="1">
      <alignment horizontal="center" vertical="center" wrapText="1"/>
    </xf>
    <xf numFmtId="0" fontId="0" fillId="3" borderId="0" xfId="0" applyFill="1" applyAlignment="1">
      <alignment horizontal="center"/>
    </xf>
    <xf numFmtId="0" fontId="4" fillId="0" borderId="9" xfId="0" applyFont="1" applyBorder="1" applyAlignment="1">
      <alignment vertical="center"/>
    </xf>
    <xf numFmtId="0" fontId="20" fillId="0" borderId="0" xfId="0" applyFont="1" applyAlignment="1">
      <alignment vertical="center" wrapText="1"/>
    </xf>
    <xf numFmtId="0" fontId="4" fillId="0" borderId="0" xfId="0" applyFont="1" applyAlignment="1">
      <alignment horizontal="center" vertical="center" wrapText="1"/>
    </xf>
    <xf numFmtId="17" fontId="4" fillId="0" borderId="0" xfId="0" applyNumberFormat="1" applyFont="1" applyAlignment="1">
      <alignment horizontal="center" vertical="center" wrapText="1"/>
    </xf>
    <xf numFmtId="49" fontId="4" fillId="0" borderId="0" xfId="0" applyNumberFormat="1" applyFont="1" applyAlignment="1">
      <alignment horizontal="center" vertical="center" wrapText="1"/>
    </xf>
    <xf numFmtId="4" fontId="20" fillId="0" borderId="0" xfId="0" applyNumberFormat="1" applyFont="1" applyAlignment="1">
      <alignment vertical="center" wrapText="1"/>
    </xf>
    <xf numFmtId="4" fontId="20" fillId="0" borderId="0" xfId="0" applyNumberFormat="1" applyFont="1" applyAlignment="1">
      <alignment vertical="center"/>
    </xf>
    <xf numFmtId="17" fontId="7" fillId="8" borderId="2" xfId="0" applyNumberFormat="1" applyFont="1" applyFill="1" applyBorder="1" applyAlignment="1">
      <alignment horizontal="center" vertical="center" wrapText="1"/>
    </xf>
    <xf numFmtId="49" fontId="7" fillId="8" borderId="2" xfId="0" applyNumberFormat="1" applyFont="1" applyFill="1" applyBorder="1" applyAlignment="1">
      <alignment horizontal="center" vertical="center" wrapText="1"/>
    </xf>
    <xf numFmtId="0" fontId="12" fillId="0" borderId="2" xfId="0" applyFont="1" applyBorder="1" applyAlignment="1">
      <alignment horizontal="center" vertical="center"/>
    </xf>
    <xf numFmtId="0" fontId="12" fillId="0" borderId="2" xfId="0" applyFont="1" applyBorder="1" applyAlignment="1">
      <alignment horizontal="center" vertical="center" wrapText="1"/>
    </xf>
    <xf numFmtId="0" fontId="12" fillId="0" borderId="2" xfId="0" applyFont="1" applyBorder="1" applyAlignment="1">
      <alignment horizontal="left" vertical="center" wrapText="1"/>
    </xf>
    <xf numFmtId="17" fontId="12" fillId="0" borderId="2" xfId="0" applyNumberFormat="1" applyFont="1" applyBorder="1" applyAlignment="1">
      <alignment horizontal="left" vertical="center" wrapText="1"/>
    </xf>
    <xf numFmtId="49" fontId="12" fillId="0" borderId="2" xfId="0" applyNumberFormat="1" applyFont="1" applyBorder="1" applyAlignment="1">
      <alignment horizontal="center" vertical="center" wrapText="1"/>
    </xf>
    <xf numFmtId="17" fontId="12" fillId="0" borderId="2" xfId="0" applyNumberFormat="1" applyFont="1" applyBorder="1" applyAlignment="1">
      <alignment horizontal="center" vertical="center" wrapText="1"/>
    </xf>
    <xf numFmtId="4" fontId="12" fillId="0" borderId="2" xfId="0" applyNumberFormat="1" applyFont="1" applyBorder="1" applyAlignment="1">
      <alignment horizontal="center" vertical="center"/>
    </xf>
    <xf numFmtId="3" fontId="0" fillId="0" borderId="0" xfId="0" applyNumberFormat="1"/>
    <xf numFmtId="4" fontId="13" fillId="8" borderId="2" xfId="0" applyNumberFormat="1" applyFont="1" applyFill="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horizontal="left"/>
    </xf>
    <xf numFmtId="4" fontId="0" fillId="0" borderId="2" xfId="0" applyNumberFormat="1" applyBorder="1" applyAlignment="1">
      <alignment vertical="center"/>
    </xf>
    <xf numFmtId="3" fontId="0" fillId="0" borderId="2" xfId="0" applyNumberFormat="1" applyBorder="1" applyAlignment="1">
      <alignment horizontal="center" vertical="center"/>
    </xf>
    <xf numFmtId="0" fontId="4" fillId="0" borderId="3" xfId="0" applyFont="1" applyBorder="1" applyAlignment="1">
      <alignment horizontal="center" vertical="center"/>
    </xf>
    <xf numFmtId="0" fontId="0" fillId="0" borderId="2" xfId="4" applyFont="1" applyBorder="1" applyAlignment="1">
      <alignment horizontal="center" vertical="center" wrapText="1"/>
    </xf>
    <xf numFmtId="4" fontId="0" fillId="0" borderId="2" xfId="4" applyNumberFormat="1" applyFont="1" applyBorder="1" applyAlignment="1">
      <alignment horizontal="right" vertical="center" wrapText="1"/>
    </xf>
    <xf numFmtId="0" fontId="0" fillId="0" borderId="2" xfId="4" quotePrefix="1" applyFont="1" applyBorder="1" applyAlignment="1">
      <alignment horizontal="center" vertical="center" wrapText="1"/>
    </xf>
    <xf numFmtId="0" fontId="0" fillId="0" borderId="2" xfId="4" applyFont="1" applyBorder="1" applyAlignment="1">
      <alignment vertical="center" wrapText="1"/>
    </xf>
    <xf numFmtId="0" fontId="4" fillId="0" borderId="3" xfId="4" applyFont="1" applyBorder="1" applyAlignment="1">
      <alignment horizontal="center" vertical="center" wrapText="1"/>
    </xf>
    <xf numFmtId="4" fontId="4" fillId="0" borderId="2" xfId="4" applyNumberFormat="1" applyFont="1" applyBorder="1" applyAlignment="1">
      <alignment vertical="center" wrapText="1"/>
    </xf>
    <xf numFmtId="0" fontId="4" fillId="0" borderId="2" xfId="4" applyFont="1" applyBorder="1" applyAlignment="1">
      <alignment horizontal="center" vertical="center" wrapText="1"/>
    </xf>
    <xf numFmtId="0" fontId="4" fillId="0" borderId="2" xfId="4" applyFont="1" applyBorder="1" applyAlignment="1">
      <alignment vertical="center" wrapText="1"/>
    </xf>
    <xf numFmtId="0" fontId="4" fillId="4" borderId="2" xfId="4" applyFont="1" applyFill="1" applyBorder="1" applyAlignment="1">
      <alignment horizontal="center" vertical="center" wrapText="1"/>
    </xf>
    <xf numFmtId="4" fontId="4" fillId="4" borderId="2" xfId="4" applyNumberFormat="1" applyFont="1" applyFill="1" applyBorder="1" applyAlignment="1">
      <alignment vertical="center" wrapText="1"/>
    </xf>
    <xf numFmtId="0" fontId="4" fillId="4" borderId="2" xfId="4" applyFont="1" applyFill="1" applyBorder="1" applyAlignment="1">
      <alignment vertical="center" wrapText="1"/>
    </xf>
    <xf numFmtId="0" fontId="7" fillId="4" borderId="2" xfId="4" applyFont="1" applyFill="1" applyBorder="1" applyAlignment="1">
      <alignment horizontal="center" vertical="center" wrapText="1"/>
    </xf>
    <xf numFmtId="0" fontId="4" fillId="0" borderId="2" xfId="0" applyFont="1" applyBorder="1" applyAlignment="1">
      <alignment vertical="center" wrapText="1"/>
    </xf>
    <xf numFmtId="0" fontId="4" fillId="4" borderId="3" xfId="4" applyFont="1" applyFill="1" applyBorder="1" applyAlignment="1">
      <alignment horizontal="center" vertical="center" wrapText="1"/>
    </xf>
    <xf numFmtId="4" fontId="7" fillId="4" borderId="2" xfId="4" applyNumberFormat="1" applyFont="1" applyFill="1" applyBorder="1" applyAlignment="1">
      <alignment vertical="center" wrapText="1"/>
    </xf>
    <xf numFmtId="0" fontId="7" fillId="4" borderId="2" xfId="4" quotePrefix="1" applyFont="1" applyFill="1" applyBorder="1" applyAlignment="1">
      <alignment horizontal="center" vertical="center" wrapText="1"/>
    </xf>
    <xf numFmtId="0" fontId="7" fillId="4" borderId="2" xfId="4" applyFont="1" applyFill="1" applyBorder="1" applyAlignment="1">
      <alignment vertical="center" wrapText="1"/>
    </xf>
    <xf numFmtId="4" fontId="0" fillId="0" borderId="2" xfId="4" applyNumberFormat="1" applyFont="1" applyBorder="1" applyAlignment="1">
      <alignment horizontal="center" vertical="center" wrapText="1"/>
    </xf>
    <xf numFmtId="0" fontId="0" fillId="0" borderId="1" xfId="4" applyFont="1" applyBorder="1" applyAlignment="1">
      <alignment horizontal="center" vertical="center" wrapText="1"/>
    </xf>
    <xf numFmtId="0" fontId="0" fillId="4" borderId="1" xfId="4" applyFont="1" applyFill="1" applyBorder="1" applyAlignment="1">
      <alignment horizontal="center" vertical="center" wrapText="1"/>
    </xf>
    <xf numFmtId="0" fontId="0" fillId="4" borderId="2" xfId="4" applyFont="1" applyFill="1" applyBorder="1" applyAlignment="1">
      <alignment horizontal="center" vertical="center" wrapText="1"/>
    </xf>
    <xf numFmtId="4" fontId="0" fillId="4" borderId="2" xfId="4" applyNumberFormat="1" applyFont="1" applyFill="1" applyBorder="1" applyAlignment="1">
      <alignment horizontal="center" vertical="center" wrapText="1"/>
    </xf>
    <xf numFmtId="4" fontId="7" fillId="4" borderId="2" xfId="4" applyNumberFormat="1" applyFont="1" applyFill="1" applyBorder="1" applyAlignment="1">
      <alignment horizontal="center" vertical="center" wrapText="1"/>
    </xf>
    <xf numFmtId="0" fontId="0" fillId="4" borderId="2" xfId="4" applyFont="1" applyFill="1" applyBorder="1" applyAlignment="1">
      <alignment vertical="center" wrapText="1"/>
    </xf>
    <xf numFmtId="4" fontId="0" fillId="0" borderId="2" xfId="0" applyNumberFormat="1" applyBorder="1" applyAlignment="1">
      <alignment horizontal="right" vertical="center"/>
    </xf>
    <xf numFmtId="0" fontId="0" fillId="0" borderId="1" xfId="4" applyFont="1" applyBorder="1" applyAlignment="1">
      <alignment vertical="center" wrapText="1"/>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13" xfId="0" applyFont="1" applyFill="1" applyBorder="1" applyAlignment="1">
      <alignment horizontal="center" vertical="center"/>
    </xf>
    <xf numFmtId="0" fontId="4" fillId="4" borderId="3" xfId="4" applyFont="1" applyFill="1" applyBorder="1" applyAlignment="1">
      <alignment horizontal="right" vertical="center" wrapText="1"/>
    </xf>
    <xf numFmtId="0" fontId="4" fillId="4" borderId="7" xfId="4" applyFont="1" applyFill="1" applyBorder="1" applyAlignment="1">
      <alignment horizontal="right" vertical="center" wrapText="1"/>
    </xf>
    <xf numFmtId="0" fontId="4" fillId="4" borderId="4" xfId="4" applyFont="1" applyFill="1" applyBorder="1" applyAlignment="1">
      <alignment horizontal="right" vertical="center" wrapText="1"/>
    </xf>
    <xf numFmtId="0" fontId="4" fillId="2" borderId="9"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0" fillId="4" borderId="3" xfId="4" applyFont="1" applyFill="1" applyBorder="1" applyAlignment="1">
      <alignment horizontal="right" vertical="center" wrapText="1"/>
    </xf>
    <xf numFmtId="0" fontId="0" fillId="4" borderId="7" xfId="4" applyFont="1" applyFill="1" applyBorder="1" applyAlignment="1">
      <alignment horizontal="right" vertical="center" wrapText="1"/>
    </xf>
    <xf numFmtId="0" fontId="0" fillId="4" borderId="4" xfId="4" applyFont="1" applyFill="1" applyBorder="1" applyAlignment="1">
      <alignment horizontal="right" vertical="center" wrapText="1"/>
    </xf>
    <xf numFmtId="0" fontId="4" fillId="4" borderId="3" xfId="4" applyFont="1" applyFill="1" applyBorder="1" applyAlignment="1">
      <alignment horizontal="left" vertical="center" wrapText="1"/>
    </xf>
    <xf numFmtId="0" fontId="0" fillId="4" borderId="7" xfId="4" applyFont="1" applyFill="1" applyBorder="1" applyAlignment="1">
      <alignment horizontal="left" vertical="center" wrapText="1"/>
    </xf>
    <xf numFmtId="0" fontId="0" fillId="4" borderId="4" xfId="4" applyFont="1" applyFill="1" applyBorder="1" applyAlignment="1">
      <alignment horizontal="left" vertical="center" wrapText="1"/>
    </xf>
    <xf numFmtId="0" fontId="0" fillId="2" borderId="2" xfId="0" applyFill="1" applyBorder="1" applyAlignment="1">
      <alignment horizontal="center"/>
    </xf>
    <xf numFmtId="0" fontId="22" fillId="2" borderId="2" xfId="0" applyFont="1" applyFill="1" applyBorder="1" applyAlignment="1">
      <alignment horizontal="center" vertical="center" wrapText="1"/>
    </xf>
    <xf numFmtId="0" fontId="0" fillId="4" borderId="3" xfId="4" applyFont="1" applyFill="1" applyBorder="1" applyAlignment="1">
      <alignment horizontal="left" vertical="center" wrapText="1"/>
    </xf>
    <xf numFmtId="0" fontId="4" fillId="4" borderId="7" xfId="4" applyFont="1" applyFill="1" applyBorder="1" applyAlignment="1">
      <alignment horizontal="left" vertical="center" wrapText="1"/>
    </xf>
    <xf numFmtId="0" fontId="4" fillId="4" borderId="4" xfId="4" applyFont="1" applyFill="1" applyBorder="1" applyAlignment="1">
      <alignment horizontal="left" vertical="center" wrapText="1"/>
    </xf>
    <xf numFmtId="0" fontId="4" fillId="8" borderId="2" xfId="0" applyFont="1" applyFill="1" applyBorder="1" applyAlignment="1">
      <alignment horizontal="left" vertical="center" wrapText="1"/>
    </xf>
    <xf numFmtId="0" fontId="4" fillId="8" borderId="2" xfId="0" applyFont="1" applyFill="1" applyBorder="1" applyAlignment="1">
      <alignment horizontal="center" vertical="center"/>
    </xf>
    <xf numFmtId="0" fontId="4" fillId="8" borderId="2" xfId="0" applyFont="1" applyFill="1" applyBorder="1" applyAlignment="1">
      <alignment horizontal="center" vertical="center" wrapText="1"/>
    </xf>
    <xf numFmtId="0" fontId="5" fillId="8" borderId="2" xfId="0" applyFont="1" applyFill="1" applyBorder="1" applyAlignment="1">
      <alignment horizontal="center" vertical="center" wrapText="1"/>
    </xf>
    <xf numFmtId="17" fontId="4" fillId="8" borderId="2" xfId="0" applyNumberFormat="1" applyFont="1" applyFill="1" applyBorder="1" applyAlignment="1">
      <alignment horizontal="center" vertical="center" wrapText="1"/>
    </xf>
    <xf numFmtId="4" fontId="4" fillId="8" borderId="2" xfId="0" applyNumberFormat="1" applyFont="1" applyFill="1" applyBorder="1" applyAlignment="1">
      <alignment horizontal="center" vertical="center"/>
    </xf>
    <xf numFmtId="0" fontId="4" fillId="8" borderId="1"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4" fillId="8" borderId="6" xfId="0" applyFont="1" applyFill="1" applyBorder="1" applyAlignment="1">
      <alignment horizontal="center" vertical="center" wrapText="1"/>
    </xf>
    <xf numFmtId="0" fontId="4" fillId="8" borderId="1" xfId="0" applyFont="1" applyFill="1" applyBorder="1" applyAlignment="1">
      <alignment horizontal="center" vertical="center"/>
    </xf>
    <xf numFmtId="0" fontId="4" fillId="8" borderId="5" xfId="0" applyFont="1" applyFill="1" applyBorder="1" applyAlignment="1">
      <alignment horizontal="center" vertical="center"/>
    </xf>
    <xf numFmtId="0" fontId="5" fillId="8" borderId="1" xfId="0" applyFont="1" applyFill="1" applyBorder="1" applyAlignment="1">
      <alignment horizontal="center" vertical="center" wrapText="1"/>
    </xf>
    <xf numFmtId="0" fontId="5" fillId="8" borderId="5" xfId="0" applyFont="1" applyFill="1" applyBorder="1" applyAlignment="1">
      <alignment horizontal="center" vertical="center" wrapText="1"/>
    </xf>
    <xf numFmtId="17" fontId="4" fillId="8" borderId="1" xfId="0" applyNumberFormat="1" applyFont="1" applyFill="1" applyBorder="1" applyAlignment="1">
      <alignment horizontal="center" vertical="center" wrapText="1"/>
    </xf>
    <xf numFmtId="17" fontId="4" fillId="8" borderId="5"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5"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2" borderId="4" xfId="0" applyFill="1" applyBorder="1" applyAlignment="1">
      <alignment horizontal="center"/>
    </xf>
    <xf numFmtId="4" fontId="2" fillId="2" borderId="2" xfId="0" applyNumberFormat="1" applyFont="1" applyFill="1" applyBorder="1" applyAlignment="1">
      <alignment horizontal="center" vertical="center" wrapText="1"/>
    </xf>
    <xf numFmtId="0" fontId="4" fillId="4" borderId="1"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5" fillId="3" borderId="2" xfId="0" applyFont="1" applyFill="1" applyBorder="1" applyAlignment="1">
      <alignment horizontal="center" vertical="center" wrapText="1"/>
    </xf>
    <xf numFmtId="0" fontId="0" fillId="0" borderId="2" xfId="0" applyBorder="1" applyAlignment="1">
      <alignment horizontal="center" vertical="center" wrapText="1"/>
    </xf>
    <xf numFmtId="17" fontId="0" fillId="0" borderId="2" xfId="0" applyNumberFormat="1" applyBorder="1" applyAlignment="1">
      <alignment horizontal="center" vertical="center" wrapText="1"/>
    </xf>
    <xf numFmtId="17" fontId="0" fillId="4" borderId="2" xfId="0" applyNumberFormat="1" applyFill="1" applyBorder="1" applyAlignment="1">
      <alignment horizontal="center" vertical="center" wrapText="1"/>
    </xf>
    <xf numFmtId="4" fontId="7" fillId="4" borderId="2" xfId="0" applyNumberFormat="1" applyFont="1" applyFill="1" applyBorder="1" applyAlignment="1">
      <alignment horizontal="center" vertical="center"/>
    </xf>
    <xf numFmtId="0" fontId="0" fillId="0" borderId="2" xfId="0" applyBorder="1" applyAlignment="1">
      <alignment horizontal="center" vertical="center"/>
    </xf>
    <xf numFmtId="0" fontId="1" fillId="3" borderId="2" xfId="0" applyFont="1" applyFill="1" applyBorder="1" applyAlignment="1">
      <alignment horizontal="center" vertical="center" wrapText="1"/>
    </xf>
    <xf numFmtId="0" fontId="0" fillId="4" borderId="2" xfId="0" applyFill="1" applyBorder="1" applyAlignment="1">
      <alignment horizontal="center" vertical="center"/>
    </xf>
    <xf numFmtId="0" fontId="1" fillId="4" borderId="2" xfId="0" applyFont="1" applyFill="1" applyBorder="1" applyAlignment="1">
      <alignment horizontal="center" vertical="center" wrapText="1"/>
    </xf>
    <xf numFmtId="0" fontId="0" fillId="4" borderId="2" xfId="0" applyFill="1" applyBorder="1" applyAlignment="1">
      <alignment horizontal="center" vertical="center" wrapText="1"/>
    </xf>
    <xf numFmtId="4" fontId="0" fillId="0" borderId="2" xfId="0" applyNumberFormat="1" applyBorder="1" applyAlignment="1">
      <alignment horizontal="center" vertical="center"/>
    </xf>
    <xf numFmtId="0" fontId="0" fillId="4" borderId="3" xfId="0" applyFill="1" applyBorder="1" applyAlignment="1">
      <alignment horizontal="left" vertical="center" wrapText="1"/>
    </xf>
    <xf numFmtId="0" fontId="0" fillId="4" borderId="7" xfId="0" applyFill="1" applyBorder="1" applyAlignment="1">
      <alignment horizontal="left" vertical="center"/>
    </xf>
    <xf numFmtId="0" fontId="0" fillId="4" borderId="4" xfId="0" applyFill="1" applyBorder="1" applyAlignment="1">
      <alignment horizontal="left" vertical="center"/>
    </xf>
    <xf numFmtId="17" fontId="4" fillId="0" borderId="2" xfId="0" applyNumberFormat="1" applyFont="1" applyBorder="1" applyAlignment="1">
      <alignment horizontal="center" vertical="center" wrapText="1"/>
    </xf>
    <xf numFmtId="4" fontId="2" fillId="3" borderId="1" xfId="0" applyNumberFormat="1" applyFont="1" applyFill="1" applyBorder="1" applyAlignment="1">
      <alignment horizontal="center" vertical="center"/>
    </xf>
    <xf numFmtId="4" fontId="2" fillId="3" borderId="6" xfId="0" applyNumberFormat="1" applyFont="1" applyFill="1" applyBorder="1" applyAlignment="1">
      <alignment horizontal="center" vertical="center"/>
    </xf>
    <xf numFmtId="4" fontId="2" fillId="3" borderId="5" xfId="0" applyNumberFormat="1" applyFont="1" applyFill="1" applyBorder="1" applyAlignment="1">
      <alignment horizontal="center" vertical="center"/>
    </xf>
    <xf numFmtId="4" fontId="2" fillId="3" borderId="1" xfId="0" applyNumberFormat="1" applyFont="1" applyFill="1" applyBorder="1" applyAlignment="1">
      <alignment horizontal="center" vertical="center" wrapText="1"/>
    </xf>
    <xf numFmtId="4" fontId="2" fillId="3" borderId="6" xfId="0" applyNumberFormat="1" applyFont="1" applyFill="1" applyBorder="1" applyAlignment="1">
      <alignment horizontal="center" vertical="center" wrapText="1"/>
    </xf>
    <xf numFmtId="4" fontId="2" fillId="3" borderId="5" xfId="0" applyNumberFormat="1" applyFont="1" applyFill="1" applyBorder="1" applyAlignment="1">
      <alignment horizontal="center" vertical="center" wrapText="1"/>
    </xf>
    <xf numFmtId="4" fontId="4" fillId="0" borderId="2" xfId="0" applyNumberFormat="1" applyFont="1" applyBorder="1" applyAlignment="1">
      <alignment horizontal="center" vertical="center"/>
    </xf>
    <xf numFmtId="0" fontId="0" fillId="4" borderId="7" xfId="0" applyFill="1" applyBorder="1" applyAlignment="1">
      <alignment horizontal="left" vertical="center" wrapText="1"/>
    </xf>
    <xf numFmtId="0" fontId="0" fillId="4" borderId="4" xfId="0" applyFill="1" applyBorder="1" applyAlignment="1">
      <alignment horizontal="left" vertical="center" wrapText="1"/>
    </xf>
    <xf numFmtId="4" fontId="0" fillId="4" borderId="2" xfId="0" applyNumberFormat="1" applyFill="1" applyBorder="1" applyAlignment="1">
      <alignment horizontal="center" vertical="center"/>
    </xf>
    <xf numFmtId="0" fontId="0" fillId="0" borderId="1" xfId="0" applyBorder="1" applyAlignment="1">
      <alignment horizontal="center" vertical="center" wrapText="1"/>
    </xf>
    <xf numFmtId="0" fontId="0" fillId="0" borderId="5" xfId="0" applyBorder="1" applyAlignment="1">
      <alignment horizontal="center" vertical="center" wrapText="1"/>
    </xf>
    <xf numFmtId="17" fontId="0" fillId="0" borderId="1" xfId="0" applyNumberFormat="1" applyBorder="1" applyAlignment="1">
      <alignment horizontal="center" vertical="center" wrapText="1"/>
    </xf>
    <xf numFmtId="17" fontId="0" fillId="0" borderId="5" xfId="0" applyNumberFormat="1" applyBorder="1" applyAlignment="1">
      <alignment horizontal="center" vertical="center" wrapText="1"/>
    </xf>
    <xf numFmtId="4" fontId="0" fillId="0" borderId="1" xfId="0" applyNumberFormat="1" applyBorder="1" applyAlignment="1">
      <alignment horizontal="center" vertical="center"/>
    </xf>
    <xf numFmtId="4" fontId="0" fillId="0" borderId="5" xfId="0" applyNumberFormat="1" applyBorder="1" applyAlignment="1">
      <alignment horizontal="center" vertical="center"/>
    </xf>
    <xf numFmtId="0" fontId="4" fillId="3" borderId="2" xfId="0" applyFont="1" applyFill="1" applyBorder="1" applyAlignment="1">
      <alignment horizontal="center" vertical="center" wrapText="1"/>
    </xf>
    <xf numFmtId="0" fontId="0" fillId="4" borderId="1" xfId="0" applyFill="1" applyBorder="1" applyAlignment="1">
      <alignment horizontal="center" vertical="center"/>
    </xf>
    <xf numFmtId="0" fontId="0" fillId="4" borderId="5" xfId="0" applyFill="1" applyBorder="1" applyAlignment="1">
      <alignment horizontal="center" vertical="center"/>
    </xf>
    <xf numFmtId="0" fontId="0" fillId="4" borderId="1" xfId="0" applyFill="1" applyBorder="1" applyAlignment="1">
      <alignment horizontal="center" vertical="center" wrapText="1"/>
    </xf>
    <xf numFmtId="0" fontId="0" fillId="4" borderId="5" xfId="0"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0" fillId="0" borderId="1" xfId="0" applyBorder="1" applyAlignment="1">
      <alignment horizontal="center" vertical="center"/>
    </xf>
    <xf numFmtId="0" fontId="0" fillId="0" borderId="5" xfId="0" applyBorder="1" applyAlignment="1">
      <alignment horizontal="center" vertical="center"/>
    </xf>
    <xf numFmtId="0" fontId="0" fillId="3" borderId="2" xfId="0"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5" xfId="0" applyFont="1" applyFill="1" applyBorder="1" applyAlignment="1">
      <alignment horizontal="center" vertical="center" wrapText="1"/>
    </xf>
    <xf numFmtId="4" fontId="4" fillId="4" borderId="2" xfId="0" applyNumberFormat="1" applyFont="1" applyFill="1" applyBorder="1" applyAlignment="1">
      <alignment horizontal="center" vertical="center"/>
    </xf>
    <xf numFmtId="0" fontId="4" fillId="4" borderId="2" xfId="0" applyFont="1" applyFill="1" applyBorder="1" applyAlignment="1">
      <alignment horizontal="center" vertical="center" wrapText="1"/>
    </xf>
    <xf numFmtId="0" fontId="0" fillId="2" borderId="7" xfId="0" applyFill="1" applyBorder="1" applyAlignment="1">
      <alignment horizontal="center"/>
    </xf>
    <xf numFmtId="17" fontId="0" fillId="4" borderId="1" xfId="0" applyNumberFormat="1" applyFill="1" applyBorder="1" applyAlignment="1">
      <alignment horizontal="center" vertical="center" wrapText="1"/>
    </xf>
    <xf numFmtId="17" fontId="0" fillId="4" borderId="5" xfId="0" applyNumberFormat="1" applyFill="1" applyBorder="1" applyAlignment="1">
      <alignment horizontal="center" vertical="center" wrapText="1"/>
    </xf>
    <xf numFmtId="4" fontId="7" fillId="4" borderId="1" xfId="0" applyNumberFormat="1" applyFont="1" applyFill="1" applyBorder="1" applyAlignment="1">
      <alignment horizontal="center" vertical="center"/>
    </xf>
    <xf numFmtId="4" fontId="7" fillId="4" borderId="5" xfId="0" applyNumberFormat="1" applyFont="1" applyFill="1" applyBorder="1" applyAlignment="1">
      <alignment horizontal="center" vertical="center"/>
    </xf>
    <xf numFmtId="4" fontId="0" fillId="4" borderId="1" xfId="0" applyNumberFormat="1" applyFill="1" applyBorder="1" applyAlignment="1">
      <alignment horizontal="center" vertical="center"/>
    </xf>
    <xf numFmtId="4" fontId="0" fillId="4" borderId="5" xfId="0" applyNumberFormat="1" applyFill="1" applyBorder="1" applyAlignment="1">
      <alignment horizontal="center" vertical="center"/>
    </xf>
    <xf numFmtId="4" fontId="4" fillId="8" borderId="1" xfId="0" applyNumberFormat="1" applyFont="1" applyFill="1" applyBorder="1" applyAlignment="1">
      <alignment horizontal="center" vertical="center"/>
    </xf>
    <xf numFmtId="4" fontId="4" fillId="8" borderId="5" xfId="0" applyNumberFormat="1" applyFont="1" applyFill="1" applyBorder="1" applyAlignment="1">
      <alignment horizontal="center" vertical="center"/>
    </xf>
    <xf numFmtId="0" fontId="4" fillId="4" borderId="2" xfId="0" applyFont="1" applyFill="1" applyBorder="1" applyAlignment="1">
      <alignment horizontal="center" vertical="center"/>
    </xf>
    <xf numFmtId="0" fontId="5" fillId="4" borderId="2" xfId="0" applyFont="1" applyFill="1" applyBorder="1" applyAlignment="1">
      <alignment horizontal="center" vertical="center" wrapText="1"/>
    </xf>
    <xf numFmtId="0" fontId="7" fillId="4" borderId="2" xfId="0" applyFont="1" applyFill="1" applyBorder="1" applyAlignment="1">
      <alignment horizontal="center" vertical="center" wrapText="1"/>
    </xf>
    <xf numFmtId="17" fontId="4" fillId="4" borderId="2" xfId="0" applyNumberFormat="1" applyFont="1" applyFill="1" applyBorder="1" applyAlignment="1">
      <alignment horizontal="center" vertical="center" wrapText="1"/>
    </xf>
    <xf numFmtId="17" fontId="7" fillId="4" borderId="1" xfId="0" applyNumberFormat="1" applyFont="1" applyFill="1" applyBorder="1" applyAlignment="1">
      <alignment horizontal="center" vertical="center" wrapText="1"/>
    </xf>
    <xf numFmtId="17" fontId="7" fillId="4" borderId="5" xfId="0" applyNumberFormat="1" applyFont="1" applyFill="1" applyBorder="1" applyAlignment="1">
      <alignment horizontal="center" vertical="center" wrapText="1"/>
    </xf>
    <xf numFmtId="0" fontId="4" fillId="4" borderId="3" xfId="0" applyFont="1" applyFill="1" applyBorder="1" applyAlignment="1">
      <alignment horizontal="left" vertical="center" wrapText="1"/>
    </xf>
    <xf numFmtId="0" fontId="4" fillId="4" borderId="7" xfId="0" applyFont="1" applyFill="1" applyBorder="1" applyAlignment="1">
      <alignment horizontal="left" vertical="center"/>
    </xf>
    <xf numFmtId="0" fontId="4" fillId="4" borderId="4" xfId="0" applyFont="1" applyFill="1" applyBorder="1" applyAlignment="1">
      <alignment horizontal="left" vertical="center"/>
    </xf>
    <xf numFmtId="17" fontId="7" fillId="4" borderId="2" xfId="0" applyNumberFormat="1" applyFont="1" applyFill="1" applyBorder="1" applyAlignment="1">
      <alignment horizontal="center" vertical="center" wrapText="1"/>
    </xf>
    <xf numFmtId="0" fontId="9" fillId="4" borderId="2" xfId="0" applyFont="1" applyFill="1" applyBorder="1" applyAlignment="1">
      <alignment horizontal="center" vertical="center" wrapText="1"/>
    </xf>
    <xf numFmtId="0" fontId="0" fillId="4" borderId="3" xfId="0" applyFill="1" applyBorder="1" applyAlignment="1">
      <alignment horizontal="left" vertical="center"/>
    </xf>
    <xf numFmtId="0" fontId="0" fillId="4" borderId="6" xfId="0" applyFill="1" applyBorder="1" applyAlignment="1">
      <alignment horizontal="center" vertical="center" wrapText="1"/>
    </xf>
    <xf numFmtId="0" fontId="0" fillId="0" borderId="6" xfId="0" applyBorder="1" applyAlignment="1">
      <alignment horizontal="center" vertical="center" wrapText="1"/>
    </xf>
    <xf numFmtId="4" fontId="8" fillId="4" borderId="1" xfId="0" applyNumberFormat="1" applyFont="1" applyFill="1" applyBorder="1" applyAlignment="1">
      <alignment horizontal="center" vertical="center"/>
    </xf>
    <xf numFmtId="4" fontId="8" fillId="4" borderId="6" xfId="0" applyNumberFormat="1" applyFont="1" applyFill="1" applyBorder="1" applyAlignment="1">
      <alignment horizontal="center" vertical="center"/>
    </xf>
    <xf numFmtId="4" fontId="8" fillId="4" borderId="5" xfId="0" applyNumberFormat="1" applyFont="1" applyFill="1" applyBorder="1" applyAlignment="1">
      <alignment horizontal="center" vertical="center"/>
    </xf>
    <xf numFmtId="4" fontId="8" fillId="4" borderId="1" xfId="0" applyNumberFormat="1" applyFont="1" applyFill="1" applyBorder="1" applyAlignment="1">
      <alignment horizontal="center" vertical="center" wrapText="1"/>
    </xf>
    <xf numFmtId="4" fontId="8" fillId="4" borderId="6" xfId="0" applyNumberFormat="1" applyFont="1" applyFill="1" applyBorder="1" applyAlignment="1">
      <alignment horizontal="center" vertical="center" wrapText="1"/>
    </xf>
    <xf numFmtId="4" fontId="8" fillId="4" borderId="5" xfId="0" applyNumberFormat="1" applyFont="1" applyFill="1" applyBorder="1" applyAlignment="1">
      <alignment horizontal="center" vertical="center" wrapText="1"/>
    </xf>
    <xf numFmtId="4" fontId="2" fillId="4" borderId="1" xfId="0" applyNumberFormat="1" applyFont="1" applyFill="1" applyBorder="1" applyAlignment="1">
      <alignment horizontal="center" vertical="center" wrapText="1"/>
    </xf>
    <xf numFmtId="4" fontId="2" fillId="4" borderId="6" xfId="0" applyNumberFormat="1" applyFont="1" applyFill="1" applyBorder="1" applyAlignment="1">
      <alignment horizontal="center" vertical="center" wrapText="1"/>
    </xf>
    <xf numFmtId="4" fontId="2" fillId="4" borderId="5" xfId="0" applyNumberFormat="1" applyFont="1" applyFill="1" applyBorder="1" applyAlignment="1">
      <alignment horizontal="center" vertical="center" wrapText="1"/>
    </xf>
    <xf numFmtId="0" fontId="0" fillId="8" borderId="3" xfId="0" applyFill="1" applyBorder="1" applyAlignment="1">
      <alignment horizontal="left" vertical="center" wrapText="1"/>
    </xf>
    <xf numFmtId="0" fontId="0" fillId="8" borderId="7" xfId="0" applyFill="1" applyBorder="1" applyAlignment="1">
      <alignment horizontal="left" vertical="center"/>
    </xf>
    <xf numFmtId="0" fontId="0" fillId="8" borderId="4" xfId="0" applyFill="1" applyBorder="1" applyAlignment="1">
      <alignment horizontal="left" vertical="center"/>
    </xf>
    <xf numFmtId="0" fontId="0" fillId="8" borderId="7" xfId="0" applyFill="1" applyBorder="1" applyAlignment="1">
      <alignment horizontal="left" vertical="center" wrapText="1"/>
    </xf>
    <xf numFmtId="0" fontId="0" fillId="8" borderId="4" xfId="0" applyFill="1" applyBorder="1" applyAlignment="1">
      <alignment horizontal="left" vertical="center" wrapText="1"/>
    </xf>
    <xf numFmtId="0" fontId="2" fillId="3" borderId="8"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18" fillId="3" borderId="1" xfId="0" applyFont="1" applyFill="1" applyBorder="1" applyAlignment="1">
      <alignment horizontal="left" vertical="center" wrapText="1"/>
    </xf>
    <xf numFmtId="0" fontId="18" fillId="3" borderId="6" xfId="0" applyFont="1" applyFill="1" applyBorder="1" applyAlignment="1">
      <alignment horizontal="left" vertical="center" wrapText="1"/>
    </xf>
    <xf numFmtId="0" fontId="18" fillId="3" borderId="5" xfId="0" applyFont="1" applyFill="1" applyBorder="1" applyAlignment="1">
      <alignment horizontal="left" vertical="center" wrapText="1"/>
    </xf>
    <xf numFmtId="0" fontId="2" fillId="3" borderId="6"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17" fontId="4" fillId="0" borderId="1" xfId="0" applyNumberFormat="1" applyFont="1" applyBorder="1" applyAlignment="1">
      <alignment horizontal="center" vertical="center" wrapText="1"/>
    </xf>
    <xf numFmtId="17" fontId="4" fillId="0" borderId="6" xfId="0" applyNumberFormat="1" applyFont="1" applyBorder="1" applyAlignment="1">
      <alignment horizontal="center" vertical="center" wrapText="1"/>
    </xf>
    <xf numFmtId="17" fontId="4" fillId="0" borderId="5" xfId="0" applyNumberFormat="1" applyFont="1" applyBorder="1" applyAlignment="1">
      <alignment horizontal="center" vertical="center" wrapText="1"/>
    </xf>
    <xf numFmtId="4" fontId="4" fillId="0" borderId="1" xfId="0" applyNumberFormat="1" applyFont="1" applyBorder="1" applyAlignment="1">
      <alignment horizontal="center" vertical="center"/>
    </xf>
    <xf numFmtId="4" fontId="4" fillId="0" borderId="6" xfId="0" applyNumberFormat="1" applyFont="1" applyBorder="1" applyAlignment="1">
      <alignment horizontal="center" vertical="center"/>
    </xf>
    <xf numFmtId="4" fontId="4" fillId="0" borderId="5" xfId="0" applyNumberFormat="1" applyFont="1" applyBorder="1" applyAlignment="1">
      <alignment horizontal="center" vertical="center"/>
    </xf>
    <xf numFmtId="0" fontId="4" fillId="4" borderId="3" xfId="0" applyFont="1" applyFill="1" applyBorder="1" applyAlignment="1">
      <alignment horizontal="left" vertical="center"/>
    </xf>
    <xf numFmtId="17" fontId="4" fillId="4" borderId="1" xfId="0" applyNumberFormat="1" applyFont="1" applyFill="1" applyBorder="1" applyAlignment="1">
      <alignment horizontal="center" vertical="center" wrapText="1"/>
    </xf>
    <xf numFmtId="17" fontId="4" fillId="4" borderId="6" xfId="0" applyNumberFormat="1" applyFont="1" applyFill="1" applyBorder="1" applyAlignment="1">
      <alignment horizontal="center" vertical="center" wrapText="1"/>
    </xf>
    <xf numFmtId="4" fontId="4" fillId="4" borderId="1" xfId="0" applyNumberFormat="1" applyFont="1" applyFill="1" applyBorder="1" applyAlignment="1">
      <alignment horizontal="center" vertical="center"/>
    </xf>
    <xf numFmtId="4" fontId="4" fillId="4" borderId="6" xfId="0" applyNumberFormat="1" applyFont="1" applyFill="1" applyBorder="1" applyAlignment="1">
      <alignment horizontal="center" vertical="center"/>
    </xf>
    <xf numFmtId="0" fontId="4" fillId="4" borderId="13" xfId="0" applyFont="1" applyFill="1" applyBorder="1" applyAlignment="1">
      <alignment horizontal="center" vertical="center"/>
    </xf>
    <xf numFmtId="0" fontId="4" fillId="6" borderId="1" xfId="0" applyFont="1" applyFill="1" applyBorder="1" applyAlignment="1">
      <alignment horizontal="center" vertical="center"/>
    </xf>
    <xf numFmtId="0" fontId="4" fillId="6" borderId="6" xfId="0" applyFont="1" applyFill="1" applyBorder="1" applyAlignment="1">
      <alignment horizontal="center" vertical="center"/>
    </xf>
    <xf numFmtId="0" fontId="4" fillId="6" borderId="5" xfId="0" applyFont="1" applyFill="1" applyBorder="1" applyAlignment="1">
      <alignment horizontal="center" vertical="center"/>
    </xf>
    <xf numFmtId="0" fontId="20" fillId="6" borderId="1" xfId="0" applyFont="1" applyFill="1" applyBorder="1" applyAlignment="1">
      <alignment horizontal="center" vertical="center" wrapText="1"/>
    </xf>
    <xf numFmtId="0" fontId="20" fillId="6" borderId="6" xfId="0" applyFont="1" applyFill="1" applyBorder="1" applyAlignment="1">
      <alignment horizontal="center" vertical="center" wrapText="1"/>
    </xf>
    <xf numFmtId="0" fontId="20" fillId="6" borderId="5" xfId="0" applyFont="1" applyFill="1" applyBorder="1" applyAlignment="1">
      <alignment horizontal="center" vertical="center" wrapText="1"/>
    </xf>
    <xf numFmtId="0" fontId="0" fillId="6" borderId="1" xfId="0" applyFill="1" applyBorder="1" applyAlignment="1">
      <alignment horizontal="center" wrapText="1"/>
    </xf>
    <xf numFmtId="0" fontId="0" fillId="6" borderId="6" xfId="0" applyFill="1" applyBorder="1" applyAlignment="1">
      <alignment horizontal="center" wrapText="1"/>
    </xf>
    <xf numFmtId="0" fontId="0" fillId="6" borderId="5" xfId="0" applyFill="1" applyBorder="1" applyAlignment="1">
      <alignment horizontal="center" wrapText="1"/>
    </xf>
    <xf numFmtId="0" fontId="0" fillId="2" borderId="3" xfId="0" applyFill="1" applyBorder="1" applyAlignment="1">
      <alignment horizontal="center"/>
    </xf>
    <xf numFmtId="0" fontId="0" fillId="6" borderId="2" xfId="0" applyFill="1" applyBorder="1" applyAlignment="1">
      <alignment horizontal="left" vertical="center" wrapText="1"/>
    </xf>
    <xf numFmtId="4" fontId="20" fillId="6" borderId="1" xfId="0" applyNumberFormat="1" applyFont="1" applyFill="1" applyBorder="1" applyAlignment="1">
      <alignment horizontal="center" vertical="center" wrapText="1"/>
    </xf>
    <xf numFmtId="4" fontId="20" fillId="6" borderId="6" xfId="0" applyNumberFormat="1" applyFont="1" applyFill="1" applyBorder="1" applyAlignment="1">
      <alignment horizontal="center" vertical="center" wrapText="1"/>
    </xf>
    <xf numFmtId="4" fontId="20" fillId="6" borderId="5" xfId="0" applyNumberFormat="1" applyFont="1" applyFill="1" applyBorder="1" applyAlignment="1">
      <alignment horizontal="center" vertical="center" wrapText="1"/>
    </xf>
    <xf numFmtId="4" fontId="20" fillId="6" borderId="1" xfId="0" applyNumberFormat="1" applyFont="1" applyFill="1" applyBorder="1" applyAlignment="1">
      <alignment horizontal="center" vertical="center"/>
    </xf>
    <xf numFmtId="4" fontId="20" fillId="6" borderId="6" xfId="0" applyNumberFormat="1" applyFont="1" applyFill="1" applyBorder="1" applyAlignment="1">
      <alignment horizontal="center" vertical="center"/>
    </xf>
    <xf numFmtId="4" fontId="20" fillId="6" borderId="5" xfId="0" applyNumberFormat="1" applyFont="1" applyFill="1" applyBorder="1" applyAlignment="1">
      <alignment horizontal="center" vertical="center"/>
    </xf>
    <xf numFmtId="0" fontId="4" fillId="8" borderId="2" xfId="0" applyFont="1" applyFill="1" applyBorder="1" applyAlignment="1">
      <alignment horizontal="left" vertical="center"/>
    </xf>
    <xf numFmtId="0" fontId="0" fillId="4" borderId="3" xfId="0" applyFill="1" applyBorder="1" applyAlignment="1">
      <alignment horizontal="center" vertical="center"/>
    </xf>
    <xf numFmtId="0" fontId="0" fillId="4" borderId="7" xfId="0" applyFill="1" applyBorder="1" applyAlignment="1">
      <alignment horizontal="center" vertical="center"/>
    </xf>
    <xf numFmtId="0" fontId="0" fillId="4" borderId="4" xfId="0" applyFill="1" applyBorder="1" applyAlignment="1">
      <alignment horizontal="center" vertical="center"/>
    </xf>
    <xf numFmtId="0" fontId="4" fillId="8" borderId="3" xfId="0" applyFont="1" applyFill="1" applyBorder="1" applyAlignment="1">
      <alignment horizontal="left" vertical="center" wrapText="1"/>
    </xf>
    <xf numFmtId="0" fontId="4" fillId="8" borderId="7" xfId="0" applyFont="1" applyFill="1" applyBorder="1" applyAlignment="1">
      <alignment horizontal="left" vertical="center"/>
    </xf>
    <xf numFmtId="0" fontId="4" fillId="8" borderId="4" xfId="0" applyFont="1" applyFill="1" applyBorder="1" applyAlignment="1">
      <alignment horizontal="left" vertical="center"/>
    </xf>
    <xf numFmtId="0" fontId="11" fillId="2" borderId="1"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4" fillId="8" borderId="9" xfId="0" applyFont="1" applyFill="1" applyBorder="1" applyAlignment="1">
      <alignment horizontal="left" vertical="top" wrapText="1"/>
    </xf>
    <xf numFmtId="0" fontId="0" fillId="8" borderId="10" xfId="0" applyFill="1" applyBorder="1" applyAlignment="1">
      <alignment horizontal="left" vertical="top" wrapText="1"/>
    </xf>
    <xf numFmtId="0" fontId="0" fillId="8" borderId="8" xfId="0" applyFill="1" applyBorder="1" applyAlignment="1">
      <alignment horizontal="left" vertical="top"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6" fillId="2" borderId="4" xfId="0" applyFont="1" applyFill="1" applyBorder="1" applyAlignment="1">
      <alignment horizontal="center"/>
    </xf>
    <xf numFmtId="4" fontId="11" fillId="2" borderId="3" xfId="0" applyNumberFormat="1" applyFont="1" applyFill="1" applyBorder="1" applyAlignment="1">
      <alignment horizontal="center" vertical="center" wrapText="1"/>
    </xf>
    <xf numFmtId="4" fontId="11" fillId="2" borderId="4" xfId="0" applyNumberFormat="1" applyFont="1" applyFill="1" applyBorder="1" applyAlignment="1">
      <alignment horizontal="center" vertical="center" wrapText="1"/>
    </xf>
    <xf numFmtId="0" fontId="4" fillId="4" borderId="2" xfId="0" applyFont="1" applyFill="1" applyBorder="1" applyAlignment="1">
      <alignment horizontal="left" vertical="top"/>
    </xf>
    <xf numFmtId="0" fontId="4" fillId="4" borderId="7" xfId="0" applyFont="1" applyFill="1" applyBorder="1" applyAlignment="1">
      <alignment horizontal="left" vertical="top"/>
    </xf>
    <xf numFmtId="0" fontId="4" fillId="4" borderId="4" xfId="0" applyFont="1" applyFill="1" applyBorder="1" applyAlignment="1">
      <alignment horizontal="left" vertical="top"/>
    </xf>
    <xf numFmtId="0" fontId="0" fillId="4" borderId="3" xfId="0" applyFill="1" applyBorder="1" applyAlignment="1">
      <alignment horizontal="left" vertical="top"/>
    </xf>
    <xf numFmtId="0" fontId="0" fillId="0" borderId="7" xfId="0" applyBorder="1" applyAlignment="1">
      <alignment horizontal="left" vertical="top"/>
    </xf>
    <xf numFmtId="0" fontId="0" fillId="0" borderId="4" xfId="0" applyBorder="1" applyAlignment="1">
      <alignment horizontal="left" vertical="top"/>
    </xf>
    <xf numFmtId="0" fontId="4" fillId="8" borderId="3" xfId="0" applyFont="1" applyFill="1" applyBorder="1" applyAlignment="1">
      <alignment horizontal="left" vertical="top" wrapText="1"/>
    </xf>
    <xf numFmtId="0" fontId="0" fillId="8" borderId="7" xfId="0" applyFill="1" applyBorder="1" applyAlignment="1">
      <alignment horizontal="left" vertical="top" wrapText="1"/>
    </xf>
    <xf numFmtId="0" fontId="0" fillId="8" borderId="4" xfId="0" applyFill="1" applyBorder="1" applyAlignment="1">
      <alignment horizontal="left" vertical="top" wrapText="1"/>
    </xf>
    <xf numFmtId="0" fontId="4" fillId="8" borderId="2" xfId="0" applyFont="1" applyFill="1" applyBorder="1" applyAlignment="1">
      <alignment horizontal="left" vertical="top" wrapText="1"/>
    </xf>
    <xf numFmtId="0" fontId="0" fillId="8" borderId="2" xfId="0" applyFill="1" applyBorder="1" applyAlignment="1">
      <alignment horizontal="left" vertical="top" wrapText="1"/>
    </xf>
    <xf numFmtId="0" fontId="12" fillId="0" borderId="0" xfId="0" applyFont="1" applyAlignment="1">
      <alignment horizontal="left" vertical="top"/>
    </xf>
    <xf numFmtId="0" fontId="0" fillId="0" borderId="0" xfId="0" applyAlignment="1">
      <alignment horizontal="left" vertical="top"/>
    </xf>
    <xf numFmtId="167" fontId="4" fillId="8" borderId="3" xfId="3" applyFont="1" applyFill="1" applyBorder="1" applyAlignment="1">
      <alignment horizontal="center" vertical="center" wrapText="1"/>
    </xf>
    <xf numFmtId="167" fontId="4" fillId="8" borderId="7" xfId="3" applyFont="1" applyFill="1" applyBorder="1" applyAlignment="1">
      <alignment horizontal="center" vertical="center" wrapText="1"/>
    </xf>
    <xf numFmtId="167" fontId="4" fillId="8" borderId="4" xfId="3" applyFont="1" applyFill="1" applyBorder="1" applyAlignment="1">
      <alignment horizontal="center" vertical="center" wrapText="1"/>
    </xf>
    <xf numFmtId="167" fontId="4" fillId="8" borderId="9" xfId="3" applyFont="1" applyFill="1" applyBorder="1" applyAlignment="1">
      <alignment horizontal="center" vertical="center" wrapText="1"/>
    </xf>
    <xf numFmtId="167" fontId="4" fillId="8" borderId="10" xfId="3" applyFont="1" applyFill="1" applyBorder="1" applyAlignment="1">
      <alignment horizontal="center" vertical="center" wrapText="1"/>
    </xf>
    <xf numFmtId="167" fontId="4" fillId="8" borderId="8" xfId="3" applyFont="1" applyFill="1" applyBorder="1" applyAlignment="1">
      <alignment horizontal="center" vertical="center" wrapText="1"/>
    </xf>
    <xf numFmtId="167" fontId="4" fillId="8" borderId="13" xfId="3" applyFont="1" applyFill="1" applyBorder="1" applyAlignment="1">
      <alignment horizontal="center" vertical="center" wrapText="1"/>
    </xf>
    <xf numFmtId="167" fontId="4" fillId="8" borderId="15" xfId="3" applyFont="1" applyFill="1" applyBorder="1" applyAlignment="1">
      <alignment horizontal="center" vertical="center" wrapText="1"/>
    </xf>
    <xf numFmtId="167" fontId="4" fillId="8" borderId="12" xfId="3" applyFont="1" applyFill="1" applyBorder="1" applyAlignment="1">
      <alignment horizontal="center" vertical="center" wrapText="1"/>
    </xf>
    <xf numFmtId="167" fontId="4" fillId="8" borderId="14" xfId="3" applyFont="1" applyFill="1" applyBorder="1" applyAlignment="1">
      <alignment horizontal="center" vertical="center" wrapText="1"/>
    </xf>
    <xf numFmtId="167" fontId="4" fillId="8" borderId="0" xfId="3" applyFont="1" applyFill="1" applyAlignment="1">
      <alignment horizontal="center" vertical="center" wrapText="1"/>
    </xf>
    <xf numFmtId="167" fontId="4" fillId="8" borderId="11" xfId="3"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4" fontId="2" fillId="0" borderId="1" xfId="0" applyNumberFormat="1" applyFont="1" applyBorder="1" applyAlignment="1">
      <alignment horizontal="center" vertical="center" wrapText="1"/>
    </xf>
    <xf numFmtId="4" fontId="2" fillId="0" borderId="5" xfId="0" applyNumberFormat="1" applyFont="1" applyBorder="1" applyAlignment="1">
      <alignment horizontal="center" vertical="center" wrapText="1"/>
    </xf>
    <xf numFmtId="0" fontId="4" fillId="4" borderId="3" xfId="0" applyFont="1" applyFill="1" applyBorder="1" applyAlignment="1">
      <alignment horizontal="left" vertical="top"/>
    </xf>
    <xf numFmtId="0" fontId="5" fillId="0" borderId="2" xfId="0" applyFont="1" applyBorder="1" applyAlignment="1">
      <alignment horizontal="center" vertical="center" wrapText="1"/>
    </xf>
    <xf numFmtId="17" fontId="4" fillId="4" borderId="5" xfId="0" applyNumberFormat="1" applyFont="1" applyFill="1" applyBorder="1" applyAlignment="1">
      <alignment horizontal="center" vertical="center" wrapText="1"/>
    </xf>
    <xf numFmtId="4" fontId="4" fillId="4" borderId="5" xfId="0" applyNumberFormat="1" applyFont="1" applyFill="1" applyBorder="1" applyAlignment="1">
      <alignment horizontal="center" vertical="center"/>
    </xf>
    <xf numFmtId="0" fontId="2" fillId="6" borderId="3" xfId="0" applyFont="1" applyFill="1" applyBorder="1" applyAlignment="1">
      <alignment horizontal="left" vertical="top" wrapText="1"/>
    </xf>
    <xf numFmtId="0" fontId="2" fillId="6" borderId="7" xfId="0" applyFont="1" applyFill="1" applyBorder="1" applyAlignment="1">
      <alignment horizontal="left" vertical="top" wrapText="1"/>
    </xf>
    <xf numFmtId="0" fontId="2" fillId="6" borderId="4" xfId="0" applyFont="1" applyFill="1" applyBorder="1" applyAlignment="1">
      <alignment horizontal="left" vertical="top" wrapText="1"/>
    </xf>
    <xf numFmtId="0" fontId="4" fillId="6" borderId="2" xfId="0" applyFont="1" applyFill="1" applyBorder="1" applyAlignment="1">
      <alignment horizontal="center" vertical="center"/>
    </xf>
    <xf numFmtId="0" fontId="4" fillId="6" borderId="2"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0" fillId="0" borderId="6" xfId="0" applyBorder="1" applyAlignment="1">
      <alignment horizontal="center" vertical="center"/>
    </xf>
    <xf numFmtId="0" fontId="0" fillId="6" borderId="3" xfId="0" applyFill="1" applyBorder="1" applyAlignment="1">
      <alignment horizontal="left" vertical="center" wrapText="1"/>
    </xf>
    <xf numFmtId="0" fontId="0" fillId="6" borderId="7" xfId="0" applyFill="1" applyBorder="1" applyAlignment="1">
      <alignment horizontal="left" vertical="center" wrapText="1"/>
    </xf>
    <xf numFmtId="0" fontId="0" fillId="6" borderId="4" xfId="0" applyFill="1" applyBorder="1" applyAlignment="1">
      <alignment horizontal="left" vertical="center" wrapText="1"/>
    </xf>
    <xf numFmtId="0" fontId="15" fillId="6" borderId="1" xfId="0" applyFont="1" applyFill="1" applyBorder="1" applyAlignment="1">
      <alignment horizontal="center" vertical="center" wrapText="1"/>
    </xf>
    <xf numFmtId="0" fontId="16" fillId="6" borderId="5"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0" fillId="6" borderId="5" xfId="0" applyFill="1" applyBorder="1" applyAlignment="1">
      <alignment horizontal="center" vertical="center" wrapText="1"/>
    </xf>
    <xf numFmtId="17" fontId="4" fillId="6" borderId="2" xfId="0" applyNumberFormat="1" applyFont="1" applyFill="1" applyBorder="1" applyAlignment="1">
      <alignment horizontal="center" vertical="center" wrapText="1"/>
    </xf>
    <xf numFmtId="4" fontId="4" fillId="6" borderId="2" xfId="0" applyNumberFormat="1" applyFont="1" applyFill="1" applyBorder="1" applyAlignment="1">
      <alignment horizontal="center" vertical="center"/>
    </xf>
    <xf numFmtId="2" fontId="4" fillId="6" borderId="2" xfId="0" applyNumberFormat="1" applyFont="1" applyFill="1" applyBorder="1" applyAlignment="1">
      <alignment horizontal="center" vertical="center" wrapText="1"/>
    </xf>
    <xf numFmtId="2" fontId="4" fillId="6" borderId="2" xfId="0" applyNumberFormat="1" applyFont="1" applyFill="1" applyBorder="1" applyAlignment="1">
      <alignment horizontal="center" vertical="center"/>
    </xf>
    <xf numFmtId="0" fontId="2" fillId="6" borderId="3" xfId="0" applyFont="1" applyFill="1" applyBorder="1" applyAlignment="1">
      <alignment horizontal="left" vertical="center" wrapText="1"/>
    </xf>
    <xf numFmtId="0" fontId="2" fillId="6" borderId="7" xfId="0" applyFont="1" applyFill="1" applyBorder="1" applyAlignment="1">
      <alignment horizontal="left" vertical="center" wrapText="1"/>
    </xf>
    <xf numFmtId="0" fontId="2" fillId="6" borderId="4" xfId="0" applyFont="1" applyFill="1" applyBorder="1" applyAlignment="1">
      <alignment horizontal="left" vertical="center" wrapText="1"/>
    </xf>
    <xf numFmtId="0" fontId="0" fillId="0" borderId="1" xfId="0" applyBorder="1" applyAlignment="1">
      <alignment horizontal="left" vertical="center" wrapText="1"/>
    </xf>
    <xf numFmtId="0" fontId="0" fillId="0" borderId="6" xfId="0" applyBorder="1" applyAlignment="1">
      <alignment horizontal="left" vertical="center" wrapText="1"/>
    </xf>
    <xf numFmtId="0" fontId="0" fillId="0" borderId="5" xfId="0" applyBorder="1" applyAlignment="1">
      <alignment horizontal="left" vertical="center" wrapText="1"/>
    </xf>
    <xf numFmtId="17" fontId="0" fillId="0" borderId="6" xfId="0" applyNumberFormat="1" applyBorder="1" applyAlignment="1">
      <alignment horizontal="center" vertical="center" wrapText="1"/>
    </xf>
    <xf numFmtId="49" fontId="0" fillId="0" borderId="1" xfId="0" applyNumberFormat="1" applyBorder="1" applyAlignment="1">
      <alignment horizontal="center" vertical="center" wrapText="1"/>
    </xf>
    <xf numFmtId="49" fontId="0" fillId="0" borderId="6" xfId="0" applyNumberFormat="1" applyBorder="1" applyAlignment="1">
      <alignment horizontal="center" vertical="center" wrapText="1"/>
    </xf>
    <xf numFmtId="49" fontId="0" fillId="0" borderId="5" xfId="0" applyNumberFormat="1" applyBorder="1" applyAlignment="1">
      <alignment horizontal="center" vertical="center" wrapText="1"/>
    </xf>
    <xf numFmtId="4" fontId="0" fillId="0" borderId="1" xfId="0" applyNumberFormat="1" applyBorder="1" applyAlignment="1">
      <alignment horizontal="center" vertical="center" wrapText="1"/>
    </xf>
    <xf numFmtId="4" fontId="0" fillId="0" borderId="6" xfId="0" applyNumberFormat="1" applyBorder="1" applyAlignment="1">
      <alignment horizontal="center" vertical="center" wrapText="1"/>
    </xf>
    <xf numFmtId="4" fontId="0" fillId="0" borderId="5" xfId="0" applyNumberFormat="1" applyBorder="1" applyAlignment="1">
      <alignment horizontal="center" vertical="center" wrapText="1"/>
    </xf>
    <xf numFmtId="0" fontId="4" fillId="8" borderId="7" xfId="0" applyFont="1" applyFill="1" applyBorder="1" applyAlignment="1">
      <alignment horizontal="left" vertical="center" wrapText="1"/>
    </xf>
    <xf numFmtId="0" fontId="4" fillId="8" borderId="4" xfId="0" applyFont="1" applyFill="1" applyBorder="1" applyAlignment="1">
      <alignment horizontal="left" vertical="center" wrapText="1"/>
    </xf>
    <xf numFmtId="0" fontId="0" fillId="8" borderId="3" xfId="0" applyFill="1" applyBorder="1" applyAlignment="1">
      <alignment horizontal="left" vertical="center"/>
    </xf>
    <xf numFmtId="0" fontId="0" fillId="8" borderId="2" xfId="0" applyFill="1" applyBorder="1" applyAlignment="1">
      <alignment horizontal="center" vertical="center"/>
    </xf>
    <xf numFmtId="0" fontId="0" fillId="8" borderId="2" xfId="0" applyFill="1" applyBorder="1" applyAlignment="1">
      <alignment horizontal="center" vertical="center" wrapText="1"/>
    </xf>
    <xf numFmtId="0" fontId="0" fillId="8" borderId="1" xfId="0" applyFill="1" applyBorder="1" applyAlignment="1">
      <alignment horizontal="center" vertical="center" wrapText="1"/>
    </xf>
    <xf numFmtId="0" fontId="0" fillId="8" borderId="5" xfId="0" applyFill="1" applyBorder="1" applyAlignment="1">
      <alignment horizontal="center" vertical="center" wrapText="1"/>
    </xf>
    <xf numFmtId="49" fontId="0" fillId="8" borderId="2" xfId="0" applyNumberFormat="1" applyFill="1" applyBorder="1" applyAlignment="1">
      <alignment horizontal="center" vertical="center" wrapText="1"/>
    </xf>
    <xf numFmtId="4" fontId="0" fillId="8" borderId="2" xfId="0" applyNumberFormat="1" applyFill="1" applyBorder="1" applyAlignment="1">
      <alignment horizontal="center" vertical="center" wrapText="1"/>
    </xf>
    <xf numFmtId="0" fontId="0" fillId="8" borderId="2" xfId="0" applyFill="1" applyBorder="1" applyAlignment="1">
      <alignment horizontal="left" vertical="center" wrapText="1"/>
    </xf>
    <xf numFmtId="4" fontId="2" fillId="5" borderId="2" xfId="0" applyNumberFormat="1" applyFont="1" applyFill="1" applyBorder="1" applyAlignment="1">
      <alignment horizontal="center" vertical="center" wrapText="1"/>
    </xf>
    <xf numFmtId="0" fontId="2" fillId="5" borderId="1"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1"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0" fillId="0" borderId="4" xfId="0" applyBorder="1" applyAlignment="1">
      <alignment horizontal="center"/>
    </xf>
    <xf numFmtId="0" fontId="0" fillId="0" borderId="0" xfId="0" applyAlignment="1">
      <alignment horizontal="center"/>
    </xf>
    <xf numFmtId="0" fontId="12" fillId="8" borderId="3" xfId="0" applyFont="1" applyFill="1" applyBorder="1" applyAlignment="1">
      <alignment horizontal="left" vertical="center" wrapText="1"/>
    </xf>
    <xf numFmtId="0" fontId="12" fillId="8" borderId="7" xfId="0" applyFont="1" applyFill="1" applyBorder="1" applyAlignment="1">
      <alignment horizontal="left" vertical="center" wrapText="1"/>
    </xf>
    <xf numFmtId="0" fontId="12" fillId="8" borderId="4" xfId="0" applyFont="1" applyFill="1" applyBorder="1" applyAlignment="1">
      <alignment horizontal="left" vertical="center" wrapText="1"/>
    </xf>
    <xf numFmtId="0" fontId="12" fillId="8" borderId="2" xfId="0" applyFont="1" applyFill="1" applyBorder="1" applyAlignment="1">
      <alignment horizontal="center" vertical="center"/>
    </xf>
    <xf numFmtId="0" fontId="12" fillId="8" borderId="2" xfId="0" applyFont="1" applyFill="1" applyBorder="1" applyAlignment="1">
      <alignment horizontal="center" vertical="center" wrapText="1"/>
    </xf>
    <xf numFmtId="4" fontId="12" fillId="8" borderId="2" xfId="0" applyNumberFormat="1" applyFont="1" applyFill="1" applyBorder="1" applyAlignment="1">
      <alignment horizontal="center" vertical="center"/>
    </xf>
    <xf numFmtId="0" fontId="12" fillId="8" borderId="2" xfId="0" applyFont="1" applyFill="1" applyBorder="1" applyAlignment="1">
      <alignment horizontal="left" vertical="top" wrapText="1"/>
    </xf>
    <xf numFmtId="17" fontId="12" fillId="8" borderId="2" xfId="0" applyNumberFormat="1" applyFont="1" applyFill="1" applyBorder="1" applyAlignment="1">
      <alignment horizontal="center" vertical="center" wrapText="1"/>
    </xf>
    <xf numFmtId="0" fontId="0" fillId="0" borderId="0" xfId="0" applyAlignment="1">
      <alignment horizontal="center" vertical="center"/>
    </xf>
    <xf numFmtId="0" fontId="4" fillId="8" borderId="3" xfId="0" applyFont="1" applyFill="1" applyBorder="1" applyAlignment="1">
      <alignment horizontal="left" vertical="center"/>
    </xf>
    <xf numFmtId="0" fontId="4" fillId="8" borderId="9" xfId="0" applyFont="1" applyFill="1" applyBorder="1" applyAlignment="1">
      <alignment horizontal="left" vertical="center"/>
    </xf>
    <xf numFmtId="0" fontId="4" fillId="8" borderId="10" xfId="0" applyFont="1" applyFill="1" applyBorder="1" applyAlignment="1">
      <alignment horizontal="left" vertical="center"/>
    </xf>
    <xf numFmtId="0" fontId="4" fillId="8" borderId="8" xfId="0" applyFont="1" applyFill="1" applyBorder="1" applyAlignment="1">
      <alignment horizontal="left" vertical="center"/>
    </xf>
    <xf numFmtId="0" fontId="0" fillId="8" borderId="2" xfId="0" applyFill="1" applyBorder="1" applyAlignment="1">
      <alignment horizontal="left" vertical="center"/>
    </xf>
    <xf numFmtId="0" fontId="2" fillId="7" borderId="1" xfId="0" applyFont="1" applyFill="1" applyBorder="1" applyAlignment="1">
      <alignment horizontal="center" vertical="center"/>
    </xf>
    <xf numFmtId="0" fontId="2" fillId="7" borderId="5" xfId="0" applyFont="1" applyFill="1" applyBorder="1" applyAlignment="1">
      <alignment horizontal="center" vertical="center"/>
    </xf>
    <xf numFmtId="0" fontId="32" fillId="7" borderId="1" xfId="0" applyFont="1" applyFill="1" applyBorder="1" applyAlignment="1">
      <alignment horizontal="center" vertical="center" wrapText="1"/>
    </xf>
    <xf numFmtId="0" fontId="32" fillId="7" borderId="5" xfId="0" applyFont="1" applyFill="1" applyBorder="1" applyAlignment="1">
      <alignment horizontal="center" vertical="center" wrapText="1"/>
    </xf>
    <xf numFmtId="0" fontId="32" fillId="7" borderId="1" xfId="0" applyFont="1" applyFill="1" applyBorder="1" applyAlignment="1">
      <alignment horizontal="center" vertical="center"/>
    </xf>
    <xf numFmtId="0" fontId="32" fillId="7" borderId="5" xfId="0" applyFont="1" applyFill="1" applyBorder="1" applyAlignment="1">
      <alignment horizontal="center" vertical="center"/>
    </xf>
    <xf numFmtId="4" fontId="32" fillId="7" borderId="2" xfId="0" applyNumberFormat="1" applyFont="1" applyFill="1" applyBorder="1" applyAlignment="1">
      <alignment horizontal="center" vertical="center" wrapText="1"/>
    </xf>
    <xf numFmtId="0" fontId="32" fillId="7" borderId="2" xfId="0" applyFont="1" applyFill="1" applyBorder="1" applyAlignment="1">
      <alignment horizontal="center" vertical="center" wrapText="1"/>
    </xf>
    <xf numFmtId="0" fontId="32" fillId="7" borderId="3" xfId="0" applyFont="1" applyFill="1" applyBorder="1" applyAlignment="1">
      <alignment horizontal="center" vertical="center" wrapText="1"/>
    </xf>
    <xf numFmtId="0" fontId="31" fillId="7" borderId="4" xfId="0" applyFont="1" applyFill="1" applyBorder="1" applyAlignment="1">
      <alignment horizontal="center"/>
    </xf>
    <xf numFmtId="0" fontId="21" fillId="2" borderId="1"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1"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3" xfId="0" applyFont="1" applyFill="1" applyBorder="1" applyAlignment="1">
      <alignment horizontal="center" vertical="center" wrapText="1"/>
    </xf>
    <xf numFmtId="4" fontId="21" fillId="2" borderId="2" xfId="0" applyNumberFormat="1" applyFont="1" applyFill="1" applyBorder="1" applyAlignment="1">
      <alignment horizontal="center" vertical="center" wrapText="1"/>
    </xf>
    <xf numFmtId="0" fontId="21" fillId="3" borderId="1"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5" xfId="0" applyFont="1" applyFill="1" applyBorder="1" applyAlignment="1">
      <alignment horizontal="center" vertical="center" wrapText="1"/>
    </xf>
    <xf numFmtId="4" fontId="4" fillId="0" borderId="1" xfId="2" applyNumberFormat="1" applyFont="1" applyBorder="1" applyAlignment="1">
      <alignment horizontal="center" vertical="center" wrapText="1"/>
    </xf>
    <xf numFmtId="4" fontId="4" fillId="0" borderId="6" xfId="2" applyNumberFormat="1" applyFont="1" applyBorder="1" applyAlignment="1">
      <alignment horizontal="center" vertical="center" wrapText="1"/>
    </xf>
    <xf numFmtId="4" fontId="4" fillId="0" borderId="5" xfId="2" applyNumberFormat="1" applyFont="1" applyBorder="1" applyAlignment="1">
      <alignment horizontal="center" vertical="center" wrapText="1"/>
    </xf>
    <xf numFmtId="4" fontId="21" fillId="3" borderId="1" xfId="0" applyNumberFormat="1" applyFont="1" applyFill="1" applyBorder="1" applyAlignment="1">
      <alignment horizontal="center" vertical="center" wrapText="1"/>
    </xf>
    <xf numFmtId="4" fontId="21" fillId="3" borderId="6" xfId="0" applyNumberFormat="1" applyFont="1" applyFill="1" applyBorder="1" applyAlignment="1">
      <alignment horizontal="center" vertical="center" wrapText="1"/>
    </xf>
    <xf numFmtId="4" fontId="21" fillId="3" borderId="5" xfId="0" applyNumberFormat="1" applyFont="1" applyFill="1" applyBorder="1" applyAlignment="1">
      <alignment horizontal="center" vertical="center" wrapText="1"/>
    </xf>
    <xf numFmtId="0" fontId="4" fillId="4" borderId="7" xfId="0" applyFont="1" applyFill="1" applyBorder="1" applyAlignment="1">
      <alignment horizontal="left" vertical="center" wrapText="1"/>
    </xf>
    <xf numFmtId="0" fontId="4" fillId="4" borderId="4" xfId="0" applyFont="1" applyFill="1" applyBorder="1" applyAlignment="1">
      <alignment horizontal="left" vertical="center" wrapText="1"/>
    </xf>
    <xf numFmtId="4" fontId="7" fillId="4" borderId="1" xfId="2" applyNumberFormat="1" applyFont="1" applyFill="1" applyBorder="1" applyAlignment="1">
      <alignment horizontal="center" vertical="center" wrapText="1"/>
    </xf>
    <xf numFmtId="4" fontId="7" fillId="4" borderId="6" xfId="2" applyNumberFormat="1" applyFont="1" applyFill="1" applyBorder="1" applyAlignment="1">
      <alignment horizontal="center" vertical="center" wrapText="1"/>
    </xf>
    <xf numFmtId="4" fontId="7" fillId="4" borderId="5" xfId="2" applyNumberFormat="1" applyFont="1" applyFill="1" applyBorder="1" applyAlignment="1">
      <alignment horizontal="center" vertical="center" wrapText="1"/>
    </xf>
    <xf numFmtId="4" fontId="4" fillId="4" borderId="1" xfId="0" applyNumberFormat="1" applyFont="1" applyFill="1" applyBorder="1" applyAlignment="1">
      <alignment horizontal="center" vertical="center" wrapText="1"/>
    </xf>
    <xf numFmtId="4" fontId="4" fillId="4" borderId="6" xfId="0" applyNumberFormat="1" applyFont="1" applyFill="1" applyBorder="1" applyAlignment="1">
      <alignment horizontal="center" vertical="center" wrapText="1"/>
    </xf>
    <xf numFmtId="4" fontId="4" fillId="4" borderId="5" xfId="0" applyNumberFormat="1" applyFont="1" applyFill="1" applyBorder="1" applyAlignment="1">
      <alignment horizontal="center" vertical="center" wrapText="1"/>
    </xf>
    <xf numFmtId="4" fontId="4" fillId="0" borderId="1" xfId="0" applyNumberFormat="1" applyFont="1" applyBorder="1" applyAlignment="1">
      <alignment horizontal="center" vertical="center" wrapText="1"/>
    </xf>
    <xf numFmtId="4" fontId="4" fillId="0" borderId="6" xfId="0" applyNumberFormat="1" applyFont="1" applyBorder="1" applyAlignment="1">
      <alignment horizontal="center" vertical="center" wrapText="1"/>
    </xf>
    <xf numFmtId="4" fontId="4" fillId="0" borderId="5" xfId="0" applyNumberFormat="1" applyFont="1" applyBorder="1" applyAlignment="1">
      <alignment horizontal="center" vertical="center" wrapText="1"/>
    </xf>
    <xf numFmtId="4" fontId="4" fillId="0" borderId="1" xfId="0" quotePrefix="1" applyNumberFormat="1" applyFont="1" applyBorder="1" applyAlignment="1">
      <alignment horizontal="center" vertical="center"/>
    </xf>
    <xf numFmtId="4" fontId="4" fillId="0" borderId="6" xfId="0" quotePrefix="1" applyNumberFormat="1" applyFont="1" applyBorder="1" applyAlignment="1">
      <alignment horizontal="center" vertical="center"/>
    </xf>
    <xf numFmtId="4" fontId="4" fillId="0" borderId="5" xfId="0" quotePrefix="1" applyNumberFormat="1" applyFont="1" applyBorder="1" applyAlignment="1">
      <alignment horizontal="center" vertical="center"/>
    </xf>
    <xf numFmtId="17" fontId="4" fillId="0" borderId="1" xfId="0" quotePrefix="1" applyNumberFormat="1" applyFont="1" applyBorder="1" applyAlignment="1">
      <alignment horizontal="center" vertical="center" wrapText="1"/>
    </xf>
    <xf numFmtId="17" fontId="4" fillId="0" borderId="6" xfId="0" quotePrefix="1" applyNumberFormat="1" applyFont="1" applyBorder="1" applyAlignment="1">
      <alignment horizontal="center" vertical="center" wrapText="1"/>
    </xf>
    <xf numFmtId="17" fontId="4" fillId="0" borderId="5" xfId="0" quotePrefix="1" applyNumberFormat="1" applyFont="1" applyBorder="1" applyAlignment="1">
      <alignment horizontal="center" vertical="center" wrapText="1"/>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0" fillId="0" borderId="1" xfId="0" applyBorder="1" applyAlignment="1">
      <alignment horizontal="center" wrapText="1"/>
    </xf>
    <xf numFmtId="0" fontId="0" fillId="0" borderId="6" xfId="0" applyBorder="1" applyAlignment="1">
      <alignment horizontal="center"/>
    </xf>
    <xf numFmtId="0" fontId="0" fillId="0" borderId="5" xfId="0" applyBorder="1" applyAlignment="1">
      <alignment horizontal="center"/>
    </xf>
    <xf numFmtId="4" fontId="4" fillId="4" borderId="1" xfId="0" quotePrefix="1" applyNumberFormat="1" applyFont="1" applyFill="1" applyBorder="1" applyAlignment="1">
      <alignment horizontal="center" vertical="center"/>
    </xf>
    <xf numFmtId="4" fontId="4" fillId="4" borderId="6" xfId="0" quotePrefix="1" applyNumberFormat="1" applyFont="1" applyFill="1" applyBorder="1" applyAlignment="1">
      <alignment horizontal="center" vertical="center"/>
    </xf>
    <xf numFmtId="4" fontId="4" fillId="4" borderId="5" xfId="0" quotePrefix="1" applyNumberFormat="1" applyFont="1" applyFill="1" applyBorder="1" applyAlignment="1">
      <alignment horizontal="center" vertical="center"/>
    </xf>
    <xf numFmtId="0" fontId="2" fillId="4" borderId="1"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5" xfId="0" applyFont="1" applyFill="1" applyBorder="1" applyAlignment="1">
      <alignment horizontal="center" vertical="center"/>
    </xf>
    <xf numFmtId="0" fontId="0" fillId="4" borderId="1" xfId="0" applyFill="1" applyBorder="1" applyAlignment="1">
      <alignment horizontal="center" wrapText="1"/>
    </xf>
    <xf numFmtId="0" fontId="0" fillId="4" borderId="6" xfId="0" applyFill="1" applyBorder="1" applyAlignment="1">
      <alignment horizontal="center"/>
    </xf>
    <xf numFmtId="0" fontId="0" fillId="4" borderId="5" xfId="0" applyFill="1" applyBorder="1" applyAlignment="1">
      <alignment horizontal="center"/>
    </xf>
    <xf numFmtId="17" fontId="4" fillId="4" borderId="1" xfId="0" quotePrefix="1" applyNumberFormat="1" applyFont="1" applyFill="1" applyBorder="1" applyAlignment="1">
      <alignment horizontal="center" vertical="center" wrapText="1"/>
    </xf>
    <xf numFmtId="17" fontId="4" fillId="4" borderId="6" xfId="0" quotePrefix="1" applyNumberFormat="1" applyFont="1" applyFill="1" applyBorder="1" applyAlignment="1">
      <alignment horizontal="center" vertical="center" wrapText="1"/>
    </xf>
    <xf numFmtId="17" fontId="4" fillId="4" borderId="5" xfId="0" quotePrefix="1" applyNumberFormat="1" applyFont="1" applyFill="1" applyBorder="1" applyAlignment="1">
      <alignment horizontal="center" vertical="center" wrapText="1"/>
    </xf>
    <xf numFmtId="0" fontId="0" fillId="8" borderId="1" xfId="0" applyFill="1" applyBorder="1" applyAlignment="1">
      <alignment horizontal="center" vertical="center"/>
    </xf>
    <xf numFmtId="0" fontId="0" fillId="8" borderId="5" xfId="0" applyFill="1" applyBorder="1" applyAlignment="1">
      <alignment horizontal="center" vertical="center"/>
    </xf>
    <xf numFmtId="4" fontId="4" fillId="8" borderId="1" xfId="0" quotePrefix="1" applyNumberFormat="1" applyFont="1" applyFill="1" applyBorder="1" applyAlignment="1">
      <alignment horizontal="center" vertical="center"/>
    </xf>
    <xf numFmtId="4" fontId="4" fillId="8" borderId="5" xfId="0" quotePrefix="1" applyNumberFormat="1" applyFont="1" applyFill="1" applyBorder="1" applyAlignment="1">
      <alignment horizontal="center" vertical="center"/>
    </xf>
    <xf numFmtId="0" fontId="0" fillId="8" borderId="1" xfId="0" quotePrefix="1" applyFill="1" applyBorder="1" applyAlignment="1">
      <alignment horizontal="center" vertical="center" wrapText="1"/>
    </xf>
    <xf numFmtId="17" fontId="0" fillId="8" borderId="1" xfId="0" applyNumberFormat="1" applyFill="1" applyBorder="1" applyAlignment="1">
      <alignment horizontal="center" vertical="center" wrapText="1"/>
    </xf>
    <xf numFmtId="17" fontId="0" fillId="8" borderId="5" xfId="0" applyNumberFormat="1" applyFill="1" applyBorder="1" applyAlignment="1">
      <alignment horizontal="center" vertical="center" wrapText="1"/>
    </xf>
    <xf numFmtId="17" fontId="4" fillId="8" borderId="1" xfId="0" quotePrefix="1" applyNumberFormat="1" applyFont="1" applyFill="1" applyBorder="1" applyAlignment="1">
      <alignment horizontal="center" vertical="center" wrapText="1"/>
    </xf>
    <xf numFmtId="17" fontId="4" fillId="8" borderId="5" xfId="0" quotePrefix="1" applyNumberFormat="1" applyFont="1" applyFill="1" applyBorder="1" applyAlignment="1">
      <alignment horizontal="center" vertical="center" wrapText="1"/>
    </xf>
    <xf numFmtId="4" fontId="0" fillId="8" borderId="1" xfId="0" applyNumberFormat="1" applyFill="1" applyBorder="1" applyAlignment="1">
      <alignment horizontal="center" vertical="center"/>
    </xf>
    <xf numFmtId="4" fontId="0" fillId="8" borderId="5" xfId="0" applyNumberFormat="1" applyFill="1" applyBorder="1" applyAlignment="1">
      <alignment horizontal="center" vertical="center"/>
    </xf>
    <xf numFmtId="0" fontId="0" fillId="0" borderId="4" xfId="0" applyBorder="1" applyAlignment="1">
      <alignment horizontal="center" vertical="center" wrapText="1"/>
    </xf>
    <xf numFmtId="0" fontId="4" fillId="4" borderId="3"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4" xfId="0" applyFont="1" applyFill="1" applyBorder="1" applyAlignment="1">
      <alignment horizontal="center" vertical="center" wrapText="1"/>
    </xf>
    <xf numFmtId="4" fontId="7" fillId="4" borderId="1" xfId="0" applyNumberFormat="1" applyFont="1" applyFill="1" applyBorder="1" applyAlignment="1">
      <alignment horizontal="center" vertical="center" wrapText="1"/>
    </xf>
    <xf numFmtId="4" fontId="7" fillId="4" borderId="6" xfId="0" applyNumberFormat="1" applyFont="1" applyFill="1" applyBorder="1" applyAlignment="1">
      <alignment horizontal="center" vertical="center" wrapText="1"/>
    </xf>
    <xf numFmtId="4" fontId="7" fillId="4" borderId="5" xfId="0" applyNumberFormat="1"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4" fontId="0" fillId="4" borderId="1" xfId="0" applyNumberFormat="1" applyFill="1" applyBorder="1" applyAlignment="1">
      <alignment horizontal="center" vertical="center" wrapText="1"/>
    </xf>
    <xf numFmtId="4" fontId="0" fillId="4" borderId="6" xfId="0" applyNumberFormat="1" applyFill="1" applyBorder="1" applyAlignment="1">
      <alignment horizontal="center" vertical="center" wrapText="1"/>
    </xf>
    <xf numFmtId="4" fontId="0" fillId="4" borderId="5" xfId="0" applyNumberForma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15" fillId="4" borderId="4" xfId="0" applyFont="1" applyFill="1" applyBorder="1" applyAlignment="1">
      <alignment horizontal="center" vertical="center" wrapText="1"/>
    </xf>
    <xf numFmtId="4" fontId="4" fillId="8" borderId="1" xfId="0" applyNumberFormat="1" applyFont="1" applyFill="1" applyBorder="1" applyAlignment="1">
      <alignment horizontal="center" vertical="center" wrapText="1"/>
    </xf>
    <xf numFmtId="4" fontId="4" fillId="8" borderId="6" xfId="0" applyNumberFormat="1" applyFont="1" applyFill="1" applyBorder="1" applyAlignment="1">
      <alignment horizontal="center" vertical="center" wrapText="1"/>
    </xf>
    <xf numFmtId="4" fontId="4" fillId="8" borderId="5" xfId="0" applyNumberFormat="1" applyFont="1" applyFill="1" applyBorder="1" applyAlignment="1">
      <alignment horizontal="center" vertical="center" wrapText="1"/>
    </xf>
    <xf numFmtId="0" fontId="0" fillId="8" borderId="1" xfId="0" applyFill="1" applyBorder="1" applyAlignment="1">
      <alignment horizontal="center"/>
    </xf>
    <xf numFmtId="0" fontId="0" fillId="8" borderId="6" xfId="0" applyFill="1" applyBorder="1" applyAlignment="1">
      <alignment horizontal="center"/>
    </xf>
    <xf numFmtId="0" fontId="0" fillId="8" borderId="5" xfId="0" applyFill="1" applyBorder="1" applyAlignment="1">
      <alignment horizontal="center"/>
    </xf>
    <xf numFmtId="0" fontId="4" fillId="8" borderId="9"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4" fillId="8" borderId="8" xfId="0" applyFont="1" applyFill="1" applyBorder="1" applyAlignment="1">
      <alignment horizontal="center" vertical="center" wrapText="1"/>
    </xf>
    <xf numFmtId="0" fontId="4" fillId="8" borderId="13" xfId="0" applyFont="1" applyFill="1" applyBorder="1" applyAlignment="1">
      <alignment horizontal="center" vertical="center" wrapText="1"/>
    </xf>
    <xf numFmtId="0" fontId="4" fillId="8" borderId="15"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0" fillId="2" borderId="2" xfId="0" applyFill="1" applyBorder="1" applyAlignment="1">
      <alignment horizontal="center" wrapText="1"/>
    </xf>
    <xf numFmtId="0" fontId="4" fillId="0" borderId="2"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4" fillId="8" borderId="1" xfId="0" applyFont="1" applyFill="1" applyBorder="1" applyAlignment="1" applyProtection="1">
      <alignment horizontal="center" vertical="center" wrapText="1"/>
      <protection locked="0"/>
    </xf>
    <xf numFmtId="0" fontId="4" fillId="8" borderId="5" xfId="0" applyFont="1" applyFill="1" applyBorder="1" applyAlignment="1" applyProtection="1">
      <alignment horizontal="center" vertical="center" wrapText="1"/>
      <protection locked="0"/>
    </xf>
    <xf numFmtId="0" fontId="5" fillId="8" borderId="2" xfId="0" applyFont="1" applyFill="1" applyBorder="1" applyAlignment="1" applyProtection="1">
      <alignment horizontal="center" vertical="center" wrapText="1"/>
      <protection locked="0"/>
    </xf>
    <xf numFmtId="4" fontId="0" fillId="0" borderId="2" xfId="0" applyNumberFormat="1" applyBorder="1" applyAlignment="1" applyProtection="1">
      <alignment horizontal="center" vertical="center" wrapText="1"/>
      <protection locked="0"/>
    </xf>
    <xf numFmtId="4" fontId="4" fillId="0" borderId="2" xfId="0" applyNumberFormat="1" applyFont="1" applyBorder="1" applyAlignment="1" applyProtection="1">
      <alignment horizontal="center" vertical="center" wrapText="1"/>
      <protection locked="0"/>
    </xf>
    <xf numFmtId="0" fontId="4" fillId="8" borderId="3" xfId="0" applyFont="1" applyFill="1" applyBorder="1" applyAlignment="1" applyProtection="1">
      <alignment horizontal="left" vertical="center" wrapText="1"/>
      <protection locked="0"/>
    </xf>
    <xf numFmtId="0" fontId="4" fillId="8" borderId="7" xfId="0" applyFont="1" applyFill="1" applyBorder="1" applyAlignment="1" applyProtection="1">
      <alignment horizontal="left" vertical="center" wrapText="1"/>
      <protection locked="0"/>
    </xf>
    <xf numFmtId="0" fontId="4" fillId="8" borderId="4" xfId="0" applyFont="1" applyFill="1" applyBorder="1" applyAlignment="1" applyProtection="1">
      <alignment horizontal="left" vertical="center" wrapText="1"/>
      <protection locked="0"/>
    </xf>
    <xf numFmtId="166" fontId="4" fillId="8" borderId="1" xfId="1" applyNumberFormat="1" applyFont="1" applyFill="1" applyBorder="1" applyAlignment="1" applyProtection="1">
      <alignment horizontal="center" vertical="center" wrapText="1"/>
      <protection locked="0"/>
    </xf>
    <xf numFmtId="166" fontId="4" fillId="8" borderId="5" xfId="1" applyNumberFormat="1" applyFont="1" applyFill="1" applyBorder="1" applyAlignment="1" applyProtection="1">
      <alignment horizontal="center" vertical="center" wrapText="1"/>
      <protection locked="0"/>
    </xf>
    <xf numFmtId="0" fontId="4" fillId="8" borderId="2" xfId="0" applyFont="1" applyFill="1" applyBorder="1" applyAlignment="1" applyProtection="1">
      <alignment horizontal="center" vertical="center" wrapText="1"/>
      <protection locked="0"/>
    </xf>
    <xf numFmtId="0" fontId="0" fillId="2" borderId="4" xfId="0" applyFill="1" applyBorder="1" applyAlignment="1">
      <alignment horizontal="center" wrapText="1"/>
    </xf>
    <xf numFmtId="0" fontId="5" fillId="0" borderId="1"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4" fontId="4" fillId="0" borderId="2" xfId="0" applyNumberFormat="1" applyFont="1" applyBorder="1" applyAlignment="1">
      <alignment horizontal="center" vertical="center" wrapText="1"/>
    </xf>
    <xf numFmtId="0" fontId="4" fillId="0" borderId="2" xfId="0" applyFont="1" applyBorder="1" applyAlignment="1">
      <alignment horizontal="left" vertical="center" wrapText="1"/>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1" fillId="0" borderId="2" xfId="0" applyFont="1" applyBorder="1" applyAlignment="1">
      <alignment horizontal="center" vertical="center" wrapText="1"/>
    </xf>
    <xf numFmtId="0" fontId="0" fillId="0" borderId="2" xfId="0" applyBorder="1" applyAlignment="1">
      <alignment horizontal="left" vertical="center" wrapText="1"/>
    </xf>
    <xf numFmtId="0" fontId="5" fillId="0" borderId="2" xfId="0" applyFont="1" applyBorder="1" applyAlignment="1">
      <alignment horizontal="center" vertical="center"/>
    </xf>
    <xf numFmtId="0" fontId="1" fillId="0" borderId="2" xfId="0" applyFont="1" applyBorder="1" applyAlignment="1">
      <alignment horizontal="center" vertical="center"/>
    </xf>
    <xf numFmtId="4" fontId="0" fillId="0" borderId="2" xfId="0" applyNumberFormat="1" applyBorder="1" applyAlignment="1">
      <alignment horizontal="center" vertical="center" wrapText="1"/>
    </xf>
    <xf numFmtId="4" fontId="7" fillId="9" borderId="2" xfId="0" applyNumberFormat="1" applyFont="1" applyFill="1" applyBorder="1" applyAlignment="1">
      <alignment horizontal="center" vertical="center"/>
    </xf>
    <xf numFmtId="0" fontId="7" fillId="9" borderId="2" xfId="0" applyFont="1" applyFill="1" applyBorder="1" applyAlignment="1">
      <alignment horizontal="center" vertical="center"/>
    </xf>
    <xf numFmtId="0" fontId="7" fillId="9" borderId="2" xfId="0" applyFont="1" applyFill="1" applyBorder="1" applyAlignment="1">
      <alignment horizontal="center" vertical="center" wrapText="1"/>
    </xf>
    <xf numFmtId="0" fontId="7" fillId="9" borderId="3" xfId="0" applyFont="1" applyFill="1" applyBorder="1" applyAlignment="1">
      <alignment horizontal="center" vertical="center" wrapText="1"/>
    </xf>
    <xf numFmtId="0" fontId="7" fillId="9" borderId="7" xfId="0" applyFont="1" applyFill="1" applyBorder="1" applyAlignment="1">
      <alignment vertical="center"/>
    </xf>
    <xf numFmtId="0" fontId="7" fillId="9" borderId="4" xfId="0" applyFont="1" applyFill="1" applyBorder="1" applyAlignment="1">
      <alignment vertical="center"/>
    </xf>
    <xf numFmtId="4" fontId="7" fillId="9" borderId="2" xfId="0" applyNumberFormat="1" applyFont="1" applyFill="1" applyBorder="1" applyAlignment="1">
      <alignment horizontal="center" vertical="center" wrapText="1"/>
    </xf>
    <xf numFmtId="0" fontId="9" fillId="9" borderId="2" xfId="0" applyFont="1" applyFill="1" applyBorder="1" applyAlignment="1">
      <alignment horizontal="center" vertical="center" wrapText="1"/>
    </xf>
    <xf numFmtId="0" fontId="7" fillId="9" borderId="2" xfId="0" applyFont="1" applyFill="1" applyBorder="1" applyAlignment="1">
      <alignment horizontal="left" vertical="center" wrapText="1"/>
    </xf>
    <xf numFmtId="0" fontId="0" fillId="6" borderId="2" xfId="0" applyFill="1" applyBorder="1" applyAlignment="1">
      <alignment horizontal="center" vertical="center"/>
    </xf>
    <xf numFmtId="4" fontId="0" fillId="6" borderId="2" xfId="0" applyNumberFormat="1" applyFill="1" applyBorder="1" applyAlignment="1">
      <alignment horizontal="center" vertical="center"/>
    </xf>
    <xf numFmtId="4" fontId="4" fillId="6" borderId="2" xfId="0" applyNumberFormat="1" applyFont="1" applyFill="1" applyBorder="1" applyAlignment="1">
      <alignment horizontal="center" vertical="center" wrapText="1"/>
    </xf>
    <xf numFmtId="0" fontId="0" fillId="6" borderId="2" xfId="0" applyFill="1" applyBorder="1" applyAlignment="1">
      <alignment vertical="center" wrapText="1"/>
    </xf>
    <xf numFmtId="0" fontId="0" fillId="6" borderId="2" xfId="0" applyFill="1" applyBorder="1" applyAlignment="1">
      <alignment vertical="center"/>
    </xf>
    <xf numFmtId="0" fontId="4" fillId="6" borderId="2" xfId="0" applyFont="1" applyFill="1" applyBorder="1" applyAlignment="1">
      <alignment horizontal="left" vertical="center"/>
    </xf>
    <xf numFmtId="0" fontId="0" fillId="6" borderId="2" xfId="0" applyFill="1" applyBorder="1" applyAlignment="1">
      <alignment horizontal="left" vertical="center"/>
    </xf>
    <xf numFmtId="0" fontId="4" fillId="6" borderId="2" xfId="0" applyFont="1" applyFill="1" applyBorder="1" applyAlignment="1">
      <alignment horizontal="left" vertical="center" wrapText="1"/>
    </xf>
    <xf numFmtId="4" fontId="0" fillId="8" borderId="2" xfId="0" applyNumberFormat="1" applyFill="1" applyBorder="1" applyAlignment="1">
      <alignment horizontal="center" vertical="center"/>
    </xf>
    <xf numFmtId="4" fontId="4" fillId="8" borderId="2" xfId="0" applyNumberFormat="1" applyFont="1" applyFill="1" applyBorder="1" applyAlignment="1">
      <alignment horizontal="center" vertical="center" wrapText="1"/>
    </xf>
    <xf numFmtId="0" fontId="4" fillId="8" borderId="3" xfId="0" applyFont="1" applyFill="1" applyBorder="1" applyAlignment="1">
      <alignment horizontal="center" vertical="center" wrapText="1"/>
    </xf>
    <xf numFmtId="0" fontId="4" fillId="8" borderId="7" xfId="0" applyFont="1" applyFill="1" applyBorder="1" applyAlignment="1">
      <alignment vertical="center" wrapText="1"/>
    </xf>
    <xf numFmtId="0" fontId="4" fillId="8" borderId="4" xfId="0" applyFont="1" applyFill="1" applyBorder="1" applyAlignment="1">
      <alignment vertical="center" wrapText="1"/>
    </xf>
    <xf numFmtId="0" fontId="0" fillId="8" borderId="2" xfId="0" applyFill="1" applyBorder="1" applyAlignment="1">
      <alignment vertical="center" wrapText="1"/>
    </xf>
    <xf numFmtId="0" fontId="0" fillId="8" borderId="2" xfId="0" applyFill="1" applyBorder="1" applyAlignment="1">
      <alignment vertical="center"/>
    </xf>
    <xf numFmtId="0" fontId="0" fillId="8" borderId="7" xfId="0" applyFill="1" applyBorder="1" applyAlignment="1">
      <alignment vertical="center" wrapText="1"/>
    </xf>
    <xf numFmtId="0" fontId="0" fillId="8" borderId="4" xfId="0" applyFill="1" applyBorder="1" applyAlignment="1">
      <alignment vertical="center" wrapText="1"/>
    </xf>
    <xf numFmtId="0" fontId="0" fillId="3" borderId="0" xfId="0" applyFill="1" applyAlignment="1">
      <alignment horizontal="center"/>
    </xf>
    <xf numFmtId="0" fontId="4" fillId="8" borderId="1" xfId="0" applyFont="1" applyFill="1" applyBorder="1" applyAlignment="1">
      <alignment horizontal="left" vertical="center" wrapText="1"/>
    </xf>
    <xf numFmtId="0" fontId="4" fillId="8" borderId="5" xfId="0" applyFont="1" applyFill="1" applyBorder="1" applyAlignment="1">
      <alignment horizontal="left" vertical="center" wrapText="1"/>
    </xf>
    <xf numFmtId="4" fontId="4" fillId="3" borderId="1" xfId="0" applyNumberFormat="1" applyFont="1" applyFill="1" applyBorder="1" applyAlignment="1">
      <alignment horizontal="center" vertical="center"/>
    </xf>
    <xf numFmtId="4" fontId="4" fillId="3" borderId="5" xfId="0" applyNumberFormat="1" applyFont="1" applyFill="1" applyBorder="1" applyAlignment="1">
      <alignment horizontal="center" vertical="center"/>
    </xf>
    <xf numFmtId="17" fontId="4" fillId="3" borderId="1" xfId="0" applyNumberFormat="1" applyFont="1" applyFill="1" applyBorder="1" applyAlignment="1">
      <alignment horizontal="center" vertical="center" wrapText="1"/>
    </xf>
    <xf numFmtId="17" fontId="4" fillId="3" borderId="5" xfId="0" applyNumberFormat="1"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5" xfId="0" applyFont="1" applyFill="1" applyBorder="1" applyAlignment="1">
      <alignment horizontal="center" vertical="center"/>
    </xf>
    <xf numFmtId="0" fontId="4" fillId="4" borderId="1" xfId="0" applyFont="1" applyFill="1" applyBorder="1" applyAlignment="1">
      <alignment horizontal="left" vertical="top" wrapText="1"/>
    </xf>
    <xf numFmtId="0" fontId="4" fillId="4" borderId="5" xfId="0" applyFont="1" applyFill="1" applyBorder="1" applyAlignment="1">
      <alignment horizontal="left" vertical="top" wrapText="1"/>
    </xf>
    <xf numFmtId="0" fontId="30" fillId="5" borderId="1" xfId="0" applyFont="1" applyFill="1" applyBorder="1" applyAlignment="1">
      <alignment horizontal="center" vertical="center" wrapText="1"/>
    </xf>
    <xf numFmtId="0" fontId="30" fillId="5" borderId="5" xfId="0" applyFont="1" applyFill="1" applyBorder="1" applyAlignment="1">
      <alignment horizontal="center" vertical="center" wrapText="1"/>
    </xf>
    <xf numFmtId="0" fontId="30" fillId="5" borderId="1" xfId="0" applyFont="1" applyFill="1" applyBorder="1" applyAlignment="1">
      <alignment horizontal="center" vertical="center"/>
    </xf>
    <xf numFmtId="0" fontId="30" fillId="5" borderId="5" xfId="0" applyFont="1" applyFill="1" applyBorder="1" applyAlignment="1">
      <alignment horizontal="center" vertical="center"/>
    </xf>
    <xf numFmtId="0" fontId="30" fillId="5" borderId="2" xfId="0" applyFont="1" applyFill="1" applyBorder="1" applyAlignment="1">
      <alignment horizontal="center" vertical="center" wrapText="1"/>
    </xf>
    <xf numFmtId="0" fontId="30" fillId="5" borderId="3" xfId="0" applyFont="1" applyFill="1" applyBorder="1" applyAlignment="1">
      <alignment horizontal="center" vertical="center" wrapText="1"/>
    </xf>
    <xf numFmtId="0" fontId="29" fillId="0" borderId="4" xfId="0" applyFont="1" applyBorder="1" applyAlignment="1">
      <alignment horizontal="center"/>
    </xf>
    <xf numFmtId="4" fontId="30" fillId="5" borderId="2" xfId="0" applyNumberFormat="1" applyFont="1" applyFill="1" applyBorder="1" applyAlignment="1">
      <alignment horizontal="center" vertical="center" wrapText="1"/>
    </xf>
    <xf numFmtId="0" fontId="28" fillId="2" borderId="2" xfId="0" applyFont="1" applyFill="1" applyBorder="1" applyAlignment="1">
      <alignment horizontal="center"/>
    </xf>
    <xf numFmtId="0" fontId="28" fillId="2" borderId="7" xfId="0" applyFont="1" applyFill="1" applyBorder="1" applyAlignment="1">
      <alignment horizontal="center"/>
    </xf>
    <xf numFmtId="0" fontId="28" fillId="2" borderId="4" xfId="0" applyFont="1" applyFill="1" applyBorder="1" applyAlignment="1">
      <alignment horizontal="center"/>
    </xf>
    <xf numFmtId="0" fontId="37" fillId="4" borderId="3" xfId="0" applyFont="1" applyFill="1" applyBorder="1" applyAlignment="1">
      <alignment horizontal="left" vertical="center" wrapText="1"/>
    </xf>
    <xf numFmtId="0" fontId="4" fillId="0" borderId="7" xfId="0" applyFont="1" applyBorder="1" applyAlignment="1">
      <alignment vertical="center"/>
    </xf>
    <xf numFmtId="0" fontId="4" fillId="0" borderId="4" xfId="0" applyFont="1" applyBorder="1" applyAlignment="1">
      <alignment vertical="center"/>
    </xf>
    <xf numFmtId="0" fontId="39" fillId="10" borderId="7" xfId="0" applyFont="1" applyFill="1" applyBorder="1" applyAlignment="1">
      <alignment horizontal="left" vertical="center"/>
    </xf>
    <xf numFmtId="0" fontId="39" fillId="10" borderId="4" xfId="0" applyFont="1" applyFill="1" applyBorder="1" applyAlignment="1">
      <alignment horizontal="left" vertical="center"/>
    </xf>
    <xf numFmtId="0" fontId="39" fillId="10" borderId="3" xfId="0" applyFont="1" applyFill="1" applyBorder="1" applyAlignment="1">
      <alignment horizontal="left" vertical="center" wrapText="1"/>
    </xf>
    <xf numFmtId="0" fontId="7" fillId="10" borderId="7" xfId="0" applyFont="1" applyFill="1" applyBorder="1" applyAlignment="1">
      <alignment horizontal="left" wrapText="1"/>
    </xf>
    <xf numFmtId="0" fontId="7" fillId="10" borderId="4" xfId="0" applyFont="1" applyFill="1" applyBorder="1" applyAlignment="1">
      <alignment horizontal="left" wrapText="1"/>
    </xf>
    <xf numFmtId="0" fontId="33" fillId="0" borderId="0" xfId="0" applyFont="1"/>
    <xf numFmtId="0" fontId="28" fillId="0" borderId="0" xfId="0" applyFont="1"/>
    <xf numFmtId="0" fontId="33" fillId="0" borderId="0" xfId="0" applyFont="1" applyAlignment="1">
      <alignment horizontal="left" vertical="center" wrapText="1"/>
    </xf>
    <xf numFmtId="0" fontId="28" fillId="0" borderId="0" xfId="0" applyFont="1" applyAlignment="1">
      <alignment horizontal="left"/>
    </xf>
    <xf numFmtId="4" fontId="28" fillId="0" borderId="0" xfId="0" applyNumberFormat="1" applyFont="1"/>
    <xf numFmtId="0" fontId="28" fillId="0" borderId="0" xfId="0" applyFont="1" applyAlignment="1">
      <alignment horizontal="left" vertical="center"/>
    </xf>
    <xf numFmtId="0" fontId="28" fillId="0" borderId="0" xfId="0" applyFont="1" applyAlignment="1">
      <alignment horizontal="center" vertical="center"/>
    </xf>
  </cellXfs>
  <cellStyles count="5">
    <cellStyle name="Dziesiętny" xfId="1" builtinId="3"/>
    <cellStyle name="Excel Built-in Normal" xfId="3" xr:uid="{00000000-0005-0000-0000-000001000000}"/>
    <cellStyle name="Normalny" xfId="0" builtinId="0"/>
    <cellStyle name="Normalny 3" xfId="4" xr:uid="{00000000-0005-0000-0000-000003000000}"/>
    <cellStyle name="Walutowy" xfId="2" builtinId="4"/>
  </cellStyles>
  <dxfs count="0"/>
  <tableStyles count="0" defaultTableStyle="TableStyleMedium2" defaultPivotStyle="PivotStyleLight16"/>
  <colors>
    <mruColors>
      <color rgb="FFDEED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235"/>
  <sheetViews>
    <sheetView tabSelected="1" zoomScale="70" zoomScaleNormal="70" workbookViewId="0">
      <pane xSplit="1" ySplit="6" topLeftCell="B7" activePane="bottomRight" state="frozen"/>
      <selection pane="topRight" activeCell="B1" sqref="B1"/>
      <selection pane="bottomLeft" activeCell="A7" sqref="A7"/>
      <selection pane="bottomRight"/>
    </sheetView>
  </sheetViews>
  <sheetFormatPr defaultRowHeight="15" x14ac:dyDescent="0.25"/>
  <cols>
    <col min="1" max="1" width="4.7109375" customWidth="1"/>
    <col min="2" max="2" width="8.85546875" customWidth="1"/>
    <col min="3" max="3" width="11.42578125" customWidth="1"/>
    <col min="4" max="4" width="9.7109375" customWidth="1"/>
    <col min="5" max="5" width="22.28515625" customWidth="1"/>
    <col min="6" max="6" width="89.7109375" customWidth="1"/>
    <col min="7" max="7" width="28.7109375" customWidth="1"/>
    <col min="8" max="8" width="19.28515625" customWidth="1"/>
    <col min="9" max="9" width="14" customWidth="1"/>
    <col min="10" max="10" width="48.42578125" customWidth="1"/>
    <col min="11" max="11" width="10.7109375" customWidth="1"/>
    <col min="12" max="12" width="14" customWidth="1"/>
    <col min="13" max="16" width="14.7109375" customWidth="1"/>
    <col min="17" max="17" width="16.7109375" customWidth="1"/>
    <col min="18" max="18" width="15.7109375" customWidth="1"/>
    <col min="19" max="19" width="23.85546875" customWidth="1"/>
    <col min="108" max="108" width="4.7109375" bestFit="1" customWidth="1"/>
    <col min="109" max="109" width="9.7109375" bestFit="1" customWidth="1"/>
    <col min="110" max="110" width="10" bestFit="1" customWidth="1"/>
    <col min="111" max="111" width="8.85546875" bestFit="1" customWidth="1"/>
    <col min="112" max="112" width="22.85546875" customWidth="1"/>
    <col min="113" max="113" width="59.7109375" bestFit="1" customWidth="1"/>
    <col min="114" max="114" width="57.85546875" bestFit="1" customWidth="1"/>
    <col min="115" max="115" width="35.28515625" bestFit="1" customWidth="1"/>
    <col min="116" max="116" width="28.140625" bestFit="1" customWidth="1"/>
    <col min="117" max="117" width="33.140625" bestFit="1" customWidth="1"/>
    <col min="118" max="118" width="26" bestFit="1" customWidth="1"/>
    <col min="119" max="119" width="19.140625" bestFit="1" customWidth="1"/>
    <col min="120" max="120" width="10.42578125" customWidth="1"/>
    <col min="121" max="121" width="11.85546875" customWidth="1"/>
    <col min="122" max="122" width="14.7109375" customWidth="1"/>
    <col min="123" max="123" width="9" bestFit="1" customWidth="1"/>
    <col min="364" max="364" width="4.7109375" bestFit="1" customWidth="1"/>
    <col min="365" max="365" width="9.7109375" bestFit="1" customWidth="1"/>
    <col min="366" max="366" width="10" bestFit="1" customWidth="1"/>
    <col min="367" max="367" width="8.85546875" bestFit="1" customWidth="1"/>
    <col min="368" max="368" width="22.85546875" customWidth="1"/>
    <col min="369" max="369" width="59.7109375" bestFit="1" customWidth="1"/>
    <col min="370" max="370" width="57.85546875" bestFit="1" customWidth="1"/>
    <col min="371" max="371" width="35.28515625" bestFit="1" customWidth="1"/>
    <col min="372" max="372" width="28.140625" bestFit="1" customWidth="1"/>
    <col min="373" max="373" width="33.140625" bestFit="1" customWidth="1"/>
    <col min="374" max="374" width="26" bestFit="1" customWidth="1"/>
    <col min="375" max="375" width="19.140625" bestFit="1" customWidth="1"/>
    <col min="376" max="376" width="10.42578125" customWidth="1"/>
    <col min="377" max="377" width="11.85546875" customWidth="1"/>
    <col min="378" max="378" width="14.7109375" customWidth="1"/>
    <col min="379" max="379" width="9" bestFit="1" customWidth="1"/>
    <col min="620" max="620" width="4.7109375" bestFit="1" customWidth="1"/>
    <col min="621" max="621" width="9.7109375" bestFit="1" customWidth="1"/>
    <col min="622" max="622" width="10" bestFit="1" customWidth="1"/>
    <col min="623" max="623" width="8.85546875" bestFit="1" customWidth="1"/>
    <col min="624" max="624" width="22.85546875" customWidth="1"/>
    <col min="625" max="625" width="59.7109375" bestFit="1" customWidth="1"/>
    <col min="626" max="626" width="57.85546875" bestFit="1" customWidth="1"/>
    <col min="627" max="627" width="35.28515625" bestFit="1" customWidth="1"/>
    <col min="628" max="628" width="28.140625" bestFit="1" customWidth="1"/>
    <col min="629" max="629" width="33.140625" bestFit="1" customWidth="1"/>
    <col min="630" max="630" width="26" bestFit="1" customWidth="1"/>
    <col min="631" max="631" width="19.140625" bestFit="1" customWidth="1"/>
    <col min="632" max="632" width="10.42578125" customWidth="1"/>
    <col min="633" max="633" width="11.85546875" customWidth="1"/>
    <col min="634" max="634" width="14.7109375" customWidth="1"/>
    <col min="635" max="635" width="9" bestFit="1" customWidth="1"/>
    <col min="876" max="876" width="4.7109375" bestFit="1" customWidth="1"/>
    <col min="877" max="877" width="9.7109375" bestFit="1" customWidth="1"/>
    <col min="878" max="878" width="10" bestFit="1" customWidth="1"/>
    <col min="879" max="879" width="8.85546875" bestFit="1" customWidth="1"/>
    <col min="880" max="880" width="22.85546875" customWidth="1"/>
    <col min="881" max="881" width="59.7109375" bestFit="1" customWidth="1"/>
    <col min="882" max="882" width="57.85546875" bestFit="1" customWidth="1"/>
    <col min="883" max="883" width="35.28515625" bestFit="1" customWidth="1"/>
    <col min="884" max="884" width="28.140625" bestFit="1" customWidth="1"/>
    <col min="885" max="885" width="33.140625" bestFit="1" customWidth="1"/>
    <col min="886" max="886" width="26" bestFit="1" customWidth="1"/>
    <col min="887" max="887" width="19.140625" bestFit="1" customWidth="1"/>
    <col min="888" max="888" width="10.42578125" customWidth="1"/>
    <col min="889" max="889" width="11.85546875" customWidth="1"/>
    <col min="890" max="890" width="14.7109375" customWidth="1"/>
    <col min="891" max="891" width="9" bestFit="1" customWidth="1"/>
    <col min="1132" max="1132" width="4.7109375" bestFit="1" customWidth="1"/>
    <col min="1133" max="1133" width="9.7109375" bestFit="1" customWidth="1"/>
    <col min="1134" max="1134" width="10" bestFit="1" customWidth="1"/>
    <col min="1135" max="1135" width="8.85546875" bestFit="1" customWidth="1"/>
    <col min="1136" max="1136" width="22.85546875" customWidth="1"/>
    <col min="1137" max="1137" width="59.7109375" bestFit="1" customWidth="1"/>
    <col min="1138" max="1138" width="57.85546875" bestFit="1" customWidth="1"/>
    <col min="1139" max="1139" width="35.28515625" bestFit="1" customWidth="1"/>
    <col min="1140" max="1140" width="28.140625" bestFit="1" customWidth="1"/>
    <col min="1141" max="1141" width="33.140625" bestFit="1" customWidth="1"/>
    <col min="1142" max="1142" width="26" bestFit="1" customWidth="1"/>
    <col min="1143" max="1143" width="19.140625" bestFit="1" customWidth="1"/>
    <col min="1144" max="1144" width="10.42578125" customWidth="1"/>
    <col min="1145" max="1145" width="11.85546875" customWidth="1"/>
    <col min="1146" max="1146" width="14.7109375" customWidth="1"/>
    <col min="1147" max="1147" width="9" bestFit="1" customWidth="1"/>
    <col min="1388" max="1388" width="4.7109375" bestFit="1" customWidth="1"/>
    <col min="1389" max="1389" width="9.7109375" bestFit="1" customWidth="1"/>
    <col min="1390" max="1390" width="10" bestFit="1" customWidth="1"/>
    <col min="1391" max="1391" width="8.85546875" bestFit="1" customWidth="1"/>
    <col min="1392" max="1392" width="22.85546875" customWidth="1"/>
    <col min="1393" max="1393" width="59.7109375" bestFit="1" customWidth="1"/>
    <col min="1394" max="1394" width="57.85546875" bestFit="1" customWidth="1"/>
    <col min="1395" max="1395" width="35.28515625" bestFit="1" customWidth="1"/>
    <col min="1396" max="1396" width="28.140625" bestFit="1" customWidth="1"/>
    <col min="1397" max="1397" width="33.140625" bestFit="1" customWidth="1"/>
    <col min="1398" max="1398" width="26" bestFit="1" customWidth="1"/>
    <col min="1399" max="1399" width="19.140625" bestFit="1" customWidth="1"/>
    <col min="1400" max="1400" width="10.42578125" customWidth="1"/>
    <col min="1401" max="1401" width="11.85546875" customWidth="1"/>
    <col min="1402" max="1402" width="14.7109375" customWidth="1"/>
    <col min="1403" max="1403" width="9" bestFit="1" customWidth="1"/>
    <col min="1644" max="1644" width="4.7109375" bestFit="1" customWidth="1"/>
    <col min="1645" max="1645" width="9.7109375" bestFit="1" customWidth="1"/>
    <col min="1646" max="1646" width="10" bestFit="1" customWidth="1"/>
    <col min="1647" max="1647" width="8.85546875" bestFit="1" customWidth="1"/>
    <col min="1648" max="1648" width="22.85546875" customWidth="1"/>
    <col min="1649" max="1649" width="59.7109375" bestFit="1" customWidth="1"/>
    <col min="1650" max="1650" width="57.85546875" bestFit="1" customWidth="1"/>
    <col min="1651" max="1651" width="35.28515625" bestFit="1" customWidth="1"/>
    <col min="1652" max="1652" width="28.140625" bestFit="1" customWidth="1"/>
    <col min="1653" max="1653" width="33.140625" bestFit="1" customWidth="1"/>
    <col min="1654" max="1654" width="26" bestFit="1" customWidth="1"/>
    <col min="1655" max="1655" width="19.140625" bestFit="1" customWidth="1"/>
    <col min="1656" max="1656" width="10.42578125" customWidth="1"/>
    <col min="1657" max="1657" width="11.85546875" customWidth="1"/>
    <col min="1658" max="1658" width="14.7109375" customWidth="1"/>
    <col min="1659" max="1659" width="9" bestFit="1" customWidth="1"/>
    <col min="1900" max="1900" width="4.7109375" bestFit="1" customWidth="1"/>
    <col min="1901" max="1901" width="9.7109375" bestFit="1" customWidth="1"/>
    <col min="1902" max="1902" width="10" bestFit="1" customWidth="1"/>
    <col min="1903" max="1903" width="8.85546875" bestFit="1" customWidth="1"/>
    <col min="1904" max="1904" width="22.85546875" customWidth="1"/>
    <col min="1905" max="1905" width="59.7109375" bestFit="1" customWidth="1"/>
    <col min="1906" max="1906" width="57.85546875" bestFit="1" customWidth="1"/>
    <col min="1907" max="1907" width="35.28515625" bestFit="1" customWidth="1"/>
    <col min="1908" max="1908" width="28.140625" bestFit="1" customWidth="1"/>
    <col min="1909" max="1909" width="33.140625" bestFit="1" customWidth="1"/>
    <col min="1910" max="1910" width="26" bestFit="1" customWidth="1"/>
    <col min="1911" max="1911" width="19.140625" bestFit="1" customWidth="1"/>
    <col min="1912" max="1912" width="10.42578125" customWidth="1"/>
    <col min="1913" max="1913" width="11.85546875" customWidth="1"/>
    <col min="1914" max="1914" width="14.7109375" customWidth="1"/>
    <col min="1915" max="1915" width="9" bestFit="1" customWidth="1"/>
    <col min="2156" max="2156" width="4.7109375" bestFit="1" customWidth="1"/>
    <col min="2157" max="2157" width="9.7109375" bestFit="1" customWidth="1"/>
    <col min="2158" max="2158" width="10" bestFit="1" customWidth="1"/>
    <col min="2159" max="2159" width="8.85546875" bestFit="1" customWidth="1"/>
    <col min="2160" max="2160" width="22.85546875" customWidth="1"/>
    <col min="2161" max="2161" width="59.7109375" bestFit="1" customWidth="1"/>
    <col min="2162" max="2162" width="57.85546875" bestFit="1" customWidth="1"/>
    <col min="2163" max="2163" width="35.28515625" bestFit="1" customWidth="1"/>
    <col min="2164" max="2164" width="28.140625" bestFit="1" customWidth="1"/>
    <col min="2165" max="2165" width="33.140625" bestFit="1" customWidth="1"/>
    <col min="2166" max="2166" width="26" bestFit="1" customWidth="1"/>
    <col min="2167" max="2167" width="19.140625" bestFit="1" customWidth="1"/>
    <col min="2168" max="2168" width="10.42578125" customWidth="1"/>
    <col min="2169" max="2169" width="11.85546875" customWidth="1"/>
    <col min="2170" max="2170" width="14.7109375" customWidth="1"/>
    <col min="2171" max="2171" width="9" bestFit="1" customWidth="1"/>
    <col min="2412" max="2412" width="4.7109375" bestFit="1" customWidth="1"/>
    <col min="2413" max="2413" width="9.7109375" bestFit="1" customWidth="1"/>
    <col min="2414" max="2414" width="10" bestFit="1" customWidth="1"/>
    <col min="2415" max="2415" width="8.85546875" bestFit="1" customWidth="1"/>
    <col min="2416" max="2416" width="22.85546875" customWidth="1"/>
    <col min="2417" max="2417" width="59.7109375" bestFit="1" customWidth="1"/>
    <col min="2418" max="2418" width="57.85546875" bestFit="1" customWidth="1"/>
    <col min="2419" max="2419" width="35.28515625" bestFit="1" customWidth="1"/>
    <col min="2420" max="2420" width="28.140625" bestFit="1" customWidth="1"/>
    <col min="2421" max="2421" width="33.140625" bestFit="1" customWidth="1"/>
    <col min="2422" max="2422" width="26" bestFit="1" customWidth="1"/>
    <col min="2423" max="2423" width="19.140625" bestFit="1" customWidth="1"/>
    <col min="2424" max="2424" width="10.42578125" customWidth="1"/>
    <col min="2425" max="2425" width="11.85546875" customWidth="1"/>
    <col min="2426" max="2426" width="14.7109375" customWidth="1"/>
    <col min="2427" max="2427" width="9" bestFit="1" customWidth="1"/>
    <col min="2668" max="2668" width="4.7109375" bestFit="1" customWidth="1"/>
    <col min="2669" max="2669" width="9.7109375" bestFit="1" customWidth="1"/>
    <col min="2670" max="2670" width="10" bestFit="1" customWidth="1"/>
    <col min="2671" max="2671" width="8.85546875" bestFit="1" customWidth="1"/>
    <col min="2672" max="2672" width="22.85546875" customWidth="1"/>
    <col min="2673" max="2673" width="59.7109375" bestFit="1" customWidth="1"/>
    <col min="2674" max="2674" width="57.85546875" bestFit="1" customWidth="1"/>
    <col min="2675" max="2675" width="35.28515625" bestFit="1" customWidth="1"/>
    <col min="2676" max="2676" width="28.140625" bestFit="1" customWidth="1"/>
    <col min="2677" max="2677" width="33.140625" bestFit="1" customWidth="1"/>
    <col min="2678" max="2678" width="26" bestFit="1" customWidth="1"/>
    <col min="2679" max="2679" width="19.140625" bestFit="1" customWidth="1"/>
    <col min="2680" max="2680" width="10.42578125" customWidth="1"/>
    <col min="2681" max="2681" width="11.85546875" customWidth="1"/>
    <col min="2682" max="2682" width="14.7109375" customWidth="1"/>
    <col min="2683" max="2683" width="9" bestFit="1" customWidth="1"/>
    <col min="2924" max="2924" width="4.7109375" bestFit="1" customWidth="1"/>
    <col min="2925" max="2925" width="9.7109375" bestFit="1" customWidth="1"/>
    <col min="2926" max="2926" width="10" bestFit="1" customWidth="1"/>
    <col min="2927" max="2927" width="8.85546875" bestFit="1" customWidth="1"/>
    <col min="2928" max="2928" width="22.85546875" customWidth="1"/>
    <col min="2929" max="2929" width="59.7109375" bestFit="1" customWidth="1"/>
    <col min="2930" max="2930" width="57.85546875" bestFit="1" customWidth="1"/>
    <col min="2931" max="2931" width="35.28515625" bestFit="1" customWidth="1"/>
    <col min="2932" max="2932" width="28.140625" bestFit="1" customWidth="1"/>
    <col min="2933" max="2933" width="33.140625" bestFit="1" customWidth="1"/>
    <col min="2934" max="2934" width="26" bestFit="1" customWidth="1"/>
    <col min="2935" max="2935" width="19.140625" bestFit="1" customWidth="1"/>
    <col min="2936" max="2936" width="10.42578125" customWidth="1"/>
    <col min="2937" max="2937" width="11.85546875" customWidth="1"/>
    <col min="2938" max="2938" width="14.7109375" customWidth="1"/>
    <col min="2939" max="2939" width="9" bestFit="1" customWidth="1"/>
    <col min="3180" max="3180" width="4.7109375" bestFit="1" customWidth="1"/>
    <col min="3181" max="3181" width="9.7109375" bestFit="1" customWidth="1"/>
    <col min="3182" max="3182" width="10" bestFit="1" customWidth="1"/>
    <col min="3183" max="3183" width="8.85546875" bestFit="1" customWidth="1"/>
    <col min="3184" max="3184" width="22.85546875" customWidth="1"/>
    <col min="3185" max="3185" width="59.7109375" bestFit="1" customWidth="1"/>
    <col min="3186" max="3186" width="57.85546875" bestFit="1" customWidth="1"/>
    <col min="3187" max="3187" width="35.28515625" bestFit="1" customWidth="1"/>
    <col min="3188" max="3188" width="28.140625" bestFit="1" customWidth="1"/>
    <col min="3189" max="3189" width="33.140625" bestFit="1" customWidth="1"/>
    <col min="3190" max="3190" width="26" bestFit="1" customWidth="1"/>
    <col min="3191" max="3191" width="19.140625" bestFit="1" customWidth="1"/>
    <col min="3192" max="3192" width="10.42578125" customWidth="1"/>
    <col min="3193" max="3193" width="11.85546875" customWidth="1"/>
    <col min="3194" max="3194" width="14.7109375" customWidth="1"/>
    <col min="3195" max="3195" width="9" bestFit="1" customWidth="1"/>
    <col min="3436" max="3436" width="4.7109375" bestFit="1" customWidth="1"/>
    <col min="3437" max="3437" width="9.7109375" bestFit="1" customWidth="1"/>
    <col min="3438" max="3438" width="10" bestFit="1" customWidth="1"/>
    <col min="3439" max="3439" width="8.85546875" bestFit="1" customWidth="1"/>
    <col min="3440" max="3440" width="22.85546875" customWidth="1"/>
    <col min="3441" max="3441" width="59.7109375" bestFit="1" customWidth="1"/>
    <col min="3442" max="3442" width="57.85546875" bestFit="1" customWidth="1"/>
    <col min="3443" max="3443" width="35.28515625" bestFit="1" customWidth="1"/>
    <col min="3444" max="3444" width="28.140625" bestFit="1" customWidth="1"/>
    <col min="3445" max="3445" width="33.140625" bestFit="1" customWidth="1"/>
    <col min="3446" max="3446" width="26" bestFit="1" customWidth="1"/>
    <col min="3447" max="3447" width="19.140625" bestFit="1" customWidth="1"/>
    <col min="3448" max="3448" width="10.42578125" customWidth="1"/>
    <col min="3449" max="3449" width="11.85546875" customWidth="1"/>
    <col min="3450" max="3450" width="14.7109375" customWidth="1"/>
    <col min="3451" max="3451" width="9" bestFit="1" customWidth="1"/>
    <col min="3692" max="3692" width="4.7109375" bestFit="1" customWidth="1"/>
    <col min="3693" max="3693" width="9.7109375" bestFit="1" customWidth="1"/>
    <col min="3694" max="3694" width="10" bestFit="1" customWidth="1"/>
    <col min="3695" max="3695" width="8.85546875" bestFit="1" customWidth="1"/>
    <col min="3696" max="3696" width="22.85546875" customWidth="1"/>
    <col min="3697" max="3697" width="59.7109375" bestFit="1" customWidth="1"/>
    <col min="3698" max="3698" width="57.85546875" bestFit="1" customWidth="1"/>
    <col min="3699" max="3699" width="35.28515625" bestFit="1" customWidth="1"/>
    <col min="3700" max="3700" width="28.140625" bestFit="1" customWidth="1"/>
    <col min="3701" max="3701" width="33.140625" bestFit="1" customWidth="1"/>
    <col min="3702" max="3702" width="26" bestFit="1" customWidth="1"/>
    <col min="3703" max="3703" width="19.140625" bestFit="1" customWidth="1"/>
    <col min="3704" max="3704" width="10.42578125" customWidth="1"/>
    <col min="3705" max="3705" width="11.85546875" customWidth="1"/>
    <col min="3706" max="3706" width="14.7109375" customWidth="1"/>
    <col min="3707" max="3707" width="9" bestFit="1" customWidth="1"/>
    <col min="3948" max="3948" width="4.7109375" bestFit="1" customWidth="1"/>
    <col min="3949" max="3949" width="9.7109375" bestFit="1" customWidth="1"/>
    <col min="3950" max="3950" width="10" bestFit="1" customWidth="1"/>
    <col min="3951" max="3951" width="8.85546875" bestFit="1" customWidth="1"/>
    <col min="3952" max="3952" width="22.85546875" customWidth="1"/>
    <col min="3953" max="3953" width="59.7109375" bestFit="1" customWidth="1"/>
    <col min="3954" max="3954" width="57.85546875" bestFit="1" customWidth="1"/>
    <col min="3955" max="3955" width="35.28515625" bestFit="1" customWidth="1"/>
    <col min="3956" max="3956" width="28.140625" bestFit="1" customWidth="1"/>
    <col min="3957" max="3957" width="33.140625" bestFit="1" customWidth="1"/>
    <col min="3958" max="3958" width="26" bestFit="1" customWidth="1"/>
    <col min="3959" max="3959" width="19.140625" bestFit="1" customWidth="1"/>
    <col min="3960" max="3960" width="10.42578125" customWidth="1"/>
    <col min="3961" max="3961" width="11.85546875" customWidth="1"/>
    <col min="3962" max="3962" width="14.7109375" customWidth="1"/>
    <col min="3963" max="3963" width="9" bestFit="1" customWidth="1"/>
    <col min="4204" max="4204" width="4.7109375" bestFit="1" customWidth="1"/>
    <col min="4205" max="4205" width="9.7109375" bestFit="1" customWidth="1"/>
    <col min="4206" max="4206" width="10" bestFit="1" customWidth="1"/>
    <col min="4207" max="4207" width="8.85546875" bestFit="1" customWidth="1"/>
    <col min="4208" max="4208" width="22.85546875" customWidth="1"/>
    <col min="4209" max="4209" width="59.7109375" bestFit="1" customWidth="1"/>
    <col min="4210" max="4210" width="57.85546875" bestFit="1" customWidth="1"/>
    <col min="4211" max="4211" width="35.28515625" bestFit="1" customWidth="1"/>
    <col min="4212" max="4212" width="28.140625" bestFit="1" customWidth="1"/>
    <col min="4213" max="4213" width="33.140625" bestFit="1" customWidth="1"/>
    <col min="4214" max="4214" width="26" bestFit="1" customWidth="1"/>
    <col min="4215" max="4215" width="19.140625" bestFit="1" customWidth="1"/>
    <col min="4216" max="4216" width="10.42578125" customWidth="1"/>
    <col min="4217" max="4217" width="11.85546875" customWidth="1"/>
    <col min="4218" max="4218" width="14.7109375" customWidth="1"/>
    <col min="4219" max="4219" width="9" bestFit="1" customWidth="1"/>
    <col min="4460" max="4460" width="4.7109375" bestFit="1" customWidth="1"/>
    <col min="4461" max="4461" width="9.7109375" bestFit="1" customWidth="1"/>
    <col min="4462" max="4462" width="10" bestFit="1" customWidth="1"/>
    <col min="4463" max="4463" width="8.85546875" bestFit="1" customWidth="1"/>
    <col min="4464" max="4464" width="22.85546875" customWidth="1"/>
    <col min="4465" max="4465" width="59.7109375" bestFit="1" customWidth="1"/>
    <col min="4466" max="4466" width="57.85546875" bestFit="1" customWidth="1"/>
    <col min="4467" max="4467" width="35.28515625" bestFit="1" customWidth="1"/>
    <col min="4468" max="4468" width="28.140625" bestFit="1" customWidth="1"/>
    <col min="4469" max="4469" width="33.140625" bestFit="1" customWidth="1"/>
    <col min="4470" max="4470" width="26" bestFit="1" customWidth="1"/>
    <col min="4471" max="4471" width="19.140625" bestFit="1" customWidth="1"/>
    <col min="4472" max="4472" width="10.42578125" customWidth="1"/>
    <col min="4473" max="4473" width="11.85546875" customWidth="1"/>
    <col min="4474" max="4474" width="14.7109375" customWidth="1"/>
    <col min="4475" max="4475" width="9" bestFit="1" customWidth="1"/>
    <col min="4716" max="4716" width="4.7109375" bestFit="1" customWidth="1"/>
    <col min="4717" max="4717" width="9.7109375" bestFit="1" customWidth="1"/>
    <col min="4718" max="4718" width="10" bestFit="1" customWidth="1"/>
    <col min="4719" max="4719" width="8.85546875" bestFit="1" customWidth="1"/>
    <col min="4720" max="4720" width="22.85546875" customWidth="1"/>
    <col min="4721" max="4721" width="59.7109375" bestFit="1" customWidth="1"/>
    <col min="4722" max="4722" width="57.85546875" bestFit="1" customWidth="1"/>
    <col min="4723" max="4723" width="35.28515625" bestFit="1" customWidth="1"/>
    <col min="4724" max="4724" width="28.140625" bestFit="1" customWidth="1"/>
    <col min="4725" max="4725" width="33.140625" bestFit="1" customWidth="1"/>
    <col min="4726" max="4726" width="26" bestFit="1" customWidth="1"/>
    <col min="4727" max="4727" width="19.140625" bestFit="1" customWidth="1"/>
    <col min="4728" max="4728" width="10.42578125" customWidth="1"/>
    <col min="4729" max="4729" width="11.85546875" customWidth="1"/>
    <col min="4730" max="4730" width="14.7109375" customWidth="1"/>
    <col min="4731" max="4731" width="9" bestFit="1" customWidth="1"/>
    <col min="4972" max="4972" width="4.7109375" bestFit="1" customWidth="1"/>
    <col min="4973" max="4973" width="9.7109375" bestFit="1" customWidth="1"/>
    <col min="4974" max="4974" width="10" bestFit="1" customWidth="1"/>
    <col min="4975" max="4975" width="8.85546875" bestFit="1" customWidth="1"/>
    <col min="4976" max="4976" width="22.85546875" customWidth="1"/>
    <col min="4977" max="4977" width="59.7109375" bestFit="1" customWidth="1"/>
    <col min="4978" max="4978" width="57.85546875" bestFit="1" customWidth="1"/>
    <col min="4979" max="4979" width="35.28515625" bestFit="1" customWidth="1"/>
    <col min="4980" max="4980" width="28.140625" bestFit="1" customWidth="1"/>
    <col min="4981" max="4981" width="33.140625" bestFit="1" customWidth="1"/>
    <col min="4982" max="4982" width="26" bestFit="1" customWidth="1"/>
    <col min="4983" max="4983" width="19.140625" bestFit="1" customWidth="1"/>
    <col min="4984" max="4984" width="10.42578125" customWidth="1"/>
    <col min="4985" max="4985" width="11.85546875" customWidth="1"/>
    <col min="4986" max="4986" width="14.7109375" customWidth="1"/>
    <col min="4987" max="4987" width="9" bestFit="1" customWidth="1"/>
    <col min="5228" max="5228" width="4.7109375" bestFit="1" customWidth="1"/>
    <col min="5229" max="5229" width="9.7109375" bestFit="1" customWidth="1"/>
    <col min="5230" max="5230" width="10" bestFit="1" customWidth="1"/>
    <col min="5231" max="5231" width="8.85546875" bestFit="1" customWidth="1"/>
    <col min="5232" max="5232" width="22.85546875" customWidth="1"/>
    <col min="5233" max="5233" width="59.7109375" bestFit="1" customWidth="1"/>
    <col min="5234" max="5234" width="57.85546875" bestFit="1" customWidth="1"/>
    <col min="5235" max="5235" width="35.28515625" bestFit="1" customWidth="1"/>
    <col min="5236" max="5236" width="28.140625" bestFit="1" customWidth="1"/>
    <col min="5237" max="5237" width="33.140625" bestFit="1" customWidth="1"/>
    <col min="5238" max="5238" width="26" bestFit="1" customWidth="1"/>
    <col min="5239" max="5239" width="19.140625" bestFit="1" customWidth="1"/>
    <col min="5240" max="5240" width="10.42578125" customWidth="1"/>
    <col min="5241" max="5241" width="11.85546875" customWidth="1"/>
    <col min="5242" max="5242" width="14.7109375" customWidth="1"/>
    <col min="5243" max="5243" width="9" bestFit="1" customWidth="1"/>
    <col min="5484" max="5484" width="4.7109375" bestFit="1" customWidth="1"/>
    <col min="5485" max="5485" width="9.7109375" bestFit="1" customWidth="1"/>
    <col min="5486" max="5486" width="10" bestFit="1" customWidth="1"/>
    <col min="5487" max="5487" width="8.85546875" bestFit="1" customWidth="1"/>
    <col min="5488" max="5488" width="22.85546875" customWidth="1"/>
    <col min="5489" max="5489" width="59.7109375" bestFit="1" customWidth="1"/>
    <col min="5490" max="5490" width="57.85546875" bestFit="1" customWidth="1"/>
    <col min="5491" max="5491" width="35.28515625" bestFit="1" customWidth="1"/>
    <col min="5492" max="5492" width="28.140625" bestFit="1" customWidth="1"/>
    <col min="5493" max="5493" width="33.140625" bestFit="1" customWidth="1"/>
    <col min="5494" max="5494" width="26" bestFit="1" customWidth="1"/>
    <col min="5495" max="5495" width="19.140625" bestFit="1" customWidth="1"/>
    <col min="5496" max="5496" width="10.42578125" customWidth="1"/>
    <col min="5497" max="5497" width="11.85546875" customWidth="1"/>
    <col min="5498" max="5498" width="14.7109375" customWidth="1"/>
    <col min="5499" max="5499" width="9" bestFit="1" customWidth="1"/>
    <col min="5740" max="5740" width="4.7109375" bestFit="1" customWidth="1"/>
    <col min="5741" max="5741" width="9.7109375" bestFit="1" customWidth="1"/>
    <col min="5742" max="5742" width="10" bestFit="1" customWidth="1"/>
    <col min="5743" max="5743" width="8.85546875" bestFit="1" customWidth="1"/>
    <col min="5744" max="5744" width="22.85546875" customWidth="1"/>
    <col min="5745" max="5745" width="59.7109375" bestFit="1" customWidth="1"/>
    <col min="5746" max="5746" width="57.85546875" bestFit="1" customWidth="1"/>
    <col min="5747" max="5747" width="35.28515625" bestFit="1" customWidth="1"/>
    <col min="5748" max="5748" width="28.140625" bestFit="1" customWidth="1"/>
    <col min="5749" max="5749" width="33.140625" bestFit="1" customWidth="1"/>
    <col min="5750" max="5750" width="26" bestFit="1" customWidth="1"/>
    <col min="5751" max="5751" width="19.140625" bestFit="1" customWidth="1"/>
    <col min="5752" max="5752" width="10.42578125" customWidth="1"/>
    <col min="5753" max="5753" width="11.85546875" customWidth="1"/>
    <col min="5754" max="5754" width="14.7109375" customWidth="1"/>
    <col min="5755" max="5755" width="9" bestFit="1" customWidth="1"/>
    <col min="5996" max="5996" width="4.7109375" bestFit="1" customWidth="1"/>
    <col min="5997" max="5997" width="9.7109375" bestFit="1" customWidth="1"/>
    <col min="5998" max="5998" width="10" bestFit="1" customWidth="1"/>
    <col min="5999" max="5999" width="8.85546875" bestFit="1" customWidth="1"/>
    <col min="6000" max="6000" width="22.85546875" customWidth="1"/>
    <col min="6001" max="6001" width="59.7109375" bestFit="1" customWidth="1"/>
    <col min="6002" max="6002" width="57.85546875" bestFit="1" customWidth="1"/>
    <col min="6003" max="6003" width="35.28515625" bestFit="1" customWidth="1"/>
    <col min="6004" max="6004" width="28.140625" bestFit="1" customWidth="1"/>
    <col min="6005" max="6005" width="33.140625" bestFit="1" customWidth="1"/>
    <col min="6006" max="6006" width="26" bestFit="1" customWidth="1"/>
    <col min="6007" max="6007" width="19.140625" bestFit="1" customWidth="1"/>
    <col min="6008" max="6008" width="10.42578125" customWidth="1"/>
    <col min="6009" max="6009" width="11.85546875" customWidth="1"/>
    <col min="6010" max="6010" width="14.7109375" customWidth="1"/>
    <col min="6011" max="6011" width="9" bestFit="1" customWidth="1"/>
    <col min="6252" max="6252" width="4.7109375" bestFit="1" customWidth="1"/>
    <col min="6253" max="6253" width="9.7109375" bestFit="1" customWidth="1"/>
    <col min="6254" max="6254" width="10" bestFit="1" customWidth="1"/>
    <col min="6255" max="6255" width="8.85546875" bestFit="1" customWidth="1"/>
    <col min="6256" max="6256" width="22.85546875" customWidth="1"/>
    <col min="6257" max="6257" width="59.7109375" bestFit="1" customWidth="1"/>
    <col min="6258" max="6258" width="57.85546875" bestFit="1" customWidth="1"/>
    <col min="6259" max="6259" width="35.28515625" bestFit="1" customWidth="1"/>
    <col min="6260" max="6260" width="28.140625" bestFit="1" customWidth="1"/>
    <col min="6261" max="6261" width="33.140625" bestFit="1" customWidth="1"/>
    <col min="6262" max="6262" width="26" bestFit="1" customWidth="1"/>
    <col min="6263" max="6263" width="19.140625" bestFit="1" customWidth="1"/>
    <col min="6264" max="6264" width="10.42578125" customWidth="1"/>
    <col min="6265" max="6265" width="11.85546875" customWidth="1"/>
    <col min="6266" max="6266" width="14.7109375" customWidth="1"/>
    <col min="6267" max="6267" width="9" bestFit="1" customWidth="1"/>
    <col min="6508" max="6508" width="4.7109375" bestFit="1" customWidth="1"/>
    <col min="6509" max="6509" width="9.7109375" bestFit="1" customWidth="1"/>
    <col min="6510" max="6510" width="10" bestFit="1" customWidth="1"/>
    <col min="6511" max="6511" width="8.85546875" bestFit="1" customWidth="1"/>
    <col min="6512" max="6512" width="22.85546875" customWidth="1"/>
    <col min="6513" max="6513" width="59.7109375" bestFit="1" customWidth="1"/>
    <col min="6514" max="6514" width="57.85546875" bestFit="1" customWidth="1"/>
    <col min="6515" max="6515" width="35.28515625" bestFit="1" customWidth="1"/>
    <col min="6516" max="6516" width="28.140625" bestFit="1" customWidth="1"/>
    <col min="6517" max="6517" width="33.140625" bestFit="1" customWidth="1"/>
    <col min="6518" max="6518" width="26" bestFit="1" customWidth="1"/>
    <col min="6519" max="6519" width="19.140625" bestFit="1" customWidth="1"/>
    <col min="6520" max="6520" width="10.42578125" customWidth="1"/>
    <col min="6521" max="6521" width="11.85546875" customWidth="1"/>
    <col min="6522" max="6522" width="14.7109375" customWidth="1"/>
    <col min="6523" max="6523" width="9" bestFit="1" customWidth="1"/>
    <col min="6764" max="6764" width="4.7109375" bestFit="1" customWidth="1"/>
    <col min="6765" max="6765" width="9.7109375" bestFit="1" customWidth="1"/>
    <col min="6766" max="6766" width="10" bestFit="1" customWidth="1"/>
    <col min="6767" max="6767" width="8.85546875" bestFit="1" customWidth="1"/>
    <col min="6768" max="6768" width="22.85546875" customWidth="1"/>
    <col min="6769" max="6769" width="59.7109375" bestFit="1" customWidth="1"/>
    <col min="6770" max="6770" width="57.85546875" bestFit="1" customWidth="1"/>
    <col min="6771" max="6771" width="35.28515625" bestFit="1" customWidth="1"/>
    <col min="6772" max="6772" width="28.140625" bestFit="1" customWidth="1"/>
    <col min="6773" max="6773" width="33.140625" bestFit="1" customWidth="1"/>
    <col min="6774" max="6774" width="26" bestFit="1" customWidth="1"/>
    <col min="6775" max="6775" width="19.140625" bestFit="1" customWidth="1"/>
    <col min="6776" max="6776" width="10.42578125" customWidth="1"/>
    <col min="6777" max="6777" width="11.85546875" customWidth="1"/>
    <col min="6778" max="6778" width="14.7109375" customWidth="1"/>
    <col min="6779" max="6779" width="9" bestFit="1" customWidth="1"/>
    <col min="7020" max="7020" width="4.7109375" bestFit="1" customWidth="1"/>
    <col min="7021" max="7021" width="9.7109375" bestFit="1" customWidth="1"/>
    <col min="7022" max="7022" width="10" bestFit="1" customWidth="1"/>
    <col min="7023" max="7023" width="8.85546875" bestFit="1" customWidth="1"/>
    <col min="7024" max="7024" width="22.85546875" customWidth="1"/>
    <col min="7025" max="7025" width="59.7109375" bestFit="1" customWidth="1"/>
    <col min="7026" max="7026" width="57.85546875" bestFit="1" customWidth="1"/>
    <col min="7027" max="7027" width="35.28515625" bestFit="1" customWidth="1"/>
    <col min="7028" max="7028" width="28.140625" bestFit="1" customWidth="1"/>
    <col min="7029" max="7029" width="33.140625" bestFit="1" customWidth="1"/>
    <col min="7030" max="7030" width="26" bestFit="1" customWidth="1"/>
    <col min="7031" max="7031" width="19.140625" bestFit="1" customWidth="1"/>
    <col min="7032" max="7032" width="10.42578125" customWidth="1"/>
    <col min="7033" max="7033" width="11.85546875" customWidth="1"/>
    <col min="7034" max="7034" width="14.7109375" customWidth="1"/>
    <col min="7035" max="7035" width="9" bestFit="1" customWidth="1"/>
    <col min="7276" max="7276" width="4.7109375" bestFit="1" customWidth="1"/>
    <col min="7277" max="7277" width="9.7109375" bestFit="1" customWidth="1"/>
    <col min="7278" max="7278" width="10" bestFit="1" customWidth="1"/>
    <col min="7279" max="7279" width="8.85546875" bestFit="1" customWidth="1"/>
    <col min="7280" max="7280" width="22.85546875" customWidth="1"/>
    <col min="7281" max="7281" width="59.7109375" bestFit="1" customWidth="1"/>
    <col min="7282" max="7282" width="57.85546875" bestFit="1" customWidth="1"/>
    <col min="7283" max="7283" width="35.28515625" bestFit="1" customWidth="1"/>
    <col min="7284" max="7284" width="28.140625" bestFit="1" customWidth="1"/>
    <col min="7285" max="7285" width="33.140625" bestFit="1" customWidth="1"/>
    <col min="7286" max="7286" width="26" bestFit="1" customWidth="1"/>
    <col min="7287" max="7287" width="19.140625" bestFit="1" customWidth="1"/>
    <col min="7288" max="7288" width="10.42578125" customWidth="1"/>
    <col min="7289" max="7289" width="11.85546875" customWidth="1"/>
    <col min="7290" max="7290" width="14.7109375" customWidth="1"/>
    <col min="7291" max="7291" width="9" bestFit="1" customWidth="1"/>
    <col min="7532" max="7532" width="4.7109375" bestFit="1" customWidth="1"/>
    <col min="7533" max="7533" width="9.7109375" bestFit="1" customWidth="1"/>
    <col min="7534" max="7534" width="10" bestFit="1" customWidth="1"/>
    <col min="7535" max="7535" width="8.85546875" bestFit="1" customWidth="1"/>
    <col min="7536" max="7536" width="22.85546875" customWidth="1"/>
    <col min="7537" max="7537" width="59.7109375" bestFit="1" customWidth="1"/>
    <col min="7538" max="7538" width="57.85546875" bestFit="1" customWidth="1"/>
    <col min="7539" max="7539" width="35.28515625" bestFit="1" customWidth="1"/>
    <col min="7540" max="7540" width="28.140625" bestFit="1" customWidth="1"/>
    <col min="7541" max="7541" width="33.140625" bestFit="1" customWidth="1"/>
    <col min="7542" max="7542" width="26" bestFit="1" customWidth="1"/>
    <col min="7543" max="7543" width="19.140625" bestFit="1" customWidth="1"/>
    <col min="7544" max="7544" width="10.42578125" customWidth="1"/>
    <col min="7545" max="7545" width="11.85546875" customWidth="1"/>
    <col min="7546" max="7546" width="14.7109375" customWidth="1"/>
    <col min="7547" max="7547" width="9" bestFit="1" customWidth="1"/>
    <col min="7788" max="7788" width="4.7109375" bestFit="1" customWidth="1"/>
    <col min="7789" max="7789" width="9.7109375" bestFit="1" customWidth="1"/>
    <col min="7790" max="7790" width="10" bestFit="1" customWidth="1"/>
    <col min="7791" max="7791" width="8.85546875" bestFit="1" customWidth="1"/>
    <col min="7792" max="7792" width="22.85546875" customWidth="1"/>
    <col min="7793" max="7793" width="59.7109375" bestFit="1" customWidth="1"/>
    <col min="7794" max="7794" width="57.85546875" bestFit="1" customWidth="1"/>
    <col min="7795" max="7795" width="35.28515625" bestFit="1" customWidth="1"/>
    <col min="7796" max="7796" width="28.140625" bestFit="1" customWidth="1"/>
    <col min="7797" max="7797" width="33.140625" bestFit="1" customWidth="1"/>
    <col min="7798" max="7798" width="26" bestFit="1" customWidth="1"/>
    <col min="7799" max="7799" width="19.140625" bestFit="1" customWidth="1"/>
    <col min="7800" max="7800" width="10.42578125" customWidth="1"/>
    <col min="7801" max="7801" width="11.85546875" customWidth="1"/>
    <col min="7802" max="7802" width="14.7109375" customWidth="1"/>
    <col min="7803" max="7803" width="9" bestFit="1" customWidth="1"/>
    <col min="8044" max="8044" width="4.7109375" bestFit="1" customWidth="1"/>
    <col min="8045" max="8045" width="9.7109375" bestFit="1" customWidth="1"/>
    <col min="8046" max="8046" width="10" bestFit="1" customWidth="1"/>
    <col min="8047" max="8047" width="8.85546875" bestFit="1" customWidth="1"/>
    <col min="8048" max="8048" width="22.85546875" customWidth="1"/>
    <col min="8049" max="8049" width="59.7109375" bestFit="1" customWidth="1"/>
    <col min="8050" max="8050" width="57.85546875" bestFit="1" customWidth="1"/>
    <col min="8051" max="8051" width="35.28515625" bestFit="1" customWidth="1"/>
    <col min="8052" max="8052" width="28.140625" bestFit="1" customWidth="1"/>
    <col min="8053" max="8053" width="33.140625" bestFit="1" customWidth="1"/>
    <col min="8054" max="8054" width="26" bestFit="1" customWidth="1"/>
    <col min="8055" max="8055" width="19.140625" bestFit="1" customWidth="1"/>
    <col min="8056" max="8056" width="10.42578125" customWidth="1"/>
    <col min="8057" max="8057" width="11.85546875" customWidth="1"/>
    <col min="8058" max="8058" width="14.7109375" customWidth="1"/>
    <col min="8059" max="8059" width="9" bestFit="1" customWidth="1"/>
    <col min="8300" max="8300" width="4.7109375" bestFit="1" customWidth="1"/>
    <col min="8301" max="8301" width="9.7109375" bestFit="1" customWidth="1"/>
    <col min="8302" max="8302" width="10" bestFit="1" customWidth="1"/>
    <col min="8303" max="8303" width="8.85546875" bestFit="1" customWidth="1"/>
    <col min="8304" max="8304" width="22.85546875" customWidth="1"/>
    <col min="8305" max="8305" width="59.7109375" bestFit="1" customWidth="1"/>
    <col min="8306" max="8306" width="57.85546875" bestFit="1" customWidth="1"/>
    <col min="8307" max="8307" width="35.28515625" bestFit="1" customWidth="1"/>
    <col min="8308" max="8308" width="28.140625" bestFit="1" customWidth="1"/>
    <col min="8309" max="8309" width="33.140625" bestFit="1" customWidth="1"/>
    <col min="8310" max="8310" width="26" bestFit="1" customWidth="1"/>
    <col min="8311" max="8311" width="19.140625" bestFit="1" customWidth="1"/>
    <col min="8312" max="8312" width="10.42578125" customWidth="1"/>
    <col min="8313" max="8313" width="11.85546875" customWidth="1"/>
    <col min="8314" max="8314" width="14.7109375" customWidth="1"/>
    <col min="8315" max="8315" width="9" bestFit="1" customWidth="1"/>
    <col min="8556" max="8556" width="4.7109375" bestFit="1" customWidth="1"/>
    <col min="8557" max="8557" width="9.7109375" bestFit="1" customWidth="1"/>
    <col min="8558" max="8558" width="10" bestFit="1" customWidth="1"/>
    <col min="8559" max="8559" width="8.85546875" bestFit="1" customWidth="1"/>
    <col min="8560" max="8560" width="22.85546875" customWidth="1"/>
    <col min="8561" max="8561" width="59.7109375" bestFit="1" customWidth="1"/>
    <col min="8562" max="8562" width="57.85546875" bestFit="1" customWidth="1"/>
    <col min="8563" max="8563" width="35.28515625" bestFit="1" customWidth="1"/>
    <col min="8564" max="8564" width="28.140625" bestFit="1" customWidth="1"/>
    <col min="8565" max="8565" width="33.140625" bestFit="1" customWidth="1"/>
    <col min="8566" max="8566" width="26" bestFit="1" customWidth="1"/>
    <col min="8567" max="8567" width="19.140625" bestFit="1" customWidth="1"/>
    <col min="8568" max="8568" width="10.42578125" customWidth="1"/>
    <col min="8569" max="8569" width="11.85546875" customWidth="1"/>
    <col min="8570" max="8570" width="14.7109375" customWidth="1"/>
    <col min="8571" max="8571" width="9" bestFit="1" customWidth="1"/>
    <col min="8812" max="8812" width="4.7109375" bestFit="1" customWidth="1"/>
    <col min="8813" max="8813" width="9.7109375" bestFit="1" customWidth="1"/>
    <col min="8814" max="8814" width="10" bestFit="1" customWidth="1"/>
    <col min="8815" max="8815" width="8.85546875" bestFit="1" customWidth="1"/>
    <col min="8816" max="8816" width="22.85546875" customWidth="1"/>
    <col min="8817" max="8817" width="59.7109375" bestFit="1" customWidth="1"/>
    <col min="8818" max="8818" width="57.85546875" bestFit="1" customWidth="1"/>
    <col min="8819" max="8819" width="35.28515625" bestFit="1" customWidth="1"/>
    <col min="8820" max="8820" width="28.140625" bestFit="1" customWidth="1"/>
    <col min="8821" max="8821" width="33.140625" bestFit="1" customWidth="1"/>
    <col min="8822" max="8822" width="26" bestFit="1" customWidth="1"/>
    <col min="8823" max="8823" width="19.140625" bestFit="1" customWidth="1"/>
    <col min="8824" max="8824" width="10.42578125" customWidth="1"/>
    <col min="8825" max="8825" width="11.85546875" customWidth="1"/>
    <col min="8826" max="8826" width="14.7109375" customWidth="1"/>
    <col min="8827" max="8827" width="9" bestFit="1" customWidth="1"/>
    <col min="9068" max="9068" width="4.7109375" bestFit="1" customWidth="1"/>
    <col min="9069" max="9069" width="9.7109375" bestFit="1" customWidth="1"/>
    <col min="9070" max="9070" width="10" bestFit="1" customWidth="1"/>
    <col min="9071" max="9071" width="8.85546875" bestFit="1" customWidth="1"/>
    <col min="9072" max="9072" width="22.85546875" customWidth="1"/>
    <col min="9073" max="9073" width="59.7109375" bestFit="1" customWidth="1"/>
    <col min="9074" max="9074" width="57.85546875" bestFit="1" customWidth="1"/>
    <col min="9075" max="9075" width="35.28515625" bestFit="1" customWidth="1"/>
    <col min="9076" max="9076" width="28.140625" bestFit="1" customWidth="1"/>
    <col min="9077" max="9077" width="33.140625" bestFit="1" customWidth="1"/>
    <col min="9078" max="9078" width="26" bestFit="1" customWidth="1"/>
    <col min="9079" max="9079" width="19.140625" bestFit="1" customWidth="1"/>
    <col min="9080" max="9080" width="10.42578125" customWidth="1"/>
    <col min="9081" max="9081" width="11.85546875" customWidth="1"/>
    <col min="9082" max="9082" width="14.7109375" customWidth="1"/>
    <col min="9083" max="9083" width="9" bestFit="1" customWidth="1"/>
    <col min="9324" max="9324" width="4.7109375" bestFit="1" customWidth="1"/>
    <col min="9325" max="9325" width="9.7109375" bestFit="1" customWidth="1"/>
    <col min="9326" max="9326" width="10" bestFit="1" customWidth="1"/>
    <col min="9327" max="9327" width="8.85546875" bestFit="1" customWidth="1"/>
    <col min="9328" max="9328" width="22.85546875" customWidth="1"/>
    <col min="9329" max="9329" width="59.7109375" bestFit="1" customWidth="1"/>
    <col min="9330" max="9330" width="57.85546875" bestFit="1" customWidth="1"/>
    <col min="9331" max="9331" width="35.28515625" bestFit="1" customWidth="1"/>
    <col min="9332" max="9332" width="28.140625" bestFit="1" customWidth="1"/>
    <col min="9333" max="9333" width="33.140625" bestFit="1" customWidth="1"/>
    <col min="9334" max="9334" width="26" bestFit="1" customWidth="1"/>
    <col min="9335" max="9335" width="19.140625" bestFit="1" customWidth="1"/>
    <col min="9336" max="9336" width="10.42578125" customWidth="1"/>
    <col min="9337" max="9337" width="11.85546875" customWidth="1"/>
    <col min="9338" max="9338" width="14.7109375" customWidth="1"/>
    <col min="9339" max="9339" width="9" bestFit="1" customWidth="1"/>
    <col min="9580" max="9580" width="4.7109375" bestFit="1" customWidth="1"/>
    <col min="9581" max="9581" width="9.7109375" bestFit="1" customWidth="1"/>
    <col min="9582" max="9582" width="10" bestFit="1" customWidth="1"/>
    <col min="9583" max="9583" width="8.85546875" bestFit="1" customWidth="1"/>
    <col min="9584" max="9584" width="22.85546875" customWidth="1"/>
    <col min="9585" max="9585" width="59.7109375" bestFit="1" customWidth="1"/>
    <col min="9586" max="9586" width="57.85546875" bestFit="1" customWidth="1"/>
    <col min="9587" max="9587" width="35.28515625" bestFit="1" customWidth="1"/>
    <col min="9588" max="9588" width="28.140625" bestFit="1" customWidth="1"/>
    <col min="9589" max="9589" width="33.140625" bestFit="1" customWidth="1"/>
    <col min="9590" max="9590" width="26" bestFit="1" customWidth="1"/>
    <col min="9591" max="9591" width="19.140625" bestFit="1" customWidth="1"/>
    <col min="9592" max="9592" width="10.42578125" customWidth="1"/>
    <col min="9593" max="9593" width="11.85546875" customWidth="1"/>
    <col min="9594" max="9594" width="14.7109375" customWidth="1"/>
    <col min="9595" max="9595" width="9" bestFit="1" customWidth="1"/>
    <col min="9836" max="9836" width="4.7109375" bestFit="1" customWidth="1"/>
    <col min="9837" max="9837" width="9.7109375" bestFit="1" customWidth="1"/>
    <col min="9838" max="9838" width="10" bestFit="1" customWidth="1"/>
    <col min="9839" max="9839" width="8.85546875" bestFit="1" customWidth="1"/>
    <col min="9840" max="9840" width="22.85546875" customWidth="1"/>
    <col min="9841" max="9841" width="59.7109375" bestFit="1" customWidth="1"/>
    <col min="9842" max="9842" width="57.85546875" bestFit="1" customWidth="1"/>
    <col min="9843" max="9843" width="35.28515625" bestFit="1" customWidth="1"/>
    <col min="9844" max="9844" width="28.140625" bestFit="1" customWidth="1"/>
    <col min="9845" max="9845" width="33.140625" bestFit="1" customWidth="1"/>
    <col min="9846" max="9846" width="26" bestFit="1" customWidth="1"/>
    <col min="9847" max="9847" width="19.140625" bestFit="1" customWidth="1"/>
    <col min="9848" max="9848" width="10.42578125" customWidth="1"/>
    <col min="9849" max="9849" width="11.85546875" customWidth="1"/>
    <col min="9850" max="9850" width="14.7109375" customWidth="1"/>
    <col min="9851" max="9851" width="9" bestFit="1" customWidth="1"/>
    <col min="10092" max="10092" width="4.7109375" bestFit="1" customWidth="1"/>
    <col min="10093" max="10093" width="9.7109375" bestFit="1" customWidth="1"/>
    <col min="10094" max="10094" width="10" bestFit="1" customWidth="1"/>
    <col min="10095" max="10095" width="8.85546875" bestFit="1" customWidth="1"/>
    <col min="10096" max="10096" width="22.85546875" customWidth="1"/>
    <col min="10097" max="10097" width="59.7109375" bestFit="1" customWidth="1"/>
    <col min="10098" max="10098" width="57.85546875" bestFit="1" customWidth="1"/>
    <col min="10099" max="10099" width="35.28515625" bestFit="1" customWidth="1"/>
    <col min="10100" max="10100" width="28.140625" bestFit="1" customWidth="1"/>
    <col min="10101" max="10101" width="33.140625" bestFit="1" customWidth="1"/>
    <col min="10102" max="10102" width="26" bestFit="1" customWidth="1"/>
    <col min="10103" max="10103" width="19.140625" bestFit="1" customWidth="1"/>
    <col min="10104" max="10104" width="10.42578125" customWidth="1"/>
    <col min="10105" max="10105" width="11.85546875" customWidth="1"/>
    <col min="10106" max="10106" width="14.7109375" customWidth="1"/>
    <col min="10107" max="10107" width="9" bestFit="1" customWidth="1"/>
    <col min="10348" max="10348" width="4.7109375" bestFit="1" customWidth="1"/>
    <col min="10349" max="10349" width="9.7109375" bestFit="1" customWidth="1"/>
    <col min="10350" max="10350" width="10" bestFit="1" customWidth="1"/>
    <col min="10351" max="10351" width="8.85546875" bestFit="1" customWidth="1"/>
    <col min="10352" max="10352" width="22.85546875" customWidth="1"/>
    <col min="10353" max="10353" width="59.7109375" bestFit="1" customWidth="1"/>
    <col min="10354" max="10354" width="57.85546875" bestFit="1" customWidth="1"/>
    <col min="10355" max="10355" width="35.28515625" bestFit="1" customWidth="1"/>
    <col min="10356" max="10356" width="28.140625" bestFit="1" customWidth="1"/>
    <col min="10357" max="10357" width="33.140625" bestFit="1" customWidth="1"/>
    <col min="10358" max="10358" width="26" bestFit="1" customWidth="1"/>
    <col min="10359" max="10359" width="19.140625" bestFit="1" customWidth="1"/>
    <col min="10360" max="10360" width="10.42578125" customWidth="1"/>
    <col min="10361" max="10361" width="11.85546875" customWidth="1"/>
    <col min="10362" max="10362" width="14.7109375" customWidth="1"/>
    <col min="10363" max="10363" width="9" bestFit="1" customWidth="1"/>
    <col min="10604" max="10604" width="4.7109375" bestFit="1" customWidth="1"/>
    <col min="10605" max="10605" width="9.7109375" bestFit="1" customWidth="1"/>
    <col min="10606" max="10606" width="10" bestFit="1" customWidth="1"/>
    <col min="10607" max="10607" width="8.85546875" bestFit="1" customWidth="1"/>
    <col min="10608" max="10608" width="22.85546875" customWidth="1"/>
    <col min="10609" max="10609" width="59.7109375" bestFit="1" customWidth="1"/>
    <col min="10610" max="10610" width="57.85546875" bestFit="1" customWidth="1"/>
    <col min="10611" max="10611" width="35.28515625" bestFit="1" customWidth="1"/>
    <col min="10612" max="10612" width="28.140625" bestFit="1" customWidth="1"/>
    <col min="10613" max="10613" width="33.140625" bestFit="1" customWidth="1"/>
    <col min="10614" max="10614" width="26" bestFit="1" customWidth="1"/>
    <col min="10615" max="10615" width="19.140625" bestFit="1" customWidth="1"/>
    <col min="10616" max="10616" width="10.42578125" customWidth="1"/>
    <col min="10617" max="10617" width="11.85546875" customWidth="1"/>
    <col min="10618" max="10618" width="14.7109375" customWidth="1"/>
    <col min="10619" max="10619" width="9" bestFit="1" customWidth="1"/>
    <col min="10860" max="10860" width="4.7109375" bestFit="1" customWidth="1"/>
    <col min="10861" max="10861" width="9.7109375" bestFit="1" customWidth="1"/>
    <col min="10862" max="10862" width="10" bestFit="1" customWidth="1"/>
    <col min="10863" max="10863" width="8.85546875" bestFit="1" customWidth="1"/>
    <col min="10864" max="10864" width="22.85546875" customWidth="1"/>
    <col min="10865" max="10865" width="59.7109375" bestFit="1" customWidth="1"/>
    <col min="10866" max="10866" width="57.85546875" bestFit="1" customWidth="1"/>
    <col min="10867" max="10867" width="35.28515625" bestFit="1" customWidth="1"/>
    <col min="10868" max="10868" width="28.140625" bestFit="1" customWidth="1"/>
    <col min="10869" max="10869" width="33.140625" bestFit="1" customWidth="1"/>
    <col min="10870" max="10870" width="26" bestFit="1" customWidth="1"/>
    <col min="10871" max="10871" width="19.140625" bestFit="1" customWidth="1"/>
    <col min="10872" max="10872" width="10.42578125" customWidth="1"/>
    <col min="10873" max="10873" width="11.85546875" customWidth="1"/>
    <col min="10874" max="10874" width="14.7109375" customWidth="1"/>
    <col min="10875" max="10875" width="9" bestFit="1" customWidth="1"/>
    <col min="11116" max="11116" width="4.7109375" bestFit="1" customWidth="1"/>
    <col min="11117" max="11117" width="9.7109375" bestFit="1" customWidth="1"/>
    <col min="11118" max="11118" width="10" bestFit="1" customWidth="1"/>
    <col min="11119" max="11119" width="8.85546875" bestFit="1" customWidth="1"/>
    <col min="11120" max="11120" width="22.85546875" customWidth="1"/>
    <col min="11121" max="11121" width="59.7109375" bestFit="1" customWidth="1"/>
    <col min="11122" max="11122" width="57.85546875" bestFit="1" customWidth="1"/>
    <col min="11123" max="11123" width="35.28515625" bestFit="1" customWidth="1"/>
    <col min="11124" max="11124" width="28.140625" bestFit="1" customWidth="1"/>
    <col min="11125" max="11125" width="33.140625" bestFit="1" customWidth="1"/>
    <col min="11126" max="11126" width="26" bestFit="1" customWidth="1"/>
    <col min="11127" max="11127" width="19.140625" bestFit="1" customWidth="1"/>
    <col min="11128" max="11128" width="10.42578125" customWidth="1"/>
    <col min="11129" max="11129" width="11.85546875" customWidth="1"/>
    <col min="11130" max="11130" width="14.7109375" customWidth="1"/>
    <col min="11131" max="11131" width="9" bestFit="1" customWidth="1"/>
    <col min="11372" max="11372" width="4.7109375" bestFit="1" customWidth="1"/>
    <col min="11373" max="11373" width="9.7109375" bestFit="1" customWidth="1"/>
    <col min="11374" max="11374" width="10" bestFit="1" customWidth="1"/>
    <col min="11375" max="11375" width="8.85546875" bestFit="1" customWidth="1"/>
    <col min="11376" max="11376" width="22.85546875" customWidth="1"/>
    <col min="11377" max="11377" width="59.7109375" bestFit="1" customWidth="1"/>
    <col min="11378" max="11378" width="57.85546875" bestFit="1" customWidth="1"/>
    <col min="11379" max="11379" width="35.28515625" bestFit="1" customWidth="1"/>
    <col min="11380" max="11380" width="28.140625" bestFit="1" customWidth="1"/>
    <col min="11381" max="11381" width="33.140625" bestFit="1" customWidth="1"/>
    <col min="11382" max="11382" width="26" bestFit="1" customWidth="1"/>
    <col min="11383" max="11383" width="19.140625" bestFit="1" customWidth="1"/>
    <col min="11384" max="11384" width="10.42578125" customWidth="1"/>
    <col min="11385" max="11385" width="11.85546875" customWidth="1"/>
    <col min="11386" max="11386" width="14.7109375" customWidth="1"/>
    <col min="11387" max="11387" width="9" bestFit="1" customWidth="1"/>
    <col min="11628" max="11628" width="4.7109375" bestFit="1" customWidth="1"/>
    <col min="11629" max="11629" width="9.7109375" bestFit="1" customWidth="1"/>
    <col min="11630" max="11630" width="10" bestFit="1" customWidth="1"/>
    <col min="11631" max="11631" width="8.85546875" bestFit="1" customWidth="1"/>
    <col min="11632" max="11632" width="22.85546875" customWidth="1"/>
    <col min="11633" max="11633" width="59.7109375" bestFit="1" customWidth="1"/>
    <col min="11634" max="11634" width="57.85546875" bestFit="1" customWidth="1"/>
    <col min="11635" max="11635" width="35.28515625" bestFit="1" customWidth="1"/>
    <col min="11636" max="11636" width="28.140625" bestFit="1" customWidth="1"/>
    <col min="11637" max="11637" width="33.140625" bestFit="1" customWidth="1"/>
    <col min="11638" max="11638" width="26" bestFit="1" customWidth="1"/>
    <col min="11639" max="11639" width="19.140625" bestFit="1" customWidth="1"/>
    <col min="11640" max="11640" width="10.42578125" customWidth="1"/>
    <col min="11641" max="11641" width="11.85546875" customWidth="1"/>
    <col min="11642" max="11642" width="14.7109375" customWidth="1"/>
    <col min="11643" max="11643" width="9" bestFit="1" customWidth="1"/>
    <col min="11884" max="11884" width="4.7109375" bestFit="1" customWidth="1"/>
    <col min="11885" max="11885" width="9.7109375" bestFit="1" customWidth="1"/>
    <col min="11886" max="11886" width="10" bestFit="1" customWidth="1"/>
    <col min="11887" max="11887" width="8.85546875" bestFit="1" customWidth="1"/>
    <col min="11888" max="11888" width="22.85546875" customWidth="1"/>
    <col min="11889" max="11889" width="59.7109375" bestFit="1" customWidth="1"/>
    <col min="11890" max="11890" width="57.85546875" bestFit="1" customWidth="1"/>
    <col min="11891" max="11891" width="35.28515625" bestFit="1" customWidth="1"/>
    <col min="11892" max="11892" width="28.140625" bestFit="1" customWidth="1"/>
    <col min="11893" max="11893" width="33.140625" bestFit="1" customWidth="1"/>
    <col min="11894" max="11894" width="26" bestFit="1" customWidth="1"/>
    <col min="11895" max="11895" width="19.140625" bestFit="1" customWidth="1"/>
    <col min="11896" max="11896" width="10.42578125" customWidth="1"/>
    <col min="11897" max="11897" width="11.85546875" customWidth="1"/>
    <col min="11898" max="11898" width="14.7109375" customWidth="1"/>
    <col min="11899" max="11899" width="9" bestFit="1" customWidth="1"/>
    <col min="12140" max="12140" width="4.7109375" bestFit="1" customWidth="1"/>
    <col min="12141" max="12141" width="9.7109375" bestFit="1" customWidth="1"/>
    <col min="12142" max="12142" width="10" bestFit="1" customWidth="1"/>
    <col min="12143" max="12143" width="8.85546875" bestFit="1" customWidth="1"/>
    <col min="12144" max="12144" width="22.85546875" customWidth="1"/>
    <col min="12145" max="12145" width="59.7109375" bestFit="1" customWidth="1"/>
    <col min="12146" max="12146" width="57.85546875" bestFit="1" customWidth="1"/>
    <col min="12147" max="12147" width="35.28515625" bestFit="1" customWidth="1"/>
    <col min="12148" max="12148" width="28.140625" bestFit="1" customWidth="1"/>
    <col min="12149" max="12149" width="33.140625" bestFit="1" customWidth="1"/>
    <col min="12150" max="12150" width="26" bestFit="1" customWidth="1"/>
    <col min="12151" max="12151" width="19.140625" bestFit="1" customWidth="1"/>
    <col min="12152" max="12152" width="10.42578125" customWidth="1"/>
    <col min="12153" max="12153" width="11.85546875" customWidth="1"/>
    <col min="12154" max="12154" width="14.7109375" customWidth="1"/>
    <col min="12155" max="12155" width="9" bestFit="1" customWidth="1"/>
    <col min="12396" max="12396" width="4.7109375" bestFit="1" customWidth="1"/>
    <col min="12397" max="12397" width="9.7109375" bestFit="1" customWidth="1"/>
    <col min="12398" max="12398" width="10" bestFit="1" customWidth="1"/>
    <col min="12399" max="12399" width="8.85546875" bestFit="1" customWidth="1"/>
    <col min="12400" max="12400" width="22.85546875" customWidth="1"/>
    <col min="12401" max="12401" width="59.7109375" bestFit="1" customWidth="1"/>
    <col min="12402" max="12402" width="57.85546875" bestFit="1" customWidth="1"/>
    <col min="12403" max="12403" width="35.28515625" bestFit="1" customWidth="1"/>
    <col min="12404" max="12404" width="28.140625" bestFit="1" customWidth="1"/>
    <col min="12405" max="12405" width="33.140625" bestFit="1" customWidth="1"/>
    <col min="12406" max="12406" width="26" bestFit="1" customWidth="1"/>
    <col min="12407" max="12407" width="19.140625" bestFit="1" customWidth="1"/>
    <col min="12408" max="12408" width="10.42578125" customWidth="1"/>
    <col min="12409" max="12409" width="11.85546875" customWidth="1"/>
    <col min="12410" max="12410" width="14.7109375" customWidth="1"/>
    <col min="12411" max="12411" width="9" bestFit="1" customWidth="1"/>
    <col min="12652" max="12652" width="4.7109375" bestFit="1" customWidth="1"/>
    <col min="12653" max="12653" width="9.7109375" bestFit="1" customWidth="1"/>
    <col min="12654" max="12654" width="10" bestFit="1" customWidth="1"/>
    <col min="12655" max="12655" width="8.85546875" bestFit="1" customWidth="1"/>
    <col min="12656" max="12656" width="22.85546875" customWidth="1"/>
    <col min="12657" max="12657" width="59.7109375" bestFit="1" customWidth="1"/>
    <col min="12658" max="12658" width="57.85546875" bestFit="1" customWidth="1"/>
    <col min="12659" max="12659" width="35.28515625" bestFit="1" customWidth="1"/>
    <col min="12660" max="12660" width="28.140625" bestFit="1" customWidth="1"/>
    <col min="12661" max="12661" width="33.140625" bestFit="1" customWidth="1"/>
    <col min="12662" max="12662" width="26" bestFit="1" customWidth="1"/>
    <col min="12663" max="12663" width="19.140625" bestFit="1" customWidth="1"/>
    <col min="12664" max="12664" width="10.42578125" customWidth="1"/>
    <col min="12665" max="12665" width="11.85546875" customWidth="1"/>
    <col min="12666" max="12666" width="14.7109375" customWidth="1"/>
    <col min="12667" max="12667" width="9" bestFit="1" customWidth="1"/>
    <col min="12908" max="12908" width="4.7109375" bestFit="1" customWidth="1"/>
    <col min="12909" max="12909" width="9.7109375" bestFit="1" customWidth="1"/>
    <col min="12910" max="12910" width="10" bestFit="1" customWidth="1"/>
    <col min="12911" max="12911" width="8.85546875" bestFit="1" customWidth="1"/>
    <col min="12912" max="12912" width="22.85546875" customWidth="1"/>
    <col min="12913" max="12913" width="59.7109375" bestFit="1" customWidth="1"/>
    <col min="12914" max="12914" width="57.85546875" bestFit="1" customWidth="1"/>
    <col min="12915" max="12915" width="35.28515625" bestFit="1" customWidth="1"/>
    <col min="12916" max="12916" width="28.140625" bestFit="1" customWidth="1"/>
    <col min="12917" max="12917" width="33.140625" bestFit="1" customWidth="1"/>
    <col min="12918" max="12918" width="26" bestFit="1" customWidth="1"/>
    <col min="12919" max="12919" width="19.140625" bestFit="1" customWidth="1"/>
    <col min="12920" max="12920" width="10.42578125" customWidth="1"/>
    <col min="12921" max="12921" width="11.85546875" customWidth="1"/>
    <col min="12922" max="12922" width="14.7109375" customWidth="1"/>
    <col min="12923" max="12923" width="9" bestFit="1" customWidth="1"/>
    <col min="13164" max="13164" width="4.7109375" bestFit="1" customWidth="1"/>
    <col min="13165" max="13165" width="9.7109375" bestFit="1" customWidth="1"/>
    <col min="13166" max="13166" width="10" bestFit="1" customWidth="1"/>
    <col min="13167" max="13167" width="8.85546875" bestFit="1" customWidth="1"/>
    <col min="13168" max="13168" width="22.85546875" customWidth="1"/>
    <col min="13169" max="13169" width="59.7109375" bestFit="1" customWidth="1"/>
    <col min="13170" max="13170" width="57.85546875" bestFit="1" customWidth="1"/>
    <col min="13171" max="13171" width="35.28515625" bestFit="1" customWidth="1"/>
    <col min="13172" max="13172" width="28.140625" bestFit="1" customWidth="1"/>
    <col min="13173" max="13173" width="33.140625" bestFit="1" customWidth="1"/>
    <col min="13174" max="13174" width="26" bestFit="1" customWidth="1"/>
    <col min="13175" max="13175" width="19.140625" bestFit="1" customWidth="1"/>
    <col min="13176" max="13176" width="10.42578125" customWidth="1"/>
    <col min="13177" max="13177" width="11.85546875" customWidth="1"/>
    <col min="13178" max="13178" width="14.7109375" customWidth="1"/>
    <col min="13179" max="13179" width="9" bestFit="1" customWidth="1"/>
    <col min="13420" max="13420" width="4.7109375" bestFit="1" customWidth="1"/>
    <col min="13421" max="13421" width="9.7109375" bestFit="1" customWidth="1"/>
    <col min="13422" max="13422" width="10" bestFit="1" customWidth="1"/>
    <col min="13423" max="13423" width="8.85546875" bestFit="1" customWidth="1"/>
    <col min="13424" max="13424" width="22.85546875" customWidth="1"/>
    <col min="13425" max="13425" width="59.7109375" bestFit="1" customWidth="1"/>
    <col min="13426" max="13426" width="57.85546875" bestFit="1" customWidth="1"/>
    <col min="13427" max="13427" width="35.28515625" bestFit="1" customWidth="1"/>
    <col min="13428" max="13428" width="28.140625" bestFit="1" customWidth="1"/>
    <col min="13429" max="13429" width="33.140625" bestFit="1" customWidth="1"/>
    <col min="13430" max="13430" width="26" bestFit="1" customWidth="1"/>
    <col min="13431" max="13431" width="19.140625" bestFit="1" customWidth="1"/>
    <col min="13432" max="13432" width="10.42578125" customWidth="1"/>
    <col min="13433" max="13433" width="11.85546875" customWidth="1"/>
    <col min="13434" max="13434" width="14.7109375" customWidth="1"/>
    <col min="13435" max="13435" width="9" bestFit="1" customWidth="1"/>
    <col min="13676" max="13676" width="4.7109375" bestFit="1" customWidth="1"/>
    <col min="13677" max="13677" width="9.7109375" bestFit="1" customWidth="1"/>
    <col min="13678" max="13678" width="10" bestFit="1" customWidth="1"/>
    <col min="13679" max="13679" width="8.85546875" bestFit="1" customWidth="1"/>
    <col min="13680" max="13680" width="22.85546875" customWidth="1"/>
    <col min="13681" max="13681" width="59.7109375" bestFit="1" customWidth="1"/>
    <col min="13682" max="13682" width="57.85546875" bestFit="1" customWidth="1"/>
    <col min="13683" max="13683" width="35.28515625" bestFit="1" customWidth="1"/>
    <col min="13684" max="13684" width="28.140625" bestFit="1" customWidth="1"/>
    <col min="13685" max="13685" width="33.140625" bestFit="1" customWidth="1"/>
    <col min="13686" max="13686" width="26" bestFit="1" customWidth="1"/>
    <col min="13687" max="13687" width="19.140625" bestFit="1" customWidth="1"/>
    <col min="13688" max="13688" width="10.42578125" customWidth="1"/>
    <col min="13689" max="13689" width="11.85546875" customWidth="1"/>
    <col min="13690" max="13690" width="14.7109375" customWidth="1"/>
    <col min="13691" max="13691" width="9" bestFit="1" customWidth="1"/>
    <col min="13932" max="13932" width="4.7109375" bestFit="1" customWidth="1"/>
    <col min="13933" max="13933" width="9.7109375" bestFit="1" customWidth="1"/>
    <col min="13934" max="13934" width="10" bestFit="1" customWidth="1"/>
    <col min="13935" max="13935" width="8.85546875" bestFit="1" customWidth="1"/>
    <col min="13936" max="13936" width="22.85546875" customWidth="1"/>
    <col min="13937" max="13937" width="59.7109375" bestFit="1" customWidth="1"/>
    <col min="13938" max="13938" width="57.85546875" bestFit="1" customWidth="1"/>
    <col min="13939" max="13939" width="35.28515625" bestFit="1" customWidth="1"/>
    <col min="13940" max="13940" width="28.140625" bestFit="1" customWidth="1"/>
    <col min="13941" max="13941" width="33.140625" bestFit="1" customWidth="1"/>
    <col min="13942" max="13942" width="26" bestFit="1" customWidth="1"/>
    <col min="13943" max="13943" width="19.140625" bestFit="1" customWidth="1"/>
    <col min="13944" max="13944" width="10.42578125" customWidth="1"/>
    <col min="13945" max="13945" width="11.85546875" customWidth="1"/>
    <col min="13946" max="13946" width="14.7109375" customWidth="1"/>
    <col min="13947" max="13947" width="9" bestFit="1" customWidth="1"/>
    <col min="14188" max="14188" width="4.7109375" bestFit="1" customWidth="1"/>
    <col min="14189" max="14189" width="9.7109375" bestFit="1" customWidth="1"/>
    <col min="14190" max="14190" width="10" bestFit="1" customWidth="1"/>
    <col min="14191" max="14191" width="8.85546875" bestFit="1" customWidth="1"/>
    <col min="14192" max="14192" width="22.85546875" customWidth="1"/>
    <col min="14193" max="14193" width="59.7109375" bestFit="1" customWidth="1"/>
    <col min="14194" max="14194" width="57.85546875" bestFit="1" customWidth="1"/>
    <col min="14195" max="14195" width="35.28515625" bestFit="1" customWidth="1"/>
    <col min="14196" max="14196" width="28.140625" bestFit="1" customWidth="1"/>
    <col min="14197" max="14197" width="33.140625" bestFit="1" customWidth="1"/>
    <col min="14198" max="14198" width="26" bestFit="1" customWidth="1"/>
    <col min="14199" max="14199" width="19.140625" bestFit="1" customWidth="1"/>
    <col min="14200" max="14200" width="10.42578125" customWidth="1"/>
    <col min="14201" max="14201" width="11.85546875" customWidth="1"/>
    <col min="14202" max="14202" width="14.7109375" customWidth="1"/>
    <col min="14203" max="14203" width="9" bestFit="1" customWidth="1"/>
    <col min="14444" max="14444" width="4.7109375" bestFit="1" customWidth="1"/>
    <col min="14445" max="14445" width="9.7109375" bestFit="1" customWidth="1"/>
    <col min="14446" max="14446" width="10" bestFit="1" customWidth="1"/>
    <col min="14447" max="14447" width="8.85546875" bestFit="1" customWidth="1"/>
    <col min="14448" max="14448" width="22.85546875" customWidth="1"/>
    <col min="14449" max="14449" width="59.7109375" bestFit="1" customWidth="1"/>
    <col min="14450" max="14450" width="57.85546875" bestFit="1" customWidth="1"/>
    <col min="14451" max="14451" width="35.28515625" bestFit="1" customWidth="1"/>
    <col min="14452" max="14452" width="28.140625" bestFit="1" customWidth="1"/>
    <col min="14453" max="14453" width="33.140625" bestFit="1" customWidth="1"/>
    <col min="14454" max="14454" width="26" bestFit="1" customWidth="1"/>
    <col min="14455" max="14455" width="19.140625" bestFit="1" customWidth="1"/>
    <col min="14456" max="14456" width="10.42578125" customWidth="1"/>
    <col min="14457" max="14457" width="11.85546875" customWidth="1"/>
    <col min="14458" max="14458" width="14.7109375" customWidth="1"/>
    <col min="14459" max="14459" width="9" bestFit="1" customWidth="1"/>
    <col min="14700" max="14700" width="4.7109375" bestFit="1" customWidth="1"/>
    <col min="14701" max="14701" width="9.7109375" bestFit="1" customWidth="1"/>
    <col min="14702" max="14702" width="10" bestFit="1" customWidth="1"/>
    <col min="14703" max="14703" width="8.85546875" bestFit="1" customWidth="1"/>
    <col min="14704" max="14704" width="22.85546875" customWidth="1"/>
    <col min="14705" max="14705" width="59.7109375" bestFit="1" customWidth="1"/>
    <col min="14706" max="14706" width="57.85546875" bestFit="1" customWidth="1"/>
    <col min="14707" max="14707" width="35.28515625" bestFit="1" customWidth="1"/>
    <col min="14708" max="14708" width="28.140625" bestFit="1" customWidth="1"/>
    <col min="14709" max="14709" width="33.140625" bestFit="1" customWidth="1"/>
    <col min="14710" max="14710" width="26" bestFit="1" customWidth="1"/>
    <col min="14711" max="14711" width="19.140625" bestFit="1" customWidth="1"/>
    <col min="14712" max="14712" width="10.42578125" customWidth="1"/>
    <col min="14713" max="14713" width="11.85546875" customWidth="1"/>
    <col min="14714" max="14714" width="14.7109375" customWidth="1"/>
    <col min="14715" max="14715" width="9" bestFit="1" customWidth="1"/>
    <col min="14956" max="14956" width="4.7109375" bestFit="1" customWidth="1"/>
    <col min="14957" max="14957" width="9.7109375" bestFit="1" customWidth="1"/>
    <col min="14958" max="14958" width="10" bestFit="1" customWidth="1"/>
    <col min="14959" max="14959" width="8.85546875" bestFit="1" customWidth="1"/>
    <col min="14960" max="14960" width="22.85546875" customWidth="1"/>
    <col min="14961" max="14961" width="59.7109375" bestFit="1" customWidth="1"/>
    <col min="14962" max="14962" width="57.85546875" bestFit="1" customWidth="1"/>
    <col min="14963" max="14963" width="35.28515625" bestFit="1" customWidth="1"/>
    <col min="14964" max="14964" width="28.140625" bestFit="1" customWidth="1"/>
    <col min="14965" max="14965" width="33.140625" bestFit="1" customWidth="1"/>
    <col min="14966" max="14966" width="26" bestFit="1" customWidth="1"/>
    <col min="14967" max="14967" width="19.140625" bestFit="1" customWidth="1"/>
    <col min="14968" max="14968" width="10.42578125" customWidth="1"/>
    <col min="14969" max="14969" width="11.85546875" customWidth="1"/>
    <col min="14970" max="14970" width="14.7109375" customWidth="1"/>
    <col min="14971" max="14971" width="9" bestFit="1" customWidth="1"/>
    <col min="15212" max="15212" width="4.7109375" bestFit="1" customWidth="1"/>
    <col min="15213" max="15213" width="9.7109375" bestFit="1" customWidth="1"/>
    <col min="15214" max="15214" width="10" bestFit="1" customWidth="1"/>
    <col min="15215" max="15215" width="8.85546875" bestFit="1" customWidth="1"/>
    <col min="15216" max="15216" width="22.85546875" customWidth="1"/>
    <col min="15217" max="15217" width="59.7109375" bestFit="1" customWidth="1"/>
    <col min="15218" max="15218" width="57.85546875" bestFit="1" customWidth="1"/>
    <col min="15219" max="15219" width="35.28515625" bestFit="1" customWidth="1"/>
    <col min="15220" max="15220" width="28.140625" bestFit="1" customWidth="1"/>
    <col min="15221" max="15221" width="33.140625" bestFit="1" customWidth="1"/>
    <col min="15222" max="15222" width="26" bestFit="1" customWidth="1"/>
    <col min="15223" max="15223" width="19.140625" bestFit="1" customWidth="1"/>
    <col min="15224" max="15224" width="10.42578125" customWidth="1"/>
    <col min="15225" max="15225" width="11.85546875" customWidth="1"/>
    <col min="15226" max="15226" width="14.7109375" customWidth="1"/>
    <col min="15227" max="15227" width="9" bestFit="1" customWidth="1"/>
    <col min="15468" max="15468" width="4.7109375" bestFit="1" customWidth="1"/>
    <col min="15469" max="15469" width="9.7109375" bestFit="1" customWidth="1"/>
    <col min="15470" max="15470" width="10" bestFit="1" customWidth="1"/>
    <col min="15471" max="15471" width="8.85546875" bestFit="1" customWidth="1"/>
    <col min="15472" max="15472" width="22.85546875" customWidth="1"/>
    <col min="15473" max="15473" width="59.7109375" bestFit="1" customWidth="1"/>
    <col min="15474" max="15474" width="57.85546875" bestFit="1" customWidth="1"/>
    <col min="15475" max="15475" width="35.28515625" bestFit="1" customWidth="1"/>
    <col min="15476" max="15476" width="28.140625" bestFit="1" customWidth="1"/>
    <col min="15477" max="15477" width="33.140625" bestFit="1" customWidth="1"/>
    <col min="15478" max="15478" width="26" bestFit="1" customWidth="1"/>
    <col min="15479" max="15479" width="19.140625" bestFit="1" customWidth="1"/>
    <col min="15480" max="15480" width="10.42578125" customWidth="1"/>
    <col min="15481" max="15481" width="11.85546875" customWidth="1"/>
    <col min="15482" max="15482" width="14.7109375" customWidth="1"/>
    <col min="15483" max="15483" width="9" bestFit="1" customWidth="1"/>
    <col min="15724" max="15724" width="4.7109375" bestFit="1" customWidth="1"/>
    <col min="15725" max="15725" width="9.7109375" bestFit="1" customWidth="1"/>
    <col min="15726" max="15726" width="10" bestFit="1" customWidth="1"/>
    <col min="15727" max="15727" width="8.85546875" bestFit="1" customWidth="1"/>
    <col min="15728" max="15728" width="22.85546875" customWidth="1"/>
    <col min="15729" max="15729" width="59.7109375" bestFit="1" customWidth="1"/>
    <col min="15730" max="15730" width="57.85546875" bestFit="1" customWidth="1"/>
    <col min="15731" max="15731" width="35.28515625" bestFit="1" customWidth="1"/>
    <col min="15732" max="15732" width="28.140625" bestFit="1" customWidth="1"/>
    <col min="15733" max="15733" width="33.140625" bestFit="1" customWidth="1"/>
    <col min="15734" max="15734" width="26" bestFit="1" customWidth="1"/>
    <col min="15735" max="15735" width="19.140625" bestFit="1" customWidth="1"/>
    <col min="15736" max="15736" width="10.42578125" customWidth="1"/>
    <col min="15737" max="15737" width="11.85546875" customWidth="1"/>
    <col min="15738" max="15738" width="14.7109375" customWidth="1"/>
    <col min="15739" max="15739" width="9" bestFit="1" customWidth="1"/>
    <col min="15980" max="15980" width="4.7109375" bestFit="1" customWidth="1"/>
    <col min="15981" max="15981" width="9.7109375" bestFit="1" customWidth="1"/>
    <col min="15982" max="15982" width="10" bestFit="1" customWidth="1"/>
    <col min="15983" max="15983" width="8.85546875" bestFit="1" customWidth="1"/>
    <col min="15984" max="15984" width="22.85546875" customWidth="1"/>
    <col min="15985" max="15985" width="59.7109375" bestFit="1" customWidth="1"/>
    <col min="15986" max="15986" width="57.85546875" bestFit="1" customWidth="1"/>
    <col min="15987" max="15987" width="35.28515625" bestFit="1" customWidth="1"/>
    <col min="15988" max="15988" width="28.140625" bestFit="1" customWidth="1"/>
    <col min="15989" max="15989" width="33.140625" bestFit="1" customWidth="1"/>
    <col min="15990" max="15990" width="26" bestFit="1" customWidth="1"/>
    <col min="15991" max="15991" width="19.140625" bestFit="1" customWidth="1"/>
    <col min="15992" max="15992" width="10.42578125" customWidth="1"/>
    <col min="15993" max="15993" width="11.85546875" customWidth="1"/>
    <col min="15994" max="15994" width="14.7109375" customWidth="1"/>
    <col min="15995" max="15995" width="9" bestFit="1" customWidth="1"/>
  </cols>
  <sheetData>
    <row r="1" spans="1:18" ht="15.75" x14ac:dyDescent="0.25">
      <c r="A1" s="965" t="s">
        <v>1255</v>
      </c>
      <c r="B1" s="965"/>
      <c r="C1" s="965"/>
      <c r="D1" s="965"/>
      <c r="E1" s="965"/>
      <c r="F1" s="965"/>
    </row>
    <row r="2" spans="1:18" ht="15.75" x14ac:dyDescent="0.25">
      <c r="A2" s="965" t="s">
        <v>1256</v>
      </c>
      <c r="B2" s="966"/>
      <c r="C2" s="966"/>
      <c r="D2" s="966"/>
      <c r="E2" s="966"/>
      <c r="F2" s="966"/>
    </row>
    <row r="4" spans="1:18" s="9" customFormat="1" ht="51.75" customHeight="1" x14ac:dyDescent="0.25">
      <c r="A4" s="469" t="s">
        <v>0</v>
      </c>
      <c r="B4" s="471" t="s">
        <v>1</v>
      </c>
      <c r="C4" s="471" t="s">
        <v>2</v>
      </c>
      <c r="D4" s="471" t="s">
        <v>3</v>
      </c>
      <c r="E4" s="472" t="s">
        <v>4</v>
      </c>
      <c r="F4" s="472" t="s">
        <v>5</v>
      </c>
      <c r="G4" s="472" t="s">
        <v>6</v>
      </c>
      <c r="H4" s="471" t="s">
        <v>7</v>
      </c>
      <c r="I4" s="471"/>
      <c r="J4" s="472" t="s">
        <v>8</v>
      </c>
      <c r="K4" s="480" t="s">
        <v>1249</v>
      </c>
      <c r="L4" s="472"/>
      <c r="M4" s="471" t="s">
        <v>10</v>
      </c>
      <c r="N4" s="471"/>
      <c r="O4" s="471" t="s">
        <v>1248</v>
      </c>
      <c r="P4" s="471"/>
      <c r="Q4" s="471" t="s">
        <v>12</v>
      </c>
      <c r="R4" s="471" t="s">
        <v>13</v>
      </c>
    </row>
    <row r="5" spans="1:18" s="9" customFormat="1" x14ac:dyDescent="0.25">
      <c r="A5" s="470"/>
      <c r="B5" s="471"/>
      <c r="C5" s="471"/>
      <c r="D5" s="471"/>
      <c r="E5" s="472"/>
      <c r="F5" s="472"/>
      <c r="G5" s="472"/>
      <c r="H5" s="463" t="s">
        <v>14</v>
      </c>
      <c r="I5" s="463" t="s">
        <v>15</v>
      </c>
      <c r="J5" s="472"/>
      <c r="K5" s="463">
        <v>2018</v>
      </c>
      <c r="L5" s="463">
        <v>2019</v>
      </c>
      <c r="M5" s="463">
        <v>2018</v>
      </c>
      <c r="N5" s="463">
        <v>2019</v>
      </c>
      <c r="O5" s="463">
        <v>2018</v>
      </c>
      <c r="P5" s="463">
        <v>2019</v>
      </c>
      <c r="Q5" s="471"/>
      <c r="R5" s="471"/>
    </row>
    <row r="6" spans="1:18" s="9" customFormat="1" x14ac:dyDescent="0.25">
      <c r="A6" s="465" t="s">
        <v>16</v>
      </c>
      <c r="B6" s="463" t="s">
        <v>17</v>
      </c>
      <c r="C6" s="463" t="s">
        <v>18</v>
      </c>
      <c r="D6" s="463" t="s">
        <v>19</v>
      </c>
      <c r="E6" s="464" t="s">
        <v>20</v>
      </c>
      <c r="F6" s="464" t="s">
        <v>21</v>
      </c>
      <c r="G6" s="464" t="s">
        <v>22</v>
      </c>
      <c r="H6" s="463" t="s">
        <v>23</v>
      </c>
      <c r="I6" s="463" t="s">
        <v>24</v>
      </c>
      <c r="J6" s="464" t="s">
        <v>25</v>
      </c>
      <c r="K6" s="463" t="s">
        <v>26</v>
      </c>
      <c r="L6" s="463" t="s">
        <v>27</v>
      </c>
      <c r="M6" s="463" t="s">
        <v>28</v>
      </c>
      <c r="N6" s="463" t="s">
        <v>29</v>
      </c>
      <c r="O6" s="463" t="s">
        <v>30</v>
      </c>
      <c r="P6" s="463" t="s">
        <v>31</v>
      </c>
      <c r="Q6" s="463" t="s">
        <v>32</v>
      </c>
      <c r="R6" s="463" t="s">
        <v>33</v>
      </c>
    </row>
    <row r="7" spans="1:18" s="9" customFormat="1" ht="90" x14ac:dyDescent="0.25">
      <c r="A7" s="441">
        <v>1</v>
      </c>
      <c r="B7" s="443">
        <v>1</v>
      </c>
      <c r="C7" s="443">
        <v>4</v>
      </c>
      <c r="D7" s="443">
        <v>2</v>
      </c>
      <c r="E7" s="444" t="s">
        <v>1246</v>
      </c>
      <c r="F7" s="444" t="s">
        <v>1245</v>
      </c>
      <c r="G7" s="443" t="s">
        <v>1247</v>
      </c>
      <c r="H7" s="443" t="s">
        <v>1244</v>
      </c>
      <c r="I7" s="443">
        <v>1500</v>
      </c>
      <c r="J7" s="444" t="s">
        <v>1238</v>
      </c>
      <c r="K7" s="443" t="s">
        <v>1218</v>
      </c>
      <c r="L7" s="443"/>
      <c r="M7" s="442">
        <v>15000</v>
      </c>
      <c r="N7" s="442">
        <v>0</v>
      </c>
      <c r="O7" s="442">
        <f>M7</f>
        <v>15000</v>
      </c>
      <c r="P7" s="442">
        <f>N7</f>
        <v>0</v>
      </c>
      <c r="Q7" s="443" t="s">
        <v>1193</v>
      </c>
      <c r="R7" s="396" t="s">
        <v>1191</v>
      </c>
    </row>
    <row r="8" spans="1:18" s="9" customFormat="1" ht="90" x14ac:dyDescent="0.25">
      <c r="A8" s="450">
        <v>1</v>
      </c>
      <c r="B8" s="445">
        <v>1</v>
      </c>
      <c r="C8" s="445">
        <v>4</v>
      </c>
      <c r="D8" s="445">
        <v>2</v>
      </c>
      <c r="E8" s="447" t="s">
        <v>1246</v>
      </c>
      <c r="F8" s="447" t="s">
        <v>1245</v>
      </c>
      <c r="G8" s="445" t="s">
        <v>1199</v>
      </c>
      <c r="H8" s="445" t="s">
        <v>1244</v>
      </c>
      <c r="I8" s="445">
        <v>1500</v>
      </c>
      <c r="J8" s="447" t="s">
        <v>1238</v>
      </c>
      <c r="K8" s="448" t="s">
        <v>110</v>
      </c>
      <c r="L8" s="445"/>
      <c r="M8" s="451">
        <v>22632</v>
      </c>
      <c r="N8" s="446"/>
      <c r="O8" s="446">
        <f>M8</f>
        <v>22632</v>
      </c>
      <c r="P8" s="446">
        <v>0</v>
      </c>
      <c r="Q8" s="445" t="s">
        <v>1193</v>
      </c>
      <c r="R8" s="52" t="s">
        <v>1191</v>
      </c>
    </row>
    <row r="9" spans="1:18" ht="22.5" customHeight="1" x14ac:dyDescent="0.25">
      <c r="A9" s="456"/>
      <c r="B9" s="473" t="s">
        <v>1196</v>
      </c>
      <c r="C9" s="474"/>
      <c r="D9" s="475"/>
      <c r="E9" s="481" t="s">
        <v>1243</v>
      </c>
      <c r="F9" s="477"/>
      <c r="G9" s="477"/>
      <c r="H9" s="477"/>
      <c r="I9" s="477"/>
      <c r="J9" s="477"/>
      <c r="K9" s="477"/>
      <c r="L9" s="477"/>
      <c r="M9" s="477"/>
      <c r="N9" s="477"/>
      <c r="O9" s="477"/>
      <c r="P9" s="477"/>
      <c r="Q9" s="477"/>
      <c r="R9" s="478"/>
    </row>
    <row r="10" spans="1:18" s="9" customFormat="1" ht="90" x14ac:dyDescent="0.25">
      <c r="A10" s="441">
        <v>2</v>
      </c>
      <c r="B10" s="443">
        <v>1</v>
      </c>
      <c r="C10" s="443">
        <v>4</v>
      </c>
      <c r="D10" s="443">
        <v>2</v>
      </c>
      <c r="E10" s="444" t="s">
        <v>1242</v>
      </c>
      <c r="F10" s="444" t="s">
        <v>1241</v>
      </c>
      <c r="G10" s="443" t="s">
        <v>1192</v>
      </c>
      <c r="H10" s="443" t="s">
        <v>1240</v>
      </c>
      <c r="I10" s="443" t="s">
        <v>1239</v>
      </c>
      <c r="J10" s="444" t="s">
        <v>1238</v>
      </c>
      <c r="K10" s="443"/>
      <c r="L10" s="443" t="s">
        <v>110</v>
      </c>
      <c r="M10" s="442">
        <v>0</v>
      </c>
      <c r="N10" s="442">
        <v>150000</v>
      </c>
      <c r="O10" s="442">
        <f>M10</f>
        <v>0</v>
      </c>
      <c r="P10" s="442">
        <f>N10</f>
        <v>150000</v>
      </c>
      <c r="Q10" s="443" t="s">
        <v>1193</v>
      </c>
      <c r="R10" s="396" t="s">
        <v>1191</v>
      </c>
    </row>
    <row r="11" spans="1:18" s="9" customFormat="1" ht="105" x14ac:dyDescent="0.25">
      <c r="A11" s="441">
        <v>3</v>
      </c>
      <c r="B11" s="443">
        <v>1</v>
      </c>
      <c r="C11" s="443">
        <v>4</v>
      </c>
      <c r="D11" s="443">
        <v>2</v>
      </c>
      <c r="E11" s="444" t="s">
        <v>1237</v>
      </c>
      <c r="F11" s="444" t="s">
        <v>1236</v>
      </c>
      <c r="G11" s="443" t="s">
        <v>1202</v>
      </c>
      <c r="H11" s="443" t="s">
        <v>1194</v>
      </c>
      <c r="I11" s="443">
        <v>6</v>
      </c>
      <c r="J11" s="444" t="s">
        <v>1235</v>
      </c>
      <c r="K11" s="443" t="s">
        <v>1205</v>
      </c>
      <c r="L11" s="443" t="s">
        <v>1205</v>
      </c>
      <c r="M11" s="442">
        <v>40000</v>
      </c>
      <c r="N11" s="442">
        <v>50000</v>
      </c>
      <c r="O11" s="442">
        <f>M11</f>
        <v>40000</v>
      </c>
      <c r="P11" s="442">
        <f>N11</f>
        <v>50000</v>
      </c>
      <c r="Q11" s="443" t="s">
        <v>1193</v>
      </c>
      <c r="R11" s="396" t="s">
        <v>1191</v>
      </c>
    </row>
    <row r="12" spans="1:18" ht="90" x14ac:dyDescent="0.25">
      <c r="A12" s="462">
        <v>4</v>
      </c>
      <c r="B12" s="437">
        <v>1</v>
      </c>
      <c r="C12" s="437">
        <v>4</v>
      </c>
      <c r="D12" s="437">
        <v>2</v>
      </c>
      <c r="E12" s="440" t="s">
        <v>1234</v>
      </c>
      <c r="F12" s="440" t="s">
        <v>1233</v>
      </c>
      <c r="G12" s="437" t="s">
        <v>1202</v>
      </c>
      <c r="H12" s="437" t="s">
        <v>1194</v>
      </c>
      <c r="I12" s="437">
        <v>1</v>
      </c>
      <c r="J12" s="440" t="s">
        <v>1232</v>
      </c>
      <c r="K12" s="437" t="s">
        <v>299</v>
      </c>
      <c r="L12" s="439" t="s">
        <v>253</v>
      </c>
      <c r="M12" s="461">
        <v>13117.2</v>
      </c>
      <c r="N12" s="32">
        <v>0</v>
      </c>
      <c r="O12" s="438">
        <v>13117.2</v>
      </c>
      <c r="P12" s="454">
        <v>0</v>
      </c>
      <c r="Q12" s="437" t="s">
        <v>1193</v>
      </c>
      <c r="R12" s="34" t="s">
        <v>1191</v>
      </c>
    </row>
    <row r="13" spans="1:18" ht="210" x14ac:dyDescent="0.25">
      <c r="A13" s="455">
        <v>5</v>
      </c>
      <c r="B13" s="437">
        <v>1</v>
      </c>
      <c r="C13" s="437">
        <v>4</v>
      </c>
      <c r="D13" s="437">
        <v>2</v>
      </c>
      <c r="E13" s="440" t="s">
        <v>1230</v>
      </c>
      <c r="F13" s="440" t="s">
        <v>1229</v>
      </c>
      <c r="G13" s="437" t="s">
        <v>1228</v>
      </c>
      <c r="H13" s="437" t="s">
        <v>1227</v>
      </c>
      <c r="I13" s="437">
        <v>3</v>
      </c>
      <c r="J13" s="440" t="s">
        <v>1231</v>
      </c>
      <c r="K13" s="437" t="s">
        <v>1195</v>
      </c>
      <c r="L13" s="437" t="s">
        <v>1224</v>
      </c>
      <c r="M13" s="32">
        <f>110195.7+150000</f>
        <v>260195.7</v>
      </c>
      <c r="N13" s="32">
        <v>200000</v>
      </c>
      <c r="O13" s="454">
        <f>M13</f>
        <v>260195.7</v>
      </c>
      <c r="P13" s="454">
        <f>N13</f>
        <v>200000</v>
      </c>
      <c r="Q13" s="437" t="s">
        <v>1193</v>
      </c>
      <c r="R13" s="34" t="s">
        <v>1191</v>
      </c>
    </row>
    <row r="14" spans="1:18" ht="240" x14ac:dyDescent="0.25">
      <c r="A14" s="456">
        <v>5</v>
      </c>
      <c r="B14" s="457">
        <v>1</v>
      </c>
      <c r="C14" s="457">
        <v>4</v>
      </c>
      <c r="D14" s="457">
        <v>2</v>
      </c>
      <c r="E14" s="460" t="s">
        <v>1230</v>
      </c>
      <c r="F14" s="460" t="s">
        <v>1229</v>
      </c>
      <c r="G14" s="457" t="s">
        <v>1228</v>
      </c>
      <c r="H14" s="457" t="s">
        <v>1227</v>
      </c>
      <c r="I14" s="448">
        <v>4</v>
      </c>
      <c r="J14" s="460" t="s">
        <v>1226</v>
      </c>
      <c r="K14" s="448" t="s">
        <v>1225</v>
      </c>
      <c r="L14" s="457" t="s">
        <v>1224</v>
      </c>
      <c r="M14" s="41">
        <v>184239.49</v>
      </c>
      <c r="N14" s="42">
        <v>200000</v>
      </c>
      <c r="O14" s="459">
        <f>M14</f>
        <v>184239.49</v>
      </c>
      <c r="P14" s="458">
        <f>N14</f>
        <v>200000</v>
      </c>
      <c r="Q14" s="457" t="s">
        <v>1193</v>
      </c>
      <c r="R14" s="40" t="s">
        <v>1191</v>
      </c>
    </row>
    <row r="15" spans="1:18" x14ac:dyDescent="0.25">
      <c r="A15" s="456"/>
      <c r="B15" s="473" t="s">
        <v>1196</v>
      </c>
      <c r="C15" s="474"/>
      <c r="D15" s="475"/>
      <c r="E15" s="476" t="s">
        <v>1223</v>
      </c>
      <c r="F15" s="477"/>
      <c r="G15" s="477"/>
      <c r="H15" s="477"/>
      <c r="I15" s="477"/>
      <c r="J15" s="477"/>
      <c r="K15" s="477"/>
      <c r="L15" s="477"/>
      <c r="M15" s="477"/>
      <c r="N15" s="477"/>
      <c r="O15" s="477"/>
      <c r="P15" s="477"/>
      <c r="Q15" s="477"/>
      <c r="R15" s="478"/>
    </row>
    <row r="16" spans="1:18" ht="135" x14ac:dyDescent="0.25">
      <c r="A16" s="455">
        <v>6</v>
      </c>
      <c r="B16" s="437">
        <v>1</v>
      </c>
      <c r="C16" s="437">
        <v>4</v>
      </c>
      <c r="D16" s="437">
        <v>2</v>
      </c>
      <c r="E16" s="440" t="s">
        <v>1222</v>
      </c>
      <c r="F16" s="440" t="s">
        <v>1221</v>
      </c>
      <c r="G16" s="437" t="s">
        <v>1220</v>
      </c>
      <c r="H16" s="437" t="s">
        <v>1198</v>
      </c>
      <c r="I16" s="437">
        <v>2</v>
      </c>
      <c r="J16" s="440" t="s">
        <v>1219</v>
      </c>
      <c r="K16" s="437" t="s">
        <v>1195</v>
      </c>
      <c r="L16" s="437" t="s">
        <v>1218</v>
      </c>
      <c r="M16" s="32">
        <v>85653.65</v>
      </c>
      <c r="N16" s="32">
        <v>130000</v>
      </c>
      <c r="O16" s="454">
        <f t="shared" ref="O16:P19" si="0">M16</f>
        <v>85653.65</v>
      </c>
      <c r="P16" s="454">
        <f t="shared" si="0"/>
        <v>130000</v>
      </c>
      <c r="Q16" s="437" t="s">
        <v>1193</v>
      </c>
      <c r="R16" s="34" t="s">
        <v>1191</v>
      </c>
    </row>
    <row r="17" spans="1:18" s="9" customFormat="1" ht="150" x14ac:dyDescent="0.25">
      <c r="A17" s="441">
        <v>7</v>
      </c>
      <c r="B17" s="443">
        <v>1</v>
      </c>
      <c r="C17" s="443">
        <v>4</v>
      </c>
      <c r="D17" s="443">
        <v>2</v>
      </c>
      <c r="E17" s="444" t="s">
        <v>1217</v>
      </c>
      <c r="F17" s="444" t="s">
        <v>1216</v>
      </c>
      <c r="G17" s="443" t="s">
        <v>83</v>
      </c>
      <c r="H17" s="444" t="s">
        <v>1215</v>
      </c>
      <c r="I17" s="443">
        <v>2</v>
      </c>
      <c r="J17" s="444" t="s">
        <v>1214</v>
      </c>
      <c r="K17" s="443" t="s">
        <v>110</v>
      </c>
      <c r="L17" s="443" t="s">
        <v>890</v>
      </c>
      <c r="M17" s="442">
        <v>175000</v>
      </c>
      <c r="N17" s="442">
        <v>175000</v>
      </c>
      <c r="O17" s="442">
        <f t="shared" si="0"/>
        <v>175000</v>
      </c>
      <c r="P17" s="442">
        <f t="shared" si="0"/>
        <v>175000</v>
      </c>
      <c r="Q17" s="443" t="s">
        <v>1193</v>
      </c>
      <c r="R17" s="396" t="s">
        <v>1191</v>
      </c>
    </row>
    <row r="18" spans="1:18" s="9" customFormat="1" ht="90" x14ac:dyDescent="0.25">
      <c r="A18" s="441">
        <v>8</v>
      </c>
      <c r="B18" s="443">
        <v>1</v>
      </c>
      <c r="C18" s="443">
        <v>4</v>
      </c>
      <c r="D18" s="443">
        <v>2</v>
      </c>
      <c r="E18" s="444" t="s">
        <v>1213</v>
      </c>
      <c r="F18" s="444" t="s">
        <v>1208</v>
      </c>
      <c r="G18" s="443" t="s">
        <v>1202</v>
      </c>
      <c r="H18" s="443" t="s">
        <v>1212</v>
      </c>
      <c r="I18" s="443" t="s">
        <v>1211</v>
      </c>
      <c r="J18" s="444" t="s">
        <v>1210</v>
      </c>
      <c r="K18" s="443" t="s">
        <v>1197</v>
      </c>
      <c r="L18" s="443" t="s">
        <v>1205</v>
      </c>
      <c r="M18" s="442">
        <v>50000</v>
      </c>
      <c r="N18" s="442">
        <v>40000</v>
      </c>
      <c r="O18" s="442">
        <f t="shared" si="0"/>
        <v>50000</v>
      </c>
      <c r="P18" s="442">
        <f t="shared" si="0"/>
        <v>40000</v>
      </c>
      <c r="Q18" s="443" t="s">
        <v>1193</v>
      </c>
      <c r="R18" s="396" t="s">
        <v>1191</v>
      </c>
    </row>
    <row r="19" spans="1:18" s="9" customFormat="1" ht="90" x14ac:dyDescent="0.25">
      <c r="A19" s="450">
        <v>8</v>
      </c>
      <c r="B19" s="445">
        <v>1</v>
      </c>
      <c r="C19" s="445">
        <v>4</v>
      </c>
      <c r="D19" s="445">
        <v>2</v>
      </c>
      <c r="E19" s="453" t="s">
        <v>1209</v>
      </c>
      <c r="F19" s="447" t="s">
        <v>1208</v>
      </c>
      <c r="G19" s="445" t="s">
        <v>1202</v>
      </c>
      <c r="H19" s="448" t="s">
        <v>932</v>
      </c>
      <c r="I19" s="448">
        <v>1</v>
      </c>
      <c r="J19" s="447" t="s">
        <v>1207</v>
      </c>
      <c r="K19" s="452" t="s">
        <v>253</v>
      </c>
      <c r="L19" s="445" t="s">
        <v>1205</v>
      </c>
      <c r="M19" s="451">
        <v>0</v>
      </c>
      <c r="N19" s="446">
        <v>40000</v>
      </c>
      <c r="O19" s="451">
        <f t="shared" si="0"/>
        <v>0</v>
      </c>
      <c r="P19" s="446">
        <f t="shared" si="0"/>
        <v>40000</v>
      </c>
      <c r="Q19" s="445" t="s">
        <v>1193</v>
      </c>
      <c r="R19" s="52" t="s">
        <v>1191</v>
      </c>
    </row>
    <row r="20" spans="1:18" s="9" customFormat="1" x14ac:dyDescent="0.25">
      <c r="A20" s="450"/>
      <c r="B20" s="466" t="s">
        <v>1196</v>
      </c>
      <c r="C20" s="467"/>
      <c r="D20" s="468"/>
      <c r="E20" s="476" t="s">
        <v>1206</v>
      </c>
      <c r="F20" s="482"/>
      <c r="G20" s="482"/>
      <c r="H20" s="482"/>
      <c r="I20" s="482"/>
      <c r="J20" s="482"/>
      <c r="K20" s="482"/>
      <c r="L20" s="482"/>
      <c r="M20" s="482"/>
      <c r="N20" s="482"/>
      <c r="O20" s="482"/>
      <c r="P20" s="482"/>
      <c r="Q20" s="482"/>
      <c r="R20" s="483"/>
    </row>
    <row r="21" spans="1:18" s="9" customFormat="1" ht="150" x14ac:dyDescent="0.25">
      <c r="A21" s="441">
        <v>9</v>
      </c>
      <c r="B21" s="443">
        <v>1</v>
      </c>
      <c r="C21" s="443">
        <v>4</v>
      </c>
      <c r="D21" s="443">
        <v>2</v>
      </c>
      <c r="E21" s="444" t="s">
        <v>1204</v>
      </c>
      <c r="F21" s="444" t="s">
        <v>1203</v>
      </c>
      <c r="G21" s="443" t="s">
        <v>1202</v>
      </c>
      <c r="H21" s="443" t="s">
        <v>1201</v>
      </c>
      <c r="I21" s="443">
        <v>6</v>
      </c>
      <c r="J21" s="449" t="s">
        <v>1200</v>
      </c>
      <c r="K21" s="443" t="s">
        <v>39</v>
      </c>
      <c r="L21" s="443" t="s">
        <v>39</v>
      </c>
      <c r="M21" s="442">
        <v>180000</v>
      </c>
      <c r="N21" s="442">
        <v>180000</v>
      </c>
      <c r="O21" s="442">
        <f>M21</f>
        <v>180000</v>
      </c>
      <c r="P21" s="442">
        <f>N21</f>
        <v>180000</v>
      </c>
      <c r="Q21" s="443" t="s">
        <v>1193</v>
      </c>
      <c r="R21" s="396" t="s">
        <v>1191</v>
      </c>
    </row>
    <row r="22" spans="1:18" s="9" customFormat="1" x14ac:dyDescent="0.25">
      <c r="B22" s="432"/>
      <c r="C22" s="432"/>
      <c r="D22" s="432"/>
      <c r="F22" s="431"/>
      <c r="G22" s="432"/>
      <c r="H22" s="432"/>
      <c r="I22" s="432"/>
      <c r="J22" s="431"/>
      <c r="K22" s="432"/>
      <c r="L22" s="432"/>
      <c r="M22" s="432"/>
      <c r="N22" s="432"/>
      <c r="O22" s="432"/>
      <c r="P22" s="432"/>
      <c r="Q22" s="432"/>
    </row>
    <row r="23" spans="1:18" s="9" customFormat="1" x14ac:dyDescent="0.25">
      <c r="B23" s="432"/>
      <c r="C23" s="432"/>
      <c r="D23" s="432"/>
      <c r="F23" s="431"/>
      <c r="G23" s="432"/>
      <c r="H23" s="432"/>
      <c r="I23" s="432"/>
      <c r="J23" s="431"/>
      <c r="K23" s="432"/>
      <c r="L23" s="432"/>
      <c r="M23" s="479" t="s">
        <v>112</v>
      </c>
      <c r="N23" s="479"/>
      <c r="O23" s="479" t="s">
        <v>113</v>
      </c>
      <c r="P23" s="479"/>
      <c r="Q23" s="432"/>
    </row>
    <row r="24" spans="1:18" s="9" customFormat="1" x14ac:dyDescent="0.25">
      <c r="B24" s="432"/>
      <c r="C24" s="432"/>
      <c r="D24" s="432"/>
      <c r="F24" s="431"/>
      <c r="G24" s="432"/>
      <c r="H24" s="432"/>
      <c r="I24" s="432"/>
      <c r="J24" s="431"/>
      <c r="K24" s="432"/>
      <c r="L24" s="432"/>
      <c r="M24" s="224" t="s">
        <v>114</v>
      </c>
      <c r="N24" s="224" t="s">
        <v>115</v>
      </c>
      <c r="O24" s="224" t="s">
        <v>114</v>
      </c>
      <c r="P24" s="224" t="s">
        <v>115</v>
      </c>
      <c r="Q24" s="432"/>
    </row>
    <row r="25" spans="1:18" s="9" customFormat="1" x14ac:dyDescent="0.25">
      <c r="B25" s="432"/>
      <c r="C25" s="432"/>
      <c r="D25" s="432"/>
      <c r="F25" s="431"/>
      <c r="G25" s="432"/>
      <c r="H25" s="432"/>
      <c r="I25" s="432"/>
      <c r="J25" s="431"/>
      <c r="K25" s="432"/>
      <c r="L25" s="436" t="s">
        <v>116</v>
      </c>
      <c r="M25" s="435">
        <v>9</v>
      </c>
      <c r="N25" s="434">
        <v>1743966.55</v>
      </c>
      <c r="O25" s="45" t="s">
        <v>253</v>
      </c>
      <c r="P25" s="32" t="s">
        <v>253</v>
      </c>
      <c r="Q25" s="432"/>
    </row>
    <row r="26" spans="1:18" s="9" customFormat="1" x14ac:dyDescent="0.25">
      <c r="B26" s="432"/>
      <c r="C26" s="432"/>
      <c r="D26" s="432"/>
      <c r="F26" s="431"/>
      <c r="G26" s="432"/>
      <c r="H26" s="432"/>
      <c r="I26" s="432"/>
      <c r="J26" s="431"/>
      <c r="K26" s="432"/>
      <c r="L26" s="436" t="s">
        <v>117</v>
      </c>
      <c r="M26" s="435">
        <v>9</v>
      </c>
      <c r="N26" s="434">
        <v>1625643.34</v>
      </c>
      <c r="O26" s="45" t="s">
        <v>253</v>
      </c>
      <c r="P26" s="32" t="s">
        <v>253</v>
      </c>
      <c r="Q26" s="431"/>
    </row>
    <row r="27" spans="1:18" s="9" customFormat="1" x14ac:dyDescent="0.25">
      <c r="B27" s="432"/>
      <c r="C27" s="432"/>
      <c r="D27" s="432"/>
      <c r="F27" s="431"/>
      <c r="G27" s="432"/>
      <c r="H27" s="432"/>
      <c r="I27" s="432"/>
      <c r="J27" s="431"/>
      <c r="K27" s="432"/>
      <c r="L27" s="432"/>
      <c r="Q27" s="431"/>
    </row>
    <row r="28" spans="1:18" s="9" customFormat="1" x14ac:dyDescent="0.25">
      <c r="B28" s="432"/>
      <c r="C28" s="432"/>
      <c r="D28" s="432"/>
      <c r="F28" s="433"/>
      <c r="G28" s="432"/>
      <c r="H28" s="432"/>
      <c r="I28" s="432"/>
      <c r="K28" s="432"/>
      <c r="L28" s="432"/>
      <c r="Q28" s="431"/>
    </row>
    <row r="29" spans="1:18" s="9" customFormat="1" x14ac:dyDescent="0.25">
      <c r="B29" s="432"/>
      <c r="C29" s="432"/>
      <c r="D29" s="432"/>
      <c r="G29" s="432"/>
      <c r="H29" s="432"/>
      <c r="I29" s="432"/>
      <c r="K29" s="432"/>
      <c r="L29" s="432"/>
      <c r="Q29" s="431"/>
    </row>
    <row r="30" spans="1:18" s="9" customFormat="1" x14ac:dyDescent="0.25">
      <c r="B30" s="432"/>
      <c r="C30" s="432"/>
      <c r="D30" s="432"/>
      <c r="G30" s="432"/>
      <c r="H30" s="432"/>
      <c r="I30" s="432"/>
      <c r="K30" s="432"/>
      <c r="L30" s="432"/>
      <c r="Q30" s="431"/>
    </row>
    <row r="31" spans="1:18" s="9" customFormat="1" x14ac:dyDescent="0.25">
      <c r="B31" s="432"/>
      <c r="C31" s="432"/>
      <c r="D31" s="432"/>
      <c r="G31" s="432"/>
      <c r="H31" s="432"/>
      <c r="I31" s="432"/>
      <c r="K31" s="432"/>
      <c r="L31" s="432"/>
      <c r="Q31" s="431"/>
    </row>
    <row r="32" spans="1:18" s="9" customFormat="1" x14ac:dyDescent="0.25">
      <c r="B32" s="432"/>
      <c r="C32" s="432"/>
      <c r="D32" s="432"/>
      <c r="G32" s="432"/>
      <c r="H32" s="432"/>
      <c r="I32" s="432"/>
      <c r="K32" s="432"/>
      <c r="L32" s="432"/>
      <c r="Q32" s="431"/>
    </row>
    <row r="33" spans="2:17" s="9" customFormat="1" x14ac:dyDescent="0.25">
      <c r="B33" s="432"/>
      <c r="C33" s="432"/>
      <c r="D33" s="432"/>
      <c r="G33" s="432"/>
      <c r="H33" s="432"/>
      <c r="I33" s="432"/>
      <c r="K33" s="432"/>
      <c r="L33" s="432"/>
      <c r="Q33" s="431"/>
    </row>
    <row r="34" spans="2:17" s="9" customFormat="1" x14ac:dyDescent="0.25">
      <c r="B34" s="432"/>
      <c r="C34" s="432"/>
      <c r="D34" s="432"/>
      <c r="G34" s="432"/>
      <c r="H34" s="432"/>
      <c r="I34" s="432"/>
      <c r="K34" s="432"/>
      <c r="L34" s="432"/>
      <c r="Q34" s="431"/>
    </row>
    <row r="35" spans="2:17" s="9" customFormat="1" x14ac:dyDescent="0.25">
      <c r="B35" s="432"/>
      <c r="C35" s="432"/>
      <c r="D35" s="432"/>
      <c r="G35" s="432"/>
      <c r="H35" s="432"/>
      <c r="I35" s="432"/>
      <c r="K35" s="432"/>
      <c r="L35" s="432"/>
      <c r="Q35" s="431"/>
    </row>
    <row r="36" spans="2:17" s="9" customFormat="1" x14ac:dyDescent="0.25">
      <c r="B36" s="432"/>
      <c r="C36" s="432"/>
      <c r="D36" s="432"/>
      <c r="G36" s="432"/>
      <c r="H36" s="432"/>
      <c r="I36" s="432"/>
      <c r="K36" s="432"/>
      <c r="L36" s="432"/>
      <c r="Q36" s="431"/>
    </row>
    <row r="37" spans="2:17" s="9" customFormat="1" x14ac:dyDescent="0.25">
      <c r="B37" s="432"/>
      <c r="C37" s="432"/>
      <c r="D37" s="432"/>
      <c r="G37" s="432"/>
      <c r="H37" s="432"/>
      <c r="I37" s="432"/>
      <c r="K37" s="432"/>
      <c r="L37" s="432"/>
      <c r="Q37" s="431"/>
    </row>
    <row r="38" spans="2:17" s="9" customFormat="1" x14ac:dyDescent="0.25">
      <c r="B38" s="432"/>
      <c r="C38" s="432"/>
      <c r="D38" s="432"/>
      <c r="G38" s="432"/>
      <c r="H38" s="432"/>
      <c r="I38" s="432"/>
      <c r="K38" s="432"/>
      <c r="L38" s="432"/>
      <c r="Q38" s="431"/>
    </row>
    <row r="39" spans="2:17" s="9" customFormat="1" x14ac:dyDescent="0.25">
      <c r="B39" s="432"/>
      <c r="C39" s="432"/>
      <c r="D39" s="432"/>
      <c r="G39" s="432"/>
      <c r="H39" s="432"/>
      <c r="I39" s="432"/>
      <c r="K39" s="432"/>
      <c r="L39" s="432"/>
      <c r="Q39" s="431"/>
    </row>
    <row r="40" spans="2:17" s="9" customFormat="1" x14ac:dyDescent="0.25">
      <c r="B40" s="432"/>
      <c r="C40" s="432"/>
      <c r="D40" s="432"/>
      <c r="G40" s="432"/>
      <c r="H40" s="432"/>
      <c r="I40" s="432"/>
      <c r="K40" s="432"/>
      <c r="L40" s="432"/>
      <c r="Q40" s="431"/>
    </row>
    <row r="41" spans="2:17" s="9" customFormat="1" x14ac:dyDescent="0.25">
      <c r="B41" s="432"/>
      <c r="C41" s="432"/>
      <c r="D41" s="432"/>
      <c r="G41" s="432"/>
      <c r="H41" s="432"/>
      <c r="I41" s="432"/>
      <c r="K41" s="432"/>
      <c r="L41" s="432"/>
      <c r="Q41" s="431"/>
    </row>
    <row r="42" spans="2:17" s="9" customFormat="1" x14ac:dyDescent="0.25">
      <c r="B42" s="432"/>
      <c r="C42" s="432"/>
      <c r="D42" s="432"/>
      <c r="G42" s="432"/>
      <c r="H42" s="432"/>
      <c r="I42" s="432"/>
      <c r="K42" s="432"/>
      <c r="L42" s="432"/>
      <c r="Q42" s="431"/>
    </row>
    <row r="43" spans="2:17" s="9" customFormat="1" x14ac:dyDescent="0.25">
      <c r="B43" s="432"/>
      <c r="C43" s="432"/>
      <c r="D43" s="432"/>
      <c r="G43" s="432"/>
      <c r="H43" s="432"/>
      <c r="I43" s="432"/>
      <c r="K43" s="432"/>
      <c r="L43" s="432"/>
      <c r="Q43" s="431"/>
    </row>
    <row r="44" spans="2:17" s="9" customFormat="1" x14ac:dyDescent="0.25">
      <c r="B44" s="432"/>
      <c r="C44" s="432"/>
      <c r="D44" s="432"/>
      <c r="G44" s="432"/>
      <c r="H44" s="432"/>
      <c r="I44" s="432"/>
      <c r="K44" s="432"/>
      <c r="L44" s="432"/>
      <c r="Q44" s="431"/>
    </row>
    <row r="45" spans="2:17" s="9" customFormat="1" x14ac:dyDescent="0.25">
      <c r="B45" s="432"/>
      <c r="C45" s="432"/>
      <c r="D45" s="432"/>
      <c r="G45" s="432"/>
      <c r="H45" s="432"/>
      <c r="I45" s="432"/>
      <c r="K45" s="432"/>
      <c r="L45" s="432"/>
      <c r="Q45" s="431"/>
    </row>
    <row r="46" spans="2:17" s="9" customFormat="1" x14ac:dyDescent="0.25">
      <c r="B46" s="432"/>
      <c r="C46" s="432"/>
      <c r="D46" s="432"/>
      <c r="G46" s="432"/>
      <c r="H46" s="432"/>
      <c r="I46" s="432"/>
      <c r="K46" s="432"/>
      <c r="L46" s="432"/>
      <c r="Q46" s="431"/>
    </row>
    <row r="47" spans="2:17" s="9" customFormat="1" x14ac:dyDescent="0.25">
      <c r="B47" s="432"/>
      <c r="C47" s="432"/>
      <c r="D47" s="432"/>
      <c r="G47" s="432"/>
      <c r="H47" s="432"/>
      <c r="I47" s="432"/>
      <c r="K47" s="432"/>
      <c r="L47" s="432"/>
      <c r="Q47" s="431"/>
    </row>
    <row r="48" spans="2:17" s="9" customFormat="1" x14ac:dyDescent="0.25">
      <c r="B48" s="432"/>
      <c r="C48" s="432"/>
      <c r="D48" s="432"/>
      <c r="G48" s="432"/>
      <c r="H48" s="432"/>
      <c r="I48" s="432"/>
      <c r="K48" s="432"/>
      <c r="L48" s="432"/>
      <c r="Q48" s="431"/>
    </row>
    <row r="49" spans="2:17" s="9" customFormat="1" x14ac:dyDescent="0.25">
      <c r="B49" s="432"/>
      <c r="C49" s="432"/>
      <c r="D49" s="432"/>
      <c r="G49" s="432"/>
      <c r="H49" s="432"/>
      <c r="I49" s="432"/>
      <c r="K49" s="432"/>
      <c r="L49" s="432"/>
      <c r="Q49" s="431"/>
    </row>
    <row r="50" spans="2:17" s="9" customFormat="1" x14ac:dyDescent="0.25">
      <c r="B50" s="432"/>
      <c r="C50" s="432"/>
      <c r="D50" s="432"/>
      <c r="G50" s="432"/>
      <c r="H50" s="432"/>
      <c r="I50" s="432"/>
      <c r="K50" s="432"/>
      <c r="L50" s="432"/>
      <c r="Q50" s="431"/>
    </row>
    <row r="51" spans="2:17" s="9" customFormat="1" x14ac:dyDescent="0.25">
      <c r="B51" s="432"/>
      <c r="C51" s="432"/>
      <c r="D51" s="432"/>
      <c r="G51" s="432"/>
      <c r="H51" s="432"/>
      <c r="I51" s="432"/>
      <c r="K51" s="432"/>
      <c r="L51" s="432"/>
      <c r="Q51" s="431"/>
    </row>
    <row r="52" spans="2:17" s="9" customFormat="1" x14ac:dyDescent="0.25">
      <c r="B52" s="432"/>
      <c r="C52" s="432"/>
      <c r="D52" s="432"/>
      <c r="G52" s="432"/>
      <c r="H52" s="432"/>
      <c r="I52" s="432"/>
      <c r="K52" s="432"/>
      <c r="L52" s="432"/>
      <c r="Q52" s="431"/>
    </row>
    <row r="53" spans="2:17" s="9" customFormat="1" x14ac:dyDescent="0.25">
      <c r="B53" s="432"/>
      <c r="C53" s="432"/>
      <c r="D53" s="432"/>
      <c r="G53" s="432"/>
      <c r="H53" s="432"/>
      <c r="I53" s="432"/>
      <c r="K53" s="432"/>
      <c r="L53" s="432"/>
      <c r="Q53" s="431"/>
    </row>
    <row r="54" spans="2:17" s="9" customFormat="1" x14ac:dyDescent="0.25">
      <c r="B54" s="432"/>
      <c r="C54" s="432"/>
      <c r="D54" s="432"/>
      <c r="G54" s="432"/>
      <c r="H54" s="432"/>
      <c r="I54" s="432"/>
      <c r="K54" s="432"/>
      <c r="L54" s="432"/>
      <c r="Q54" s="431"/>
    </row>
    <row r="55" spans="2:17" s="9" customFormat="1" x14ac:dyDescent="0.25">
      <c r="B55" s="432"/>
      <c r="C55" s="432"/>
      <c r="D55" s="432"/>
      <c r="G55" s="432"/>
      <c r="H55" s="432"/>
      <c r="I55" s="432"/>
      <c r="K55" s="432"/>
      <c r="L55" s="432"/>
      <c r="Q55" s="431"/>
    </row>
    <row r="56" spans="2:17" s="9" customFormat="1" x14ac:dyDescent="0.25">
      <c r="B56" s="432"/>
      <c r="C56" s="432"/>
      <c r="D56" s="432"/>
      <c r="G56" s="432"/>
      <c r="H56" s="432"/>
      <c r="I56" s="432"/>
      <c r="K56" s="432"/>
      <c r="L56" s="432"/>
      <c r="Q56" s="431"/>
    </row>
    <row r="57" spans="2:17" s="9" customFormat="1" x14ac:dyDescent="0.25">
      <c r="B57" s="432"/>
      <c r="C57" s="432"/>
      <c r="D57" s="432"/>
      <c r="G57" s="432"/>
      <c r="H57" s="432"/>
      <c r="I57" s="432"/>
      <c r="K57" s="432"/>
      <c r="L57" s="432"/>
      <c r="Q57" s="431"/>
    </row>
    <row r="58" spans="2:17" s="9" customFormat="1" x14ac:dyDescent="0.25">
      <c r="B58" s="432"/>
      <c r="C58" s="432"/>
      <c r="D58" s="432"/>
      <c r="G58" s="432"/>
      <c r="H58" s="432"/>
      <c r="I58" s="432"/>
      <c r="K58" s="432"/>
      <c r="L58" s="432"/>
      <c r="Q58" s="431"/>
    </row>
    <row r="59" spans="2:17" s="9" customFormat="1" x14ac:dyDescent="0.25">
      <c r="B59" s="432"/>
      <c r="C59" s="432"/>
      <c r="D59" s="432"/>
      <c r="G59" s="432"/>
      <c r="H59" s="432"/>
      <c r="I59" s="432"/>
      <c r="K59" s="432"/>
      <c r="L59" s="432"/>
      <c r="Q59" s="431"/>
    </row>
    <row r="60" spans="2:17" s="9" customFormat="1" x14ac:dyDescent="0.25">
      <c r="B60" s="432"/>
      <c r="C60" s="432"/>
      <c r="D60" s="432"/>
      <c r="G60" s="432"/>
      <c r="H60" s="432"/>
      <c r="I60" s="432"/>
      <c r="K60" s="432"/>
      <c r="L60" s="432"/>
      <c r="Q60" s="431"/>
    </row>
    <row r="61" spans="2:17" s="9" customFormat="1" x14ac:dyDescent="0.25">
      <c r="B61" s="432"/>
      <c r="C61" s="432"/>
      <c r="D61" s="432"/>
      <c r="G61" s="432"/>
      <c r="H61" s="432"/>
      <c r="I61" s="432"/>
      <c r="K61" s="432"/>
      <c r="L61" s="432"/>
      <c r="Q61" s="431"/>
    </row>
    <row r="62" spans="2:17" s="9" customFormat="1" x14ac:dyDescent="0.25">
      <c r="B62" s="432"/>
      <c r="C62" s="432"/>
      <c r="D62" s="432"/>
      <c r="G62" s="432"/>
      <c r="H62" s="432"/>
      <c r="I62" s="432"/>
      <c r="K62" s="432"/>
      <c r="L62" s="432"/>
      <c r="Q62" s="431"/>
    </row>
    <row r="63" spans="2:17" s="9" customFormat="1" x14ac:dyDescent="0.25">
      <c r="B63" s="432"/>
      <c r="C63" s="432"/>
      <c r="D63" s="432"/>
      <c r="G63" s="432"/>
      <c r="H63" s="432"/>
      <c r="I63" s="432"/>
      <c r="K63" s="432"/>
      <c r="L63" s="432"/>
      <c r="Q63" s="431"/>
    </row>
    <row r="64" spans="2:17" s="9" customFormat="1" x14ac:dyDescent="0.25">
      <c r="B64" s="432"/>
      <c r="C64" s="432"/>
      <c r="D64" s="432"/>
      <c r="G64" s="432"/>
      <c r="H64" s="432"/>
      <c r="I64" s="432"/>
      <c r="K64" s="432"/>
      <c r="L64" s="432"/>
      <c r="Q64" s="431"/>
    </row>
    <row r="65" spans="2:17" s="9" customFormat="1" x14ac:dyDescent="0.25">
      <c r="B65" s="432"/>
      <c r="C65" s="432"/>
      <c r="D65" s="432"/>
      <c r="G65" s="432"/>
      <c r="H65" s="432"/>
      <c r="I65" s="432"/>
      <c r="K65" s="432"/>
      <c r="L65" s="432"/>
      <c r="Q65" s="431"/>
    </row>
    <row r="66" spans="2:17" s="9" customFormat="1" x14ac:dyDescent="0.25">
      <c r="B66" s="432"/>
      <c r="C66" s="432"/>
      <c r="D66" s="432"/>
      <c r="G66" s="432"/>
      <c r="H66" s="432"/>
      <c r="I66" s="432"/>
      <c r="K66" s="432"/>
      <c r="L66" s="432"/>
      <c r="Q66" s="431"/>
    </row>
    <row r="67" spans="2:17" s="9" customFormat="1" x14ac:dyDescent="0.25">
      <c r="B67" s="432"/>
      <c r="C67" s="432"/>
      <c r="D67" s="432"/>
      <c r="G67" s="432"/>
      <c r="H67" s="432"/>
      <c r="I67" s="432"/>
      <c r="K67" s="432"/>
      <c r="L67" s="432"/>
      <c r="Q67" s="431"/>
    </row>
    <row r="68" spans="2:17" s="9" customFormat="1" x14ac:dyDescent="0.25">
      <c r="B68" s="432"/>
      <c r="C68" s="432"/>
      <c r="D68" s="432"/>
      <c r="G68" s="432"/>
      <c r="H68" s="432"/>
      <c r="I68" s="432"/>
      <c r="K68" s="432"/>
      <c r="L68" s="432"/>
      <c r="Q68" s="431"/>
    </row>
    <row r="69" spans="2:17" s="9" customFormat="1" x14ac:dyDescent="0.25">
      <c r="B69" s="432"/>
      <c r="C69" s="432"/>
      <c r="D69" s="432"/>
      <c r="G69" s="432"/>
      <c r="H69" s="432"/>
      <c r="I69" s="432"/>
      <c r="K69" s="432"/>
      <c r="L69" s="432"/>
      <c r="Q69" s="431"/>
    </row>
    <row r="70" spans="2:17" s="9" customFormat="1" x14ac:dyDescent="0.25">
      <c r="B70" s="432"/>
      <c r="C70" s="432"/>
      <c r="D70" s="432"/>
      <c r="G70" s="432"/>
      <c r="H70" s="432"/>
      <c r="I70" s="432"/>
      <c r="K70" s="432"/>
      <c r="L70" s="432"/>
      <c r="Q70" s="431"/>
    </row>
    <row r="71" spans="2:17" s="9" customFormat="1" x14ac:dyDescent="0.25">
      <c r="B71" s="432"/>
      <c r="C71" s="432"/>
      <c r="D71" s="432"/>
      <c r="G71" s="432"/>
      <c r="H71" s="432"/>
      <c r="I71" s="432"/>
      <c r="K71" s="432"/>
      <c r="L71" s="432"/>
      <c r="Q71" s="431"/>
    </row>
    <row r="72" spans="2:17" s="9" customFormat="1" x14ac:dyDescent="0.25">
      <c r="B72" s="432"/>
      <c r="C72" s="432"/>
      <c r="D72" s="432"/>
      <c r="G72" s="432"/>
      <c r="H72" s="432"/>
      <c r="I72" s="432"/>
      <c r="K72" s="432"/>
      <c r="L72" s="432"/>
      <c r="Q72" s="431"/>
    </row>
    <row r="73" spans="2:17" s="9" customFormat="1" x14ac:dyDescent="0.25">
      <c r="B73" s="432"/>
      <c r="C73" s="432"/>
      <c r="D73" s="432"/>
      <c r="G73" s="432"/>
      <c r="H73" s="432"/>
      <c r="I73" s="432"/>
      <c r="K73" s="432"/>
      <c r="L73" s="432"/>
      <c r="Q73" s="431"/>
    </row>
    <row r="74" spans="2:17" s="9" customFormat="1" x14ac:dyDescent="0.25">
      <c r="B74" s="432"/>
      <c r="C74" s="432"/>
      <c r="D74" s="432"/>
      <c r="G74" s="432"/>
      <c r="H74" s="432"/>
      <c r="I74" s="432"/>
      <c r="K74" s="432"/>
      <c r="L74" s="432"/>
      <c r="Q74" s="431"/>
    </row>
    <row r="75" spans="2:17" s="9" customFormat="1" x14ac:dyDescent="0.25">
      <c r="B75" s="432"/>
      <c r="C75" s="432"/>
      <c r="D75" s="432"/>
      <c r="G75" s="432"/>
      <c r="H75" s="432"/>
      <c r="I75" s="432"/>
      <c r="K75" s="432"/>
      <c r="L75" s="432"/>
      <c r="Q75" s="431"/>
    </row>
    <row r="76" spans="2:17" s="9" customFormat="1" x14ac:dyDescent="0.25">
      <c r="B76" s="432"/>
      <c r="C76" s="432"/>
      <c r="D76" s="432"/>
      <c r="G76" s="432"/>
      <c r="H76" s="432"/>
      <c r="I76" s="432"/>
      <c r="K76" s="432"/>
      <c r="L76" s="432"/>
      <c r="Q76" s="431"/>
    </row>
    <row r="77" spans="2:17" s="9" customFormat="1" x14ac:dyDescent="0.25">
      <c r="B77" s="432"/>
      <c r="C77" s="432"/>
      <c r="D77" s="432"/>
      <c r="G77" s="432"/>
      <c r="H77" s="432"/>
      <c r="I77" s="432"/>
      <c r="K77" s="432"/>
      <c r="L77" s="432"/>
      <c r="Q77" s="431"/>
    </row>
    <row r="78" spans="2:17" s="9" customFormat="1" x14ac:dyDescent="0.25">
      <c r="B78" s="432"/>
      <c r="C78" s="432"/>
      <c r="D78" s="432"/>
      <c r="G78" s="432"/>
      <c r="H78" s="432"/>
      <c r="I78" s="432"/>
      <c r="K78" s="432"/>
      <c r="L78" s="432"/>
      <c r="Q78" s="431"/>
    </row>
    <row r="79" spans="2:17" s="9" customFormat="1" x14ac:dyDescent="0.25">
      <c r="B79" s="432"/>
      <c r="C79" s="432"/>
      <c r="D79" s="432"/>
      <c r="G79" s="432"/>
      <c r="H79" s="432"/>
      <c r="I79" s="432"/>
      <c r="K79" s="432"/>
      <c r="L79" s="432"/>
      <c r="Q79" s="431"/>
    </row>
    <row r="80" spans="2:17" s="9" customFormat="1" x14ac:dyDescent="0.25">
      <c r="B80" s="432"/>
      <c r="C80" s="432"/>
      <c r="D80" s="432"/>
      <c r="G80" s="432"/>
      <c r="H80" s="432"/>
      <c r="I80" s="432"/>
      <c r="K80" s="432"/>
      <c r="L80" s="432"/>
      <c r="Q80" s="431"/>
    </row>
    <row r="81" spans="2:17" s="9" customFormat="1" x14ac:dyDescent="0.25">
      <c r="B81" s="432"/>
      <c r="C81" s="432"/>
      <c r="D81" s="432"/>
      <c r="G81" s="432"/>
      <c r="H81" s="432"/>
      <c r="I81" s="432"/>
      <c r="K81" s="432"/>
      <c r="L81" s="432"/>
      <c r="Q81" s="431"/>
    </row>
    <row r="82" spans="2:17" s="9" customFormat="1" x14ac:dyDescent="0.25">
      <c r="B82" s="432"/>
      <c r="C82" s="432"/>
      <c r="D82" s="432"/>
      <c r="G82" s="432"/>
      <c r="H82" s="432"/>
      <c r="I82" s="432"/>
      <c r="K82" s="432"/>
      <c r="L82" s="432"/>
      <c r="Q82" s="431"/>
    </row>
    <row r="83" spans="2:17" s="9" customFormat="1" x14ac:dyDescent="0.25">
      <c r="B83" s="432"/>
      <c r="C83" s="432"/>
      <c r="D83" s="432"/>
      <c r="G83" s="432"/>
      <c r="H83" s="432"/>
      <c r="I83" s="432"/>
      <c r="K83" s="432"/>
      <c r="L83" s="432"/>
      <c r="Q83" s="431"/>
    </row>
    <row r="84" spans="2:17" s="9" customFormat="1" x14ac:dyDescent="0.25">
      <c r="B84" s="432"/>
      <c r="C84" s="432"/>
      <c r="D84" s="432"/>
      <c r="G84" s="432"/>
      <c r="H84" s="432"/>
      <c r="I84" s="432"/>
      <c r="K84" s="432"/>
      <c r="L84" s="432"/>
      <c r="Q84" s="431"/>
    </row>
    <row r="85" spans="2:17" s="9" customFormat="1" x14ac:dyDescent="0.25">
      <c r="B85" s="432"/>
      <c r="C85" s="432"/>
      <c r="D85" s="432"/>
      <c r="G85" s="432"/>
      <c r="H85" s="432"/>
      <c r="I85" s="432"/>
      <c r="K85" s="432"/>
      <c r="L85" s="432"/>
      <c r="Q85" s="431"/>
    </row>
    <row r="86" spans="2:17" s="9" customFormat="1" x14ac:dyDescent="0.25">
      <c r="B86" s="432"/>
      <c r="C86" s="432"/>
      <c r="D86" s="432"/>
      <c r="G86" s="432"/>
      <c r="H86" s="432"/>
      <c r="I86" s="432"/>
      <c r="K86" s="432"/>
      <c r="L86" s="432"/>
      <c r="Q86" s="431"/>
    </row>
    <row r="87" spans="2:17" s="9" customFormat="1" x14ac:dyDescent="0.25">
      <c r="B87" s="432"/>
      <c r="C87" s="432"/>
      <c r="D87" s="432"/>
      <c r="G87" s="432"/>
      <c r="H87" s="432"/>
      <c r="I87" s="432"/>
      <c r="K87" s="432"/>
      <c r="L87" s="432"/>
      <c r="Q87" s="431"/>
    </row>
    <row r="88" spans="2:17" s="9" customFormat="1" x14ac:dyDescent="0.25">
      <c r="B88" s="432"/>
      <c r="C88" s="432"/>
      <c r="D88" s="432"/>
      <c r="G88" s="432"/>
      <c r="H88" s="432"/>
      <c r="I88" s="432"/>
      <c r="K88" s="432"/>
      <c r="L88" s="432"/>
      <c r="Q88" s="431"/>
    </row>
    <row r="89" spans="2:17" s="9" customFormat="1" x14ac:dyDescent="0.25">
      <c r="B89" s="432"/>
      <c r="C89" s="432"/>
      <c r="D89" s="432"/>
      <c r="G89" s="432"/>
      <c r="H89" s="432"/>
      <c r="I89" s="432"/>
      <c r="K89" s="432"/>
      <c r="L89" s="432"/>
      <c r="Q89" s="431"/>
    </row>
    <row r="90" spans="2:17" s="9" customFormat="1" x14ac:dyDescent="0.25">
      <c r="B90" s="432"/>
      <c r="C90" s="432"/>
      <c r="D90" s="432"/>
      <c r="G90" s="432"/>
      <c r="H90" s="432"/>
      <c r="I90" s="432"/>
      <c r="K90" s="432"/>
      <c r="L90" s="432"/>
      <c r="Q90" s="431"/>
    </row>
    <row r="91" spans="2:17" s="9" customFormat="1" x14ac:dyDescent="0.25">
      <c r="B91" s="432"/>
      <c r="C91" s="432"/>
      <c r="D91" s="432"/>
      <c r="G91" s="432"/>
      <c r="H91" s="432"/>
      <c r="I91" s="432"/>
      <c r="K91" s="432"/>
      <c r="L91" s="432"/>
      <c r="Q91" s="431"/>
    </row>
    <row r="92" spans="2:17" s="9" customFormat="1" x14ac:dyDescent="0.25">
      <c r="B92" s="432"/>
      <c r="C92" s="432"/>
      <c r="D92" s="432"/>
      <c r="G92" s="432"/>
      <c r="H92" s="432"/>
      <c r="I92" s="432"/>
      <c r="K92" s="432"/>
      <c r="L92" s="432"/>
      <c r="Q92" s="431"/>
    </row>
    <row r="93" spans="2:17" s="9" customFormat="1" x14ac:dyDescent="0.25">
      <c r="B93" s="432"/>
      <c r="C93" s="432"/>
      <c r="D93" s="432"/>
      <c r="G93" s="432"/>
      <c r="H93" s="432"/>
      <c r="I93" s="432"/>
      <c r="K93" s="432"/>
      <c r="L93" s="432"/>
      <c r="Q93" s="431"/>
    </row>
    <row r="94" spans="2:17" s="9" customFormat="1" x14ac:dyDescent="0.25">
      <c r="B94" s="432"/>
      <c r="C94" s="432"/>
      <c r="D94" s="432"/>
      <c r="G94" s="432"/>
      <c r="H94" s="432"/>
      <c r="I94" s="432"/>
      <c r="K94" s="432"/>
      <c r="L94" s="432"/>
      <c r="Q94" s="431"/>
    </row>
    <row r="95" spans="2:17" s="9" customFormat="1" x14ac:dyDescent="0.25">
      <c r="B95" s="432"/>
      <c r="C95" s="432"/>
      <c r="D95" s="432"/>
      <c r="G95" s="432"/>
      <c r="H95" s="432"/>
      <c r="I95" s="432"/>
      <c r="K95" s="432"/>
      <c r="L95" s="432"/>
      <c r="Q95" s="431"/>
    </row>
    <row r="96" spans="2:17" s="9" customFormat="1" x14ac:dyDescent="0.25">
      <c r="B96" s="432"/>
      <c r="C96" s="432"/>
      <c r="D96" s="432"/>
      <c r="G96" s="432"/>
      <c r="H96" s="432"/>
      <c r="I96" s="432"/>
      <c r="K96" s="432"/>
      <c r="L96" s="432"/>
      <c r="Q96" s="431"/>
    </row>
    <row r="97" spans="2:17" s="9" customFormat="1" x14ac:dyDescent="0.25">
      <c r="B97" s="432"/>
      <c r="C97" s="432"/>
      <c r="D97" s="432"/>
      <c r="G97" s="432"/>
      <c r="H97" s="432"/>
      <c r="I97" s="432"/>
      <c r="K97" s="432"/>
      <c r="L97" s="432"/>
      <c r="Q97" s="431"/>
    </row>
    <row r="98" spans="2:17" s="9" customFormat="1" x14ac:dyDescent="0.25">
      <c r="B98" s="432"/>
      <c r="C98" s="432"/>
      <c r="D98" s="432"/>
      <c r="G98" s="432"/>
      <c r="H98" s="432"/>
      <c r="I98" s="432"/>
      <c r="K98" s="432"/>
      <c r="L98" s="432"/>
      <c r="Q98" s="431"/>
    </row>
    <row r="99" spans="2:17" s="9" customFormat="1" x14ac:dyDescent="0.25">
      <c r="B99" s="432"/>
      <c r="C99" s="432"/>
      <c r="D99" s="432"/>
      <c r="G99" s="432"/>
      <c r="H99" s="432"/>
      <c r="I99" s="432"/>
      <c r="K99" s="432"/>
      <c r="L99" s="432"/>
      <c r="Q99" s="431"/>
    </row>
    <row r="100" spans="2:17" s="9" customFormat="1" x14ac:dyDescent="0.25">
      <c r="B100" s="432"/>
      <c r="C100" s="432"/>
      <c r="D100" s="432"/>
      <c r="G100" s="432"/>
      <c r="H100" s="432"/>
      <c r="I100" s="432"/>
      <c r="K100" s="432"/>
      <c r="L100" s="432"/>
      <c r="Q100" s="431"/>
    </row>
    <row r="101" spans="2:17" s="9" customFormat="1" x14ac:dyDescent="0.25">
      <c r="B101" s="432"/>
      <c r="C101" s="432"/>
      <c r="D101" s="432"/>
      <c r="G101" s="432"/>
      <c r="H101" s="432"/>
      <c r="I101" s="432"/>
      <c r="K101" s="432"/>
      <c r="L101" s="432"/>
      <c r="Q101" s="431"/>
    </row>
    <row r="102" spans="2:17" s="9" customFormat="1" x14ac:dyDescent="0.25">
      <c r="B102" s="432"/>
      <c r="C102" s="432"/>
      <c r="D102" s="432"/>
      <c r="G102" s="432"/>
      <c r="H102" s="432"/>
      <c r="I102" s="432"/>
      <c r="K102" s="432"/>
      <c r="L102" s="432"/>
      <c r="Q102" s="431"/>
    </row>
    <row r="103" spans="2:17" s="9" customFormat="1" x14ac:dyDescent="0.25">
      <c r="B103" s="432"/>
      <c r="C103" s="432"/>
      <c r="D103" s="432"/>
      <c r="G103" s="432"/>
      <c r="H103" s="432"/>
      <c r="I103" s="432"/>
      <c r="K103" s="432"/>
      <c r="L103" s="432"/>
      <c r="Q103" s="431"/>
    </row>
    <row r="104" spans="2:17" s="9" customFormat="1" x14ac:dyDescent="0.25">
      <c r="B104" s="432"/>
      <c r="C104" s="432"/>
      <c r="D104" s="432"/>
      <c r="G104" s="432"/>
      <c r="H104" s="432"/>
      <c r="I104" s="432"/>
      <c r="K104" s="432"/>
      <c r="L104" s="432"/>
      <c r="Q104" s="431"/>
    </row>
    <row r="105" spans="2:17" s="9" customFormat="1" x14ac:dyDescent="0.25">
      <c r="B105" s="432"/>
      <c r="C105" s="432"/>
      <c r="D105" s="432"/>
      <c r="G105" s="432"/>
      <c r="H105" s="432"/>
      <c r="I105" s="432"/>
      <c r="K105" s="432"/>
      <c r="L105" s="432"/>
      <c r="Q105" s="431"/>
    </row>
    <row r="106" spans="2:17" s="9" customFormat="1" x14ac:dyDescent="0.25">
      <c r="B106" s="432"/>
      <c r="C106" s="432"/>
      <c r="D106" s="432"/>
      <c r="G106" s="432"/>
      <c r="H106" s="432"/>
      <c r="I106" s="432"/>
      <c r="K106" s="432"/>
      <c r="L106" s="432"/>
      <c r="Q106" s="431"/>
    </row>
    <row r="107" spans="2:17" s="9" customFormat="1" x14ac:dyDescent="0.25">
      <c r="B107" s="432"/>
      <c r="C107" s="432"/>
      <c r="D107" s="432"/>
      <c r="G107" s="432"/>
      <c r="H107" s="432"/>
      <c r="I107" s="432"/>
      <c r="K107" s="432"/>
      <c r="L107" s="432"/>
      <c r="Q107" s="431"/>
    </row>
    <row r="108" spans="2:17" s="9" customFormat="1" x14ac:dyDescent="0.25">
      <c r="B108" s="432"/>
      <c r="C108" s="432"/>
      <c r="D108" s="432"/>
      <c r="G108" s="432"/>
      <c r="H108" s="432"/>
      <c r="I108" s="432"/>
      <c r="K108" s="432"/>
      <c r="L108" s="432"/>
      <c r="Q108" s="431"/>
    </row>
    <row r="109" spans="2:17" s="9" customFormat="1" x14ac:dyDescent="0.25">
      <c r="B109" s="432"/>
      <c r="C109" s="432"/>
      <c r="D109" s="432"/>
      <c r="G109" s="432"/>
      <c r="H109" s="432"/>
      <c r="I109" s="432"/>
      <c r="K109" s="432"/>
      <c r="L109" s="432"/>
      <c r="Q109" s="431"/>
    </row>
    <row r="110" spans="2:17" s="9" customFormat="1" x14ac:dyDescent="0.25">
      <c r="B110" s="432"/>
      <c r="C110" s="432"/>
      <c r="D110" s="432"/>
      <c r="G110" s="432"/>
      <c r="H110" s="432"/>
      <c r="I110" s="432"/>
      <c r="K110" s="432"/>
      <c r="L110" s="432"/>
      <c r="Q110" s="431"/>
    </row>
    <row r="111" spans="2:17" s="9" customFormat="1" x14ac:dyDescent="0.25">
      <c r="B111" s="432"/>
      <c r="C111" s="432"/>
      <c r="D111" s="432"/>
      <c r="G111" s="432"/>
      <c r="H111" s="432"/>
      <c r="I111" s="432"/>
      <c r="K111" s="432"/>
      <c r="L111" s="432"/>
      <c r="Q111" s="431"/>
    </row>
    <row r="112" spans="2:17" s="9" customFormat="1" x14ac:dyDescent="0.25">
      <c r="B112" s="432"/>
      <c r="C112" s="432"/>
      <c r="D112" s="432"/>
      <c r="G112" s="432"/>
      <c r="H112" s="432"/>
      <c r="I112" s="432"/>
      <c r="K112" s="432"/>
      <c r="L112" s="432"/>
      <c r="Q112" s="431"/>
    </row>
    <row r="113" spans="2:17" s="9" customFormat="1" x14ac:dyDescent="0.25">
      <c r="B113" s="432"/>
      <c r="C113" s="432"/>
      <c r="D113" s="432"/>
      <c r="G113" s="432"/>
      <c r="H113" s="432"/>
      <c r="I113" s="432"/>
      <c r="K113" s="432"/>
      <c r="L113" s="432"/>
      <c r="Q113" s="431"/>
    </row>
    <row r="114" spans="2:17" s="9" customFormat="1" x14ac:dyDescent="0.25">
      <c r="B114" s="432"/>
      <c r="C114" s="432"/>
      <c r="D114" s="432"/>
      <c r="G114" s="432"/>
      <c r="H114" s="432"/>
      <c r="I114" s="432"/>
      <c r="K114" s="432"/>
      <c r="L114" s="432"/>
      <c r="Q114" s="431"/>
    </row>
    <row r="115" spans="2:17" s="9" customFormat="1" x14ac:dyDescent="0.25">
      <c r="B115" s="432"/>
      <c r="C115" s="432"/>
      <c r="D115" s="432"/>
      <c r="G115" s="432"/>
      <c r="H115" s="432"/>
      <c r="I115" s="432"/>
      <c r="K115" s="432"/>
      <c r="L115" s="432"/>
      <c r="Q115" s="431"/>
    </row>
    <row r="116" spans="2:17" s="9" customFormat="1" x14ac:dyDescent="0.25">
      <c r="B116" s="432"/>
      <c r="C116" s="432"/>
      <c r="D116" s="432"/>
      <c r="G116" s="432"/>
      <c r="H116" s="432"/>
      <c r="I116" s="432"/>
      <c r="K116" s="432"/>
      <c r="L116" s="432"/>
      <c r="Q116" s="431"/>
    </row>
    <row r="117" spans="2:17" s="9" customFormat="1" x14ac:dyDescent="0.25">
      <c r="B117" s="432"/>
      <c r="C117" s="432"/>
      <c r="D117" s="432"/>
      <c r="G117" s="432"/>
      <c r="H117" s="432"/>
      <c r="I117" s="432"/>
      <c r="K117" s="432"/>
      <c r="L117" s="432"/>
      <c r="Q117" s="431"/>
    </row>
    <row r="118" spans="2:17" s="9" customFormat="1" x14ac:dyDescent="0.25">
      <c r="B118" s="432"/>
      <c r="C118" s="432"/>
      <c r="D118" s="432"/>
      <c r="G118" s="432"/>
      <c r="H118" s="432"/>
      <c r="I118" s="432"/>
      <c r="K118" s="432"/>
      <c r="L118" s="432"/>
      <c r="Q118" s="431"/>
    </row>
    <row r="119" spans="2:17" s="9" customFormat="1" x14ac:dyDescent="0.25">
      <c r="B119" s="432"/>
      <c r="C119" s="432"/>
      <c r="D119" s="432"/>
      <c r="G119" s="432"/>
      <c r="H119" s="432"/>
      <c r="I119" s="432"/>
      <c r="K119" s="432"/>
      <c r="L119" s="432"/>
      <c r="Q119" s="431"/>
    </row>
    <row r="120" spans="2:17" s="9" customFormat="1" x14ac:dyDescent="0.25">
      <c r="B120" s="432"/>
      <c r="C120" s="432"/>
      <c r="D120" s="432"/>
      <c r="G120" s="432"/>
      <c r="H120" s="432"/>
      <c r="I120" s="432"/>
      <c r="K120" s="432"/>
      <c r="L120" s="432"/>
      <c r="Q120" s="431"/>
    </row>
    <row r="121" spans="2:17" s="9" customFormat="1" x14ac:dyDescent="0.25">
      <c r="B121" s="432"/>
      <c r="C121" s="432"/>
      <c r="D121" s="432"/>
      <c r="G121" s="432"/>
      <c r="H121" s="432"/>
      <c r="I121" s="432"/>
      <c r="K121" s="432"/>
      <c r="L121" s="432"/>
      <c r="Q121" s="431"/>
    </row>
    <row r="122" spans="2:17" s="9" customFormat="1" x14ac:dyDescent="0.25">
      <c r="B122" s="432"/>
      <c r="C122" s="432"/>
      <c r="D122" s="432"/>
      <c r="G122" s="432"/>
      <c r="H122" s="432"/>
      <c r="I122" s="432"/>
      <c r="K122" s="432"/>
      <c r="L122" s="432"/>
      <c r="Q122" s="431"/>
    </row>
    <row r="123" spans="2:17" s="9" customFormat="1" x14ac:dyDescent="0.25">
      <c r="B123" s="432"/>
      <c r="C123" s="432"/>
      <c r="D123" s="432"/>
      <c r="G123" s="432"/>
      <c r="H123" s="432"/>
      <c r="I123" s="432"/>
      <c r="K123" s="432"/>
      <c r="L123" s="432"/>
      <c r="Q123" s="431"/>
    </row>
    <row r="124" spans="2:17" s="9" customFormat="1" x14ac:dyDescent="0.25">
      <c r="B124" s="432"/>
      <c r="C124" s="432"/>
      <c r="D124" s="432"/>
      <c r="G124" s="432"/>
      <c r="H124" s="432"/>
      <c r="I124" s="432"/>
      <c r="K124" s="432"/>
      <c r="L124" s="432"/>
      <c r="Q124" s="431"/>
    </row>
    <row r="125" spans="2:17" s="9" customFormat="1" x14ac:dyDescent="0.25">
      <c r="B125" s="432"/>
      <c r="C125" s="432"/>
      <c r="D125" s="432"/>
      <c r="G125" s="432"/>
      <c r="H125" s="432"/>
      <c r="I125" s="432"/>
      <c r="K125" s="432"/>
      <c r="L125" s="432"/>
      <c r="Q125" s="431"/>
    </row>
    <row r="126" spans="2:17" s="9" customFormat="1" x14ac:dyDescent="0.25">
      <c r="B126" s="432"/>
      <c r="C126" s="432"/>
      <c r="D126" s="432"/>
      <c r="G126" s="432"/>
      <c r="H126" s="432"/>
      <c r="I126" s="432"/>
      <c r="K126" s="432"/>
      <c r="L126" s="432"/>
      <c r="Q126" s="431"/>
    </row>
    <row r="127" spans="2:17" s="9" customFormat="1" x14ac:dyDescent="0.25">
      <c r="B127" s="432"/>
      <c r="C127" s="432"/>
      <c r="D127" s="432"/>
      <c r="G127" s="432"/>
      <c r="H127" s="432"/>
      <c r="I127" s="432"/>
      <c r="K127" s="432"/>
      <c r="L127" s="432"/>
      <c r="Q127" s="431"/>
    </row>
    <row r="128" spans="2:17" s="9" customFormat="1" x14ac:dyDescent="0.25">
      <c r="B128" s="432"/>
      <c r="C128" s="432"/>
      <c r="D128" s="432"/>
      <c r="G128" s="432"/>
      <c r="H128" s="432"/>
      <c r="I128" s="432"/>
      <c r="K128" s="432"/>
      <c r="L128" s="432"/>
      <c r="Q128" s="431"/>
    </row>
    <row r="129" spans="2:17" s="9" customFormat="1" x14ac:dyDescent="0.25">
      <c r="B129" s="432"/>
      <c r="C129" s="432"/>
      <c r="D129" s="432"/>
      <c r="G129" s="432"/>
      <c r="H129" s="432"/>
      <c r="I129" s="432"/>
      <c r="K129" s="432"/>
      <c r="L129" s="432"/>
      <c r="Q129" s="431"/>
    </row>
    <row r="130" spans="2:17" s="9" customFormat="1" x14ac:dyDescent="0.25">
      <c r="B130" s="432"/>
      <c r="C130" s="432"/>
      <c r="D130" s="432"/>
      <c r="G130" s="432"/>
      <c r="H130" s="432"/>
      <c r="I130" s="432"/>
      <c r="K130" s="432"/>
      <c r="L130" s="432"/>
      <c r="Q130" s="431"/>
    </row>
    <row r="131" spans="2:17" s="9" customFormat="1" x14ac:dyDescent="0.25">
      <c r="B131" s="432"/>
      <c r="C131" s="432"/>
      <c r="D131" s="432"/>
      <c r="G131" s="432"/>
      <c r="H131" s="432"/>
      <c r="I131" s="432"/>
      <c r="K131" s="432"/>
      <c r="L131" s="432"/>
      <c r="Q131" s="431"/>
    </row>
    <row r="132" spans="2:17" s="9" customFormat="1" x14ac:dyDescent="0.25">
      <c r="B132" s="432"/>
      <c r="C132" s="432"/>
      <c r="D132" s="432"/>
      <c r="G132" s="432"/>
      <c r="H132" s="432"/>
      <c r="I132" s="432"/>
      <c r="K132" s="432"/>
      <c r="L132" s="432"/>
      <c r="Q132" s="431"/>
    </row>
    <row r="133" spans="2:17" s="9" customFormat="1" x14ac:dyDescent="0.25">
      <c r="B133" s="432"/>
      <c r="C133" s="432"/>
      <c r="D133" s="432"/>
      <c r="G133" s="432"/>
      <c r="H133" s="432"/>
      <c r="I133" s="432"/>
      <c r="K133" s="432"/>
      <c r="L133" s="432"/>
      <c r="Q133" s="431"/>
    </row>
    <row r="134" spans="2:17" s="9" customFormat="1" x14ac:dyDescent="0.25">
      <c r="B134" s="432"/>
      <c r="C134" s="432"/>
      <c r="D134" s="432"/>
      <c r="G134" s="432"/>
      <c r="H134" s="432"/>
      <c r="I134" s="432"/>
      <c r="K134" s="432"/>
      <c r="L134" s="432"/>
      <c r="Q134" s="431"/>
    </row>
    <row r="135" spans="2:17" s="9" customFormat="1" x14ac:dyDescent="0.25">
      <c r="B135" s="432"/>
      <c r="C135" s="432"/>
      <c r="D135" s="432"/>
      <c r="G135" s="432"/>
      <c r="H135" s="432"/>
      <c r="I135" s="432"/>
      <c r="K135" s="432"/>
      <c r="L135" s="432"/>
      <c r="Q135" s="431"/>
    </row>
    <row r="136" spans="2:17" s="9" customFormat="1" x14ac:dyDescent="0.25">
      <c r="B136" s="432"/>
      <c r="C136" s="432"/>
      <c r="D136" s="432"/>
      <c r="G136" s="432"/>
      <c r="H136" s="432"/>
      <c r="I136" s="432"/>
      <c r="K136" s="432"/>
      <c r="L136" s="432"/>
      <c r="Q136" s="431"/>
    </row>
    <row r="137" spans="2:17" s="9" customFormat="1" x14ac:dyDescent="0.25">
      <c r="B137" s="432"/>
      <c r="C137" s="432"/>
      <c r="D137" s="432"/>
      <c r="G137" s="432"/>
      <c r="H137" s="432"/>
      <c r="I137" s="432"/>
      <c r="K137" s="432"/>
      <c r="L137" s="432"/>
      <c r="Q137" s="431"/>
    </row>
    <row r="138" spans="2:17" s="9" customFormat="1" x14ac:dyDescent="0.25">
      <c r="B138" s="432"/>
      <c r="C138" s="432"/>
      <c r="D138" s="432"/>
      <c r="G138" s="432"/>
      <c r="H138" s="432"/>
      <c r="I138" s="432"/>
      <c r="K138" s="432"/>
      <c r="L138" s="432"/>
      <c r="Q138" s="431"/>
    </row>
    <row r="139" spans="2:17" s="9" customFormat="1" x14ac:dyDescent="0.25">
      <c r="B139" s="432"/>
      <c r="C139" s="432"/>
      <c r="D139" s="432"/>
      <c r="G139" s="432"/>
      <c r="H139" s="432"/>
      <c r="I139" s="432"/>
      <c r="K139" s="432"/>
      <c r="L139" s="432"/>
      <c r="Q139" s="431"/>
    </row>
    <row r="140" spans="2:17" s="9" customFormat="1" x14ac:dyDescent="0.25">
      <c r="B140" s="432"/>
      <c r="C140" s="432"/>
      <c r="D140" s="432"/>
      <c r="G140" s="432"/>
      <c r="H140" s="432"/>
      <c r="I140" s="432"/>
      <c r="K140" s="432"/>
      <c r="L140" s="432"/>
      <c r="Q140" s="431"/>
    </row>
    <row r="141" spans="2:17" s="9" customFormat="1" x14ac:dyDescent="0.25">
      <c r="B141" s="432"/>
      <c r="C141" s="432"/>
      <c r="D141" s="432"/>
      <c r="G141" s="432"/>
      <c r="H141" s="432"/>
      <c r="I141" s="432"/>
      <c r="K141" s="432"/>
      <c r="L141" s="432"/>
      <c r="Q141" s="431"/>
    </row>
    <row r="142" spans="2:17" s="9" customFormat="1" x14ac:dyDescent="0.25">
      <c r="B142" s="432"/>
      <c r="C142" s="432"/>
      <c r="D142" s="432"/>
      <c r="G142" s="432"/>
      <c r="H142" s="432"/>
      <c r="I142" s="432"/>
      <c r="K142" s="432"/>
      <c r="L142" s="432"/>
      <c r="Q142" s="431"/>
    </row>
    <row r="143" spans="2:17" s="9" customFormat="1" x14ac:dyDescent="0.25">
      <c r="B143" s="432"/>
      <c r="C143" s="432"/>
      <c r="D143" s="432"/>
      <c r="G143" s="432"/>
      <c r="H143" s="432"/>
      <c r="I143" s="432"/>
      <c r="K143" s="432"/>
      <c r="L143" s="432"/>
      <c r="Q143" s="431"/>
    </row>
    <row r="144" spans="2:17" s="9" customFormat="1" x14ac:dyDescent="0.25">
      <c r="B144" s="432"/>
      <c r="C144" s="432"/>
      <c r="D144" s="432"/>
      <c r="G144" s="432"/>
      <c r="H144" s="432"/>
      <c r="I144" s="432"/>
      <c r="K144" s="432"/>
      <c r="L144" s="432"/>
      <c r="Q144" s="431"/>
    </row>
    <row r="145" spans="2:17" s="9" customFormat="1" x14ac:dyDescent="0.25">
      <c r="B145" s="432"/>
      <c r="C145" s="432"/>
      <c r="D145" s="432"/>
      <c r="G145" s="432"/>
      <c r="H145" s="432"/>
      <c r="I145" s="432"/>
      <c r="K145" s="432"/>
      <c r="L145" s="432"/>
      <c r="Q145" s="431"/>
    </row>
    <row r="146" spans="2:17" s="9" customFormat="1" x14ac:dyDescent="0.25">
      <c r="B146" s="432"/>
      <c r="C146" s="432"/>
      <c r="D146" s="432"/>
      <c r="G146" s="432"/>
      <c r="H146" s="432"/>
      <c r="I146" s="432"/>
      <c r="K146" s="432"/>
      <c r="L146" s="432"/>
      <c r="Q146" s="431"/>
    </row>
    <row r="147" spans="2:17" s="9" customFormat="1" x14ac:dyDescent="0.25">
      <c r="B147" s="432"/>
      <c r="C147" s="432"/>
      <c r="D147" s="432"/>
      <c r="G147" s="432"/>
      <c r="H147" s="432"/>
      <c r="I147" s="432"/>
      <c r="K147" s="432"/>
      <c r="L147" s="432"/>
      <c r="Q147" s="431"/>
    </row>
    <row r="148" spans="2:17" s="9" customFormat="1" x14ac:dyDescent="0.25">
      <c r="B148" s="432"/>
      <c r="C148" s="432"/>
      <c r="D148" s="432"/>
      <c r="G148" s="432"/>
      <c r="H148" s="432"/>
      <c r="I148" s="432"/>
      <c r="K148" s="432"/>
      <c r="L148" s="432"/>
      <c r="Q148" s="431"/>
    </row>
    <row r="149" spans="2:17" s="9" customFormat="1" x14ac:dyDescent="0.25">
      <c r="B149" s="432"/>
      <c r="C149" s="432"/>
      <c r="D149" s="432"/>
      <c r="G149" s="432"/>
      <c r="H149" s="432"/>
      <c r="I149" s="432"/>
      <c r="K149" s="432"/>
      <c r="L149" s="432"/>
      <c r="Q149" s="431"/>
    </row>
    <row r="150" spans="2:17" s="9" customFormat="1" x14ac:dyDescent="0.25">
      <c r="B150" s="432"/>
      <c r="C150" s="432"/>
      <c r="D150" s="432"/>
      <c r="G150" s="432"/>
      <c r="H150" s="432"/>
      <c r="I150" s="432"/>
      <c r="K150" s="432"/>
      <c r="L150" s="432"/>
      <c r="Q150" s="431"/>
    </row>
    <row r="151" spans="2:17" s="9" customFormat="1" x14ac:dyDescent="0.25">
      <c r="B151" s="432"/>
      <c r="C151" s="432"/>
      <c r="D151" s="432"/>
      <c r="G151" s="432"/>
      <c r="H151" s="432"/>
      <c r="I151" s="432"/>
      <c r="K151" s="432"/>
      <c r="L151" s="432"/>
      <c r="Q151" s="431"/>
    </row>
    <row r="152" spans="2:17" s="9" customFormat="1" x14ac:dyDescent="0.25">
      <c r="B152" s="432"/>
      <c r="C152" s="432"/>
      <c r="D152" s="432"/>
      <c r="G152" s="432"/>
      <c r="H152" s="432"/>
      <c r="I152" s="432"/>
      <c r="K152" s="432"/>
      <c r="L152" s="432"/>
      <c r="Q152" s="431"/>
    </row>
    <row r="153" spans="2:17" s="9" customFormat="1" x14ac:dyDescent="0.25">
      <c r="B153" s="432"/>
      <c r="C153" s="432"/>
      <c r="D153" s="432"/>
      <c r="G153" s="432"/>
      <c r="H153" s="432"/>
      <c r="I153" s="432"/>
      <c r="K153" s="432"/>
      <c r="L153" s="432"/>
      <c r="Q153" s="431"/>
    </row>
    <row r="154" spans="2:17" s="9" customFormat="1" x14ac:dyDescent="0.25">
      <c r="B154" s="432"/>
      <c r="C154" s="432"/>
      <c r="D154" s="432"/>
      <c r="G154" s="432"/>
      <c r="H154" s="432"/>
      <c r="I154" s="432"/>
      <c r="K154" s="432"/>
      <c r="L154" s="432"/>
      <c r="Q154" s="431"/>
    </row>
    <row r="155" spans="2:17" s="9" customFormat="1" x14ac:dyDescent="0.25">
      <c r="B155" s="432"/>
      <c r="C155" s="432"/>
      <c r="D155" s="432"/>
      <c r="G155" s="432"/>
      <c r="H155" s="432"/>
      <c r="I155" s="432"/>
      <c r="K155" s="432"/>
      <c r="L155" s="432"/>
      <c r="Q155" s="431"/>
    </row>
    <row r="156" spans="2:17" s="9" customFormat="1" x14ac:dyDescent="0.25">
      <c r="B156" s="432"/>
      <c r="C156" s="432"/>
      <c r="D156" s="432"/>
      <c r="G156" s="432"/>
      <c r="H156" s="432"/>
      <c r="I156" s="432"/>
      <c r="K156" s="432"/>
      <c r="L156" s="432"/>
      <c r="Q156" s="431"/>
    </row>
    <row r="157" spans="2:17" s="9" customFormat="1" x14ac:dyDescent="0.25">
      <c r="B157" s="432"/>
      <c r="C157" s="432"/>
      <c r="D157" s="432"/>
      <c r="G157" s="432"/>
      <c r="H157" s="432"/>
      <c r="I157" s="432"/>
      <c r="K157" s="432"/>
      <c r="L157" s="432"/>
      <c r="Q157" s="431"/>
    </row>
    <row r="158" spans="2:17" s="9" customFormat="1" x14ac:dyDescent="0.25">
      <c r="B158" s="432"/>
      <c r="C158" s="432"/>
      <c r="D158" s="432"/>
      <c r="G158" s="432"/>
      <c r="H158" s="432"/>
      <c r="I158" s="432"/>
      <c r="K158" s="432"/>
      <c r="L158" s="432"/>
      <c r="Q158" s="431"/>
    </row>
    <row r="159" spans="2:17" s="9" customFormat="1" x14ac:dyDescent="0.25">
      <c r="B159" s="432"/>
      <c r="C159" s="432"/>
      <c r="D159" s="432"/>
      <c r="G159" s="432"/>
      <c r="H159" s="432"/>
      <c r="I159" s="432"/>
      <c r="K159" s="432"/>
      <c r="L159" s="432"/>
      <c r="Q159" s="431"/>
    </row>
    <row r="160" spans="2:17" s="9" customFormat="1" x14ac:dyDescent="0.25">
      <c r="B160" s="432"/>
      <c r="C160" s="432"/>
      <c r="D160" s="432"/>
      <c r="G160" s="432"/>
      <c r="H160" s="432"/>
      <c r="I160" s="432"/>
      <c r="K160" s="432"/>
      <c r="L160" s="432"/>
      <c r="Q160" s="431"/>
    </row>
    <row r="161" spans="2:17" s="9" customFormat="1" x14ac:dyDescent="0.25">
      <c r="B161" s="432"/>
      <c r="C161" s="432"/>
      <c r="D161" s="432"/>
      <c r="G161" s="432"/>
      <c r="H161" s="432"/>
      <c r="I161" s="432"/>
      <c r="K161" s="432"/>
      <c r="L161" s="432"/>
      <c r="Q161" s="431"/>
    </row>
    <row r="162" spans="2:17" s="9" customFormat="1" x14ac:dyDescent="0.25">
      <c r="B162" s="432"/>
      <c r="C162" s="432"/>
      <c r="D162" s="432"/>
      <c r="G162" s="432"/>
      <c r="H162" s="432"/>
      <c r="I162" s="432"/>
      <c r="K162" s="432"/>
      <c r="L162" s="432"/>
      <c r="Q162" s="431"/>
    </row>
    <row r="163" spans="2:17" s="9" customFormat="1" x14ac:dyDescent="0.25">
      <c r="B163" s="432"/>
      <c r="C163" s="432"/>
      <c r="D163" s="432"/>
      <c r="G163" s="432"/>
      <c r="H163" s="432"/>
      <c r="I163" s="432"/>
      <c r="K163" s="432"/>
      <c r="L163" s="432"/>
      <c r="Q163" s="431"/>
    </row>
    <row r="164" spans="2:17" s="9" customFormat="1" x14ac:dyDescent="0.25">
      <c r="B164" s="432"/>
      <c r="C164" s="432"/>
      <c r="D164" s="432"/>
      <c r="G164" s="432"/>
      <c r="H164" s="432"/>
      <c r="I164" s="432"/>
      <c r="K164" s="432"/>
      <c r="L164" s="432"/>
      <c r="Q164" s="431"/>
    </row>
    <row r="165" spans="2:17" s="9" customFormat="1" x14ac:dyDescent="0.25">
      <c r="B165" s="432"/>
      <c r="C165" s="432"/>
      <c r="D165" s="432"/>
      <c r="G165" s="432"/>
      <c r="H165" s="432"/>
      <c r="I165" s="432"/>
      <c r="K165" s="432"/>
      <c r="L165" s="432"/>
      <c r="Q165" s="431"/>
    </row>
    <row r="166" spans="2:17" s="9" customFormat="1" x14ac:dyDescent="0.25">
      <c r="B166" s="432"/>
      <c r="C166" s="432"/>
      <c r="D166" s="432"/>
      <c r="G166" s="432"/>
      <c r="H166" s="432"/>
      <c r="I166" s="432"/>
      <c r="K166" s="432"/>
      <c r="L166" s="432"/>
      <c r="Q166" s="431"/>
    </row>
    <row r="167" spans="2:17" s="9" customFormat="1" x14ac:dyDescent="0.25">
      <c r="B167" s="432"/>
      <c r="C167" s="432"/>
      <c r="D167" s="432"/>
      <c r="G167" s="432"/>
      <c r="H167" s="432"/>
      <c r="I167" s="432"/>
      <c r="K167" s="432"/>
      <c r="L167" s="432"/>
      <c r="Q167" s="431"/>
    </row>
    <row r="168" spans="2:17" s="9" customFormat="1" x14ac:dyDescent="0.25">
      <c r="B168" s="432"/>
      <c r="C168" s="432"/>
      <c r="D168" s="432"/>
      <c r="G168" s="432"/>
      <c r="H168" s="432"/>
      <c r="I168" s="432"/>
      <c r="K168" s="432"/>
      <c r="L168" s="432"/>
      <c r="Q168" s="431"/>
    </row>
    <row r="169" spans="2:17" s="9" customFormat="1" x14ac:dyDescent="0.25">
      <c r="B169" s="432"/>
      <c r="C169" s="432"/>
      <c r="D169" s="432"/>
      <c r="G169" s="432"/>
      <c r="H169" s="432"/>
      <c r="I169" s="432"/>
      <c r="K169" s="432"/>
      <c r="L169" s="432"/>
      <c r="Q169" s="431"/>
    </row>
    <row r="170" spans="2:17" s="9" customFormat="1" x14ac:dyDescent="0.25">
      <c r="B170" s="432"/>
      <c r="C170" s="432"/>
      <c r="D170" s="432"/>
      <c r="G170" s="432"/>
      <c r="H170" s="432"/>
      <c r="I170" s="432"/>
      <c r="K170" s="432"/>
      <c r="L170" s="432"/>
      <c r="Q170" s="431"/>
    </row>
    <row r="171" spans="2:17" s="9" customFormat="1" x14ac:dyDescent="0.25">
      <c r="B171" s="432"/>
      <c r="C171" s="432"/>
      <c r="D171" s="432"/>
      <c r="G171" s="432"/>
      <c r="H171" s="432"/>
      <c r="I171" s="432"/>
      <c r="K171" s="432"/>
      <c r="L171" s="432"/>
      <c r="Q171" s="431"/>
    </row>
    <row r="172" spans="2:17" s="9" customFormat="1" x14ac:dyDescent="0.25">
      <c r="B172" s="432"/>
      <c r="C172" s="432"/>
      <c r="D172" s="432"/>
      <c r="G172" s="432"/>
      <c r="H172" s="432"/>
      <c r="I172" s="432"/>
      <c r="K172" s="432"/>
      <c r="L172" s="432"/>
      <c r="Q172" s="431"/>
    </row>
    <row r="173" spans="2:17" s="9" customFormat="1" x14ac:dyDescent="0.25">
      <c r="B173" s="432"/>
      <c r="C173" s="432"/>
      <c r="D173" s="432"/>
      <c r="G173" s="432"/>
      <c r="H173" s="432"/>
      <c r="I173" s="432"/>
      <c r="K173" s="432"/>
      <c r="L173" s="432"/>
      <c r="Q173" s="431"/>
    </row>
    <row r="174" spans="2:17" s="9" customFormat="1" x14ac:dyDescent="0.25">
      <c r="B174" s="432"/>
      <c r="C174" s="432"/>
      <c r="D174" s="432"/>
      <c r="G174" s="432"/>
      <c r="H174" s="432"/>
      <c r="I174" s="432"/>
      <c r="K174" s="432"/>
      <c r="L174" s="432"/>
      <c r="Q174" s="431"/>
    </row>
    <row r="175" spans="2:17" s="9" customFormat="1" x14ac:dyDescent="0.25">
      <c r="B175" s="432"/>
      <c r="C175" s="432"/>
      <c r="D175" s="432"/>
      <c r="G175" s="432"/>
      <c r="H175" s="432"/>
      <c r="I175" s="432"/>
      <c r="K175" s="432"/>
      <c r="L175" s="432"/>
      <c r="Q175" s="431"/>
    </row>
    <row r="176" spans="2:17" s="9" customFormat="1" x14ac:dyDescent="0.25">
      <c r="B176" s="432"/>
      <c r="C176" s="432"/>
      <c r="D176" s="432"/>
      <c r="G176" s="432"/>
      <c r="H176" s="432"/>
      <c r="I176" s="432"/>
      <c r="K176" s="432"/>
      <c r="L176" s="432"/>
      <c r="Q176" s="431"/>
    </row>
    <row r="177" spans="2:17" s="9" customFormat="1" x14ac:dyDescent="0.25">
      <c r="B177" s="432"/>
      <c r="C177" s="432"/>
      <c r="D177" s="432"/>
      <c r="G177" s="432"/>
      <c r="H177" s="432"/>
      <c r="I177" s="432"/>
      <c r="K177" s="432"/>
      <c r="L177" s="432"/>
      <c r="Q177" s="431"/>
    </row>
    <row r="178" spans="2:17" s="9" customFormat="1" x14ac:dyDescent="0.25">
      <c r="B178" s="432"/>
      <c r="C178" s="432"/>
      <c r="D178" s="432"/>
      <c r="G178" s="432"/>
      <c r="H178" s="432"/>
      <c r="I178" s="432"/>
      <c r="K178" s="432"/>
      <c r="L178" s="432"/>
      <c r="Q178" s="431"/>
    </row>
    <row r="179" spans="2:17" s="9" customFormat="1" x14ac:dyDescent="0.25">
      <c r="B179" s="432"/>
      <c r="C179" s="432"/>
      <c r="D179" s="432"/>
      <c r="G179" s="432"/>
      <c r="H179" s="432"/>
      <c r="I179" s="432"/>
      <c r="K179" s="432"/>
      <c r="L179" s="432"/>
      <c r="Q179" s="431"/>
    </row>
    <row r="180" spans="2:17" s="9" customFormat="1" x14ac:dyDescent="0.25">
      <c r="B180" s="432"/>
      <c r="C180" s="432"/>
      <c r="D180" s="432"/>
      <c r="G180" s="432"/>
      <c r="H180" s="432"/>
      <c r="I180" s="432"/>
      <c r="K180" s="432"/>
      <c r="L180" s="432"/>
      <c r="Q180" s="431"/>
    </row>
    <row r="181" spans="2:17" s="9" customFormat="1" x14ac:dyDescent="0.25">
      <c r="B181" s="432"/>
      <c r="C181" s="432"/>
      <c r="D181" s="432"/>
      <c r="G181" s="432"/>
      <c r="H181" s="432"/>
      <c r="I181" s="432"/>
      <c r="K181" s="432"/>
      <c r="L181" s="432"/>
      <c r="Q181" s="431"/>
    </row>
    <row r="182" spans="2:17" s="9" customFormat="1" x14ac:dyDescent="0.25">
      <c r="B182" s="432"/>
      <c r="C182" s="432"/>
      <c r="D182" s="432"/>
      <c r="G182" s="432"/>
      <c r="H182" s="432"/>
      <c r="I182" s="432"/>
      <c r="K182" s="432"/>
      <c r="L182" s="432"/>
      <c r="Q182" s="431"/>
    </row>
    <row r="183" spans="2:17" s="9" customFormat="1" x14ac:dyDescent="0.25">
      <c r="B183" s="432"/>
      <c r="C183" s="432"/>
      <c r="D183" s="432"/>
      <c r="G183" s="432"/>
      <c r="H183" s="432"/>
      <c r="I183" s="432"/>
      <c r="K183" s="432"/>
      <c r="L183" s="432"/>
      <c r="Q183" s="431"/>
    </row>
    <row r="184" spans="2:17" s="9" customFormat="1" x14ac:dyDescent="0.25">
      <c r="B184" s="432"/>
      <c r="C184" s="432"/>
      <c r="D184" s="432"/>
      <c r="G184" s="432"/>
      <c r="H184" s="432"/>
      <c r="I184" s="432"/>
      <c r="K184" s="432"/>
      <c r="L184" s="432"/>
      <c r="Q184" s="431"/>
    </row>
    <row r="185" spans="2:17" s="9" customFormat="1" x14ac:dyDescent="0.25">
      <c r="B185" s="432"/>
      <c r="C185" s="432"/>
      <c r="D185" s="432"/>
      <c r="G185" s="432"/>
      <c r="H185" s="432"/>
      <c r="I185" s="432"/>
      <c r="K185" s="432"/>
      <c r="L185" s="432"/>
      <c r="Q185" s="431"/>
    </row>
    <row r="186" spans="2:17" s="9" customFormat="1" x14ac:dyDescent="0.25">
      <c r="B186" s="432"/>
      <c r="C186" s="432"/>
      <c r="D186" s="432"/>
      <c r="G186" s="432"/>
      <c r="H186" s="432"/>
      <c r="I186" s="432"/>
      <c r="K186" s="432"/>
      <c r="L186" s="432"/>
      <c r="Q186" s="431"/>
    </row>
    <row r="187" spans="2:17" s="9" customFormat="1" x14ac:dyDescent="0.25">
      <c r="B187" s="432"/>
      <c r="C187" s="432"/>
      <c r="D187" s="432"/>
      <c r="G187" s="432"/>
      <c r="H187" s="432"/>
      <c r="I187" s="432"/>
      <c r="K187" s="432"/>
      <c r="L187" s="432"/>
      <c r="Q187" s="431"/>
    </row>
    <row r="188" spans="2:17" s="9" customFormat="1" x14ac:dyDescent="0.25">
      <c r="B188" s="432"/>
      <c r="C188" s="432"/>
      <c r="D188" s="432"/>
      <c r="G188" s="432"/>
      <c r="H188" s="432"/>
      <c r="I188" s="432"/>
      <c r="K188" s="432"/>
      <c r="L188" s="432"/>
      <c r="Q188" s="431"/>
    </row>
    <row r="189" spans="2:17" s="9" customFormat="1" x14ac:dyDescent="0.25">
      <c r="B189" s="432"/>
      <c r="C189" s="432"/>
      <c r="D189" s="432"/>
      <c r="G189" s="432"/>
      <c r="H189" s="432"/>
      <c r="I189" s="432"/>
      <c r="K189" s="432"/>
      <c r="L189" s="432"/>
      <c r="Q189" s="431"/>
    </row>
    <row r="190" spans="2:17" s="9" customFormat="1" x14ac:dyDescent="0.25">
      <c r="B190" s="432"/>
      <c r="C190" s="432"/>
      <c r="D190" s="432"/>
      <c r="G190" s="432"/>
      <c r="H190" s="432"/>
      <c r="I190" s="432"/>
      <c r="K190" s="432"/>
      <c r="L190" s="432"/>
      <c r="Q190" s="431"/>
    </row>
    <row r="191" spans="2:17" s="9" customFormat="1" x14ac:dyDescent="0.25">
      <c r="B191" s="432"/>
      <c r="C191" s="432"/>
      <c r="D191" s="432"/>
      <c r="G191" s="432"/>
      <c r="H191" s="432"/>
      <c r="I191" s="432"/>
      <c r="K191" s="432"/>
      <c r="L191" s="432"/>
      <c r="Q191" s="431"/>
    </row>
    <row r="192" spans="2:17" s="9" customFormat="1" x14ac:dyDescent="0.25">
      <c r="B192" s="432"/>
      <c r="C192" s="432"/>
      <c r="D192" s="432"/>
      <c r="G192" s="432"/>
      <c r="H192" s="432"/>
      <c r="I192" s="432"/>
      <c r="K192" s="432"/>
      <c r="L192" s="432"/>
      <c r="Q192" s="431"/>
    </row>
    <row r="193" spans="2:17" s="9" customFormat="1" x14ac:dyDescent="0.25">
      <c r="B193" s="432"/>
      <c r="C193" s="432"/>
      <c r="D193" s="432"/>
      <c r="G193" s="432"/>
      <c r="H193" s="432"/>
      <c r="I193" s="432"/>
      <c r="K193" s="432"/>
      <c r="L193" s="432"/>
      <c r="Q193" s="431"/>
    </row>
    <row r="194" spans="2:17" s="9" customFormat="1" x14ac:dyDescent="0.25">
      <c r="B194" s="432"/>
      <c r="C194" s="432"/>
      <c r="D194" s="432"/>
      <c r="G194" s="432"/>
      <c r="H194" s="432"/>
      <c r="I194" s="432"/>
      <c r="K194" s="432"/>
      <c r="L194" s="432"/>
      <c r="Q194" s="431"/>
    </row>
    <row r="195" spans="2:17" s="9" customFormat="1" x14ac:dyDescent="0.25">
      <c r="B195" s="432"/>
      <c r="C195" s="432"/>
      <c r="D195" s="432"/>
      <c r="G195" s="432"/>
      <c r="H195" s="432"/>
      <c r="I195" s="432"/>
      <c r="K195" s="432"/>
      <c r="L195" s="432"/>
      <c r="Q195" s="431"/>
    </row>
    <row r="196" spans="2:17" s="9" customFormat="1" x14ac:dyDescent="0.25">
      <c r="B196" s="432"/>
      <c r="C196" s="432"/>
      <c r="D196" s="432"/>
      <c r="G196" s="432"/>
      <c r="H196" s="432"/>
      <c r="I196" s="432"/>
      <c r="K196" s="432"/>
      <c r="L196" s="432"/>
      <c r="Q196" s="431"/>
    </row>
    <row r="197" spans="2:17" s="9" customFormat="1" x14ac:dyDescent="0.25">
      <c r="B197" s="432"/>
      <c r="C197" s="432"/>
      <c r="D197" s="432"/>
      <c r="G197" s="432"/>
      <c r="H197" s="432"/>
      <c r="I197" s="432"/>
      <c r="K197" s="432"/>
      <c r="L197" s="432"/>
      <c r="Q197" s="431"/>
    </row>
    <row r="198" spans="2:17" s="9" customFormat="1" x14ac:dyDescent="0.25">
      <c r="B198" s="432"/>
      <c r="C198" s="432"/>
      <c r="D198" s="432"/>
      <c r="G198" s="432"/>
      <c r="H198" s="432"/>
      <c r="I198" s="432"/>
      <c r="K198" s="432"/>
      <c r="L198" s="432"/>
      <c r="Q198" s="431"/>
    </row>
    <row r="199" spans="2:17" s="9" customFormat="1" x14ac:dyDescent="0.25">
      <c r="B199" s="432"/>
      <c r="C199" s="432"/>
      <c r="D199" s="432"/>
      <c r="G199" s="432"/>
      <c r="H199" s="432"/>
      <c r="I199" s="432"/>
      <c r="K199" s="432"/>
      <c r="L199" s="432"/>
      <c r="Q199" s="431"/>
    </row>
    <row r="200" spans="2:17" s="9" customFormat="1" x14ac:dyDescent="0.25">
      <c r="B200" s="432"/>
      <c r="C200" s="432"/>
      <c r="D200" s="432"/>
      <c r="G200" s="432"/>
      <c r="H200" s="432"/>
      <c r="I200" s="432"/>
      <c r="K200" s="432"/>
      <c r="L200" s="432"/>
      <c r="Q200" s="431"/>
    </row>
    <row r="201" spans="2:17" s="9" customFormat="1" x14ac:dyDescent="0.25">
      <c r="B201" s="432"/>
      <c r="C201" s="432"/>
      <c r="D201" s="432"/>
      <c r="G201" s="432"/>
      <c r="H201" s="432"/>
      <c r="I201" s="432"/>
      <c r="K201" s="432"/>
      <c r="L201" s="432"/>
      <c r="Q201" s="431"/>
    </row>
    <row r="202" spans="2:17" s="9" customFormat="1" x14ac:dyDescent="0.25">
      <c r="B202" s="432"/>
      <c r="C202" s="432"/>
      <c r="D202" s="432"/>
      <c r="G202" s="432"/>
      <c r="H202" s="432"/>
      <c r="I202" s="432"/>
      <c r="K202" s="432"/>
      <c r="L202" s="432"/>
      <c r="Q202" s="431"/>
    </row>
    <row r="203" spans="2:17" s="9" customFormat="1" x14ac:dyDescent="0.25">
      <c r="B203" s="432"/>
      <c r="C203" s="432"/>
      <c r="D203" s="432"/>
      <c r="G203" s="432"/>
      <c r="H203" s="432"/>
      <c r="I203" s="432"/>
      <c r="K203" s="432"/>
      <c r="L203" s="432"/>
      <c r="Q203" s="431"/>
    </row>
    <row r="204" spans="2:17" s="9" customFormat="1" x14ac:dyDescent="0.25">
      <c r="B204" s="432"/>
      <c r="C204" s="432"/>
      <c r="D204" s="432"/>
      <c r="G204" s="432"/>
      <c r="H204" s="432"/>
      <c r="I204" s="432"/>
      <c r="K204" s="432"/>
      <c r="L204" s="432"/>
      <c r="Q204" s="431"/>
    </row>
    <row r="205" spans="2:17" s="9" customFormat="1" x14ac:dyDescent="0.25">
      <c r="B205" s="432"/>
      <c r="C205" s="432"/>
      <c r="D205" s="432"/>
      <c r="G205" s="432"/>
      <c r="H205" s="432"/>
      <c r="I205" s="432"/>
      <c r="K205" s="432"/>
      <c r="L205" s="432"/>
      <c r="Q205" s="431"/>
    </row>
    <row r="206" spans="2:17" s="9" customFormat="1" x14ac:dyDescent="0.25">
      <c r="B206" s="432"/>
      <c r="C206" s="432"/>
      <c r="D206" s="432"/>
      <c r="G206" s="432"/>
      <c r="H206" s="432"/>
      <c r="I206" s="432"/>
      <c r="K206" s="432"/>
      <c r="L206" s="432"/>
      <c r="Q206" s="431"/>
    </row>
    <row r="207" spans="2:17" s="9" customFormat="1" x14ac:dyDescent="0.25">
      <c r="B207" s="432"/>
      <c r="C207" s="432"/>
      <c r="D207" s="432"/>
      <c r="G207" s="432"/>
      <c r="H207" s="432"/>
      <c r="I207" s="432"/>
      <c r="K207" s="432"/>
      <c r="L207" s="432"/>
      <c r="Q207" s="431"/>
    </row>
    <row r="208" spans="2:17" s="9" customFormat="1" x14ac:dyDescent="0.25">
      <c r="B208" s="432"/>
      <c r="C208" s="432"/>
      <c r="D208" s="432"/>
      <c r="G208" s="432"/>
      <c r="H208" s="432"/>
      <c r="I208" s="432"/>
      <c r="K208" s="432"/>
      <c r="L208" s="432"/>
      <c r="Q208" s="431"/>
    </row>
    <row r="209" spans="2:17" s="9" customFormat="1" x14ac:dyDescent="0.25">
      <c r="B209" s="432"/>
      <c r="C209" s="432"/>
      <c r="D209" s="432"/>
      <c r="G209" s="432"/>
      <c r="H209" s="432"/>
      <c r="I209" s="432"/>
      <c r="K209" s="432"/>
      <c r="L209" s="432"/>
      <c r="Q209" s="431"/>
    </row>
    <row r="210" spans="2:17" s="9" customFormat="1" x14ac:dyDescent="0.25">
      <c r="B210" s="432"/>
      <c r="C210" s="432"/>
      <c r="D210" s="432"/>
      <c r="G210" s="432"/>
      <c r="H210" s="432"/>
      <c r="I210" s="432"/>
      <c r="K210" s="432"/>
      <c r="L210" s="432"/>
      <c r="Q210" s="431"/>
    </row>
    <row r="211" spans="2:17" s="9" customFormat="1" x14ac:dyDescent="0.25">
      <c r="B211" s="432"/>
      <c r="C211" s="432"/>
      <c r="D211" s="432"/>
      <c r="G211" s="432"/>
      <c r="H211" s="432"/>
      <c r="I211" s="432"/>
      <c r="K211" s="432"/>
      <c r="L211" s="432"/>
      <c r="Q211" s="431"/>
    </row>
    <row r="212" spans="2:17" s="9" customFormat="1" x14ac:dyDescent="0.25">
      <c r="B212" s="432"/>
      <c r="C212" s="432"/>
      <c r="D212" s="432"/>
      <c r="G212" s="432"/>
      <c r="H212" s="432"/>
      <c r="I212" s="432"/>
      <c r="K212" s="432"/>
      <c r="L212" s="432"/>
      <c r="Q212" s="431"/>
    </row>
    <row r="213" spans="2:17" s="9" customFormat="1" x14ac:dyDescent="0.25">
      <c r="B213" s="432"/>
      <c r="C213" s="432"/>
      <c r="D213" s="432"/>
      <c r="G213" s="432"/>
      <c r="H213" s="432"/>
      <c r="I213" s="432"/>
      <c r="K213" s="432"/>
      <c r="L213" s="432"/>
      <c r="Q213" s="431"/>
    </row>
    <row r="214" spans="2:17" s="9" customFormat="1" x14ac:dyDescent="0.25">
      <c r="B214" s="432"/>
      <c r="C214" s="432"/>
      <c r="D214" s="432"/>
      <c r="G214" s="432"/>
      <c r="H214" s="432"/>
      <c r="I214" s="432"/>
      <c r="K214" s="432"/>
      <c r="L214" s="432"/>
      <c r="Q214" s="431"/>
    </row>
    <row r="215" spans="2:17" s="9" customFormat="1" x14ac:dyDescent="0.25">
      <c r="B215" s="432"/>
      <c r="C215" s="432"/>
      <c r="D215" s="432"/>
      <c r="G215" s="432"/>
      <c r="H215" s="432"/>
      <c r="I215" s="432"/>
      <c r="K215" s="432"/>
      <c r="L215" s="432"/>
      <c r="Q215" s="431"/>
    </row>
    <row r="216" spans="2:17" s="9" customFormat="1" x14ac:dyDescent="0.25">
      <c r="B216" s="432"/>
      <c r="C216" s="432"/>
      <c r="D216" s="432"/>
      <c r="G216" s="432"/>
      <c r="H216" s="432"/>
      <c r="I216" s="432"/>
      <c r="K216" s="432"/>
      <c r="L216" s="432"/>
      <c r="Q216" s="431"/>
    </row>
    <row r="217" spans="2:17" s="9" customFormat="1" x14ac:dyDescent="0.25">
      <c r="B217" s="432"/>
      <c r="C217" s="432"/>
      <c r="D217" s="432"/>
      <c r="G217" s="432"/>
      <c r="H217" s="432"/>
      <c r="I217" s="432"/>
      <c r="K217" s="432"/>
      <c r="L217" s="432"/>
      <c r="Q217" s="431"/>
    </row>
    <row r="218" spans="2:17" s="9" customFormat="1" x14ac:dyDescent="0.25">
      <c r="B218" s="432"/>
      <c r="C218" s="432"/>
      <c r="D218" s="432"/>
      <c r="G218" s="432"/>
      <c r="H218" s="432"/>
      <c r="I218" s="432"/>
      <c r="K218" s="432"/>
      <c r="L218" s="432"/>
      <c r="Q218" s="431"/>
    </row>
    <row r="219" spans="2:17" s="9" customFormat="1" x14ac:dyDescent="0.25">
      <c r="B219" s="432"/>
      <c r="C219" s="432"/>
      <c r="D219" s="432"/>
      <c r="G219" s="432"/>
      <c r="H219" s="432"/>
      <c r="I219" s="432"/>
      <c r="K219" s="432"/>
      <c r="L219" s="432"/>
      <c r="Q219" s="431"/>
    </row>
    <row r="220" spans="2:17" s="9" customFormat="1" x14ac:dyDescent="0.25">
      <c r="B220" s="432"/>
      <c r="C220" s="432"/>
      <c r="D220" s="432"/>
      <c r="G220" s="432"/>
      <c r="H220" s="432"/>
      <c r="I220" s="432"/>
      <c r="K220" s="432"/>
      <c r="L220" s="432"/>
      <c r="Q220" s="431"/>
    </row>
    <row r="221" spans="2:17" s="9" customFormat="1" x14ac:dyDescent="0.25">
      <c r="B221" s="432"/>
      <c r="C221" s="432"/>
      <c r="D221" s="432"/>
      <c r="G221" s="432"/>
      <c r="H221" s="432"/>
      <c r="I221" s="432"/>
      <c r="K221" s="432"/>
      <c r="L221" s="432"/>
      <c r="Q221" s="431"/>
    </row>
    <row r="222" spans="2:17" s="9" customFormat="1" x14ac:dyDescent="0.25">
      <c r="B222" s="432"/>
      <c r="C222" s="432"/>
      <c r="D222" s="432"/>
      <c r="G222" s="432"/>
      <c r="H222" s="432"/>
      <c r="I222" s="432"/>
      <c r="K222" s="432"/>
      <c r="L222" s="432"/>
      <c r="Q222" s="431"/>
    </row>
    <row r="223" spans="2:17" s="9" customFormat="1" x14ac:dyDescent="0.25">
      <c r="B223" s="432"/>
      <c r="C223" s="432"/>
      <c r="D223" s="432"/>
      <c r="G223" s="432"/>
      <c r="H223" s="432"/>
      <c r="I223" s="432"/>
      <c r="K223" s="432"/>
      <c r="L223" s="432"/>
      <c r="Q223" s="431"/>
    </row>
    <row r="224" spans="2:17" s="9" customFormat="1" x14ac:dyDescent="0.25">
      <c r="B224" s="432"/>
      <c r="C224" s="432"/>
      <c r="D224" s="432"/>
      <c r="G224" s="432"/>
      <c r="H224" s="432"/>
      <c r="I224" s="432"/>
      <c r="K224" s="432"/>
      <c r="L224" s="432"/>
      <c r="Q224" s="431"/>
    </row>
    <row r="225" spans="2:17" s="9" customFormat="1" x14ac:dyDescent="0.25">
      <c r="B225" s="432"/>
      <c r="C225" s="432"/>
      <c r="D225" s="432"/>
      <c r="G225" s="432"/>
      <c r="H225" s="432"/>
      <c r="I225" s="432"/>
      <c r="K225" s="432"/>
      <c r="L225" s="432"/>
      <c r="Q225" s="431"/>
    </row>
    <row r="226" spans="2:17" s="9" customFormat="1" x14ac:dyDescent="0.25">
      <c r="B226" s="432"/>
      <c r="C226" s="432"/>
      <c r="D226" s="432"/>
      <c r="G226" s="432"/>
      <c r="H226" s="432"/>
      <c r="I226" s="432"/>
      <c r="K226" s="432"/>
      <c r="L226" s="432"/>
      <c r="Q226" s="431"/>
    </row>
    <row r="227" spans="2:17" s="9" customFormat="1" x14ac:dyDescent="0.25">
      <c r="B227" s="432"/>
      <c r="C227" s="432"/>
      <c r="D227" s="432"/>
      <c r="G227" s="432"/>
      <c r="H227" s="432"/>
      <c r="I227" s="432"/>
      <c r="K227" s="432"/>
      <c r="L227" s="432"/>
      <c r="Q227" s="431"/>
    </row>
    <row r="228" spans="2:17" s="9" customFormat="1" x14ac:dyDescent="0.25">
      <c r="B228" s="432"/>
      <c r="C228" s="432"/>
      <c r="D228" s="432"/>
      <c r="G228" s="432"/>
      <c r="H228" s="432"/>
      <c r="I228" s="432"/>
      <c r="K228" s="432"/>
      <c r="L228" s="432"/>
      <c r="Q228" s="431"/>
    </row>
    <row r="229" spans="2:17" s="9" customFormat="1" x14ac:dyDescent="0.25">
      <c r="B229" s="432"/>
      <c r="C229" s="432"/>
      <c r="D229" s="432"/>
      <c r="G229" s="432"/>
      <c r="H229" s="432"/>
      <c r="I229" s="432"/>
      <c r="K229" s="432"/>
      <c r="L229" s="432"/>
      <c r="Q229" s="431"/>
    </row>
    <row r="230" spans="2:17" s="9" customFormat="1" x14ac:dyDescent="0.25">
      <c r="B230" s="432"/>
      <c r="C230" s="432"/>
      <c r="D230" s="432"/>
      <c r="G230" s="432"/>
      <c r="H230" s="432"/>
      <c r="I230" s="432"/>
      <c r="K230" s="432"/>
      <c r="L230" s="432"/>
      <c r="Q230" s="431"/>
    </row>
    <row r="231" spans="2:17" s="9" customFormat="1" x14ac:dyDescent="0.25">
      <c r="B231" s="432"/>
      <c r="C231" s="432"/>
      <c r="D231" s="432"/>
      <c r="G231" s="432"/>
      <c r="H231" s="432"/>
      <c r="I231" s="432"/>
      <c r="K231" s="432"/>
      <c r="L231" s="432"/>
      <c r="Q231" s="431"/>
    </row>
    <row r="232" spans="2:17" s="9" customFormat="1" x14ac:dyDescent="0.25">
      <c r="B232" s="432"/>
      <c r="C232" s="432"/>
      <c r="D232" s="432"/>
      <c r="G232" s="432"/>
      <c r="H232" s="432"/>
      <c r="I232" s="432"/>
      <c r="K232" s="432"/>
      <c r="L232" s="432"/>
      <c r="Q232" s="431"/>
    </row>
    <row r="233" spans="2:17" s="9" customFormat="1" x14ac:dyDescent="0.25">
      <c r="B233" s="432"/>
      <c r="C233" s="432"/>
      <c r="D233" s="432"/>
      <c r="G233" s="432"/>
      <c r="H233" s="432"/>
      <c r="I233" s="432"/>
      <c r="K233" s="432"/>
      <c r="L233" s="432"/>
      <c r="Q233" s="431"/>
    </row>
    <row r="234" spans="2:17" s="9" customFormat="1" x14ac:dyDescent="0.25">
      <c r="B234" s="432"/>
      <c r="C234" s="432"/>
      <c r="D234" s="432"/>
      <c r="G234" s="432"/>
      <c r="H234" s="432"/>
      <c r="I234" s="432"/>
      <c r="K234" s="432"/>
      <c r="L234" s="432"/>
      <c r="Q234" s="431"/>
    </row>
    <row r="235" spans="2:17" s="9" customFormat="1" x14ac:dyDescent="0.25">
      <c r="B235" s="432"/>
      <c r="C235" s="432"/>
      <c r="D235" s="432"/>
      <c r="G235" s="432"/>
      <c r="H235" s="432"/>
      <c r="I235" s="432"/>
      <c r="K235" s="432"/>
      <c r="L235" s="432"/>
      <c r="Q235" s="431"/>
    </row>
  </sheetData>
  <mergeCells count="22">
    <mergeCell ref="E20:R20"/>
    <mergeCell ref="E4:E5"/>
    <mergeCell ref="B15:D15"/>
    <mergeCell ref="E15:R15"/>
    <mergeCell ref="M23:N23"/>
    <mergeCell ref="O23:P23"/>
    <mergeCell ref="Q4:Q5"/>
    <mergeCell ref="R4:R5"/>
    <mergeCell ref="G4:G5"/>
    <mergeCell ref="H4:I4"/>
    <mergeCell ref="J4:J5"/>
    <mergeCell ref="K4:L4"/>
    <mergeCell ref="M4:N4"/>
    <mergeCell ref="O4:P4"/>
    <mergeCell ref="B9:D9"/>
    <mergeCell ref="E9:R9"/>
    <mergeCell ref="F4:F5"/>
    <mergeCell ref="B20:D20"/>
    <mergeCell ref="A4:A5"/>
    <mergeCell ref="B4:B5"/>
    <mergeCell ref="C4:C5"/>
    <mergeCell ref="D4:D5"/>
  </mergeCells>
  <dataValidations count="3">
    <dataValidation type="list" allowBlank="1" showInputMessage="1" showErrorMessage="1" sqref="Q18:Q19 Q7:Q8 Q10:Q11" xr:uid="{00000000-0002-0000-0000-000000000000}">
      <formula1>$W$1:$W$6</formula1>
    </dataValidation>
    <dataValidation type="list" allowBlank="1" showInputMessage="1" showErrorMessage="1" sqref="Q21 Q17" xr:uid="{00000000-0002-0000-0000-000001000000}">
      <formula1>$X$1:$X$6</formula1>
    </dataValidation>
    <dataValidation type="list" allowBlank="1" showInputMessage="1" showErrorMessage="1" sqref="Q12:Q14 Q16" xr:uid="{00000000-0002-0000-0000-000002000000}">
      <formula1>$U$1:$U$6</formula1>
    </dataValidation>
  </dataValidations>
  <pageMargins left="0.31496062992125984" right="0.31496062992125984" top="0.55118110236220474" bottom="0.55118110236220474" header="0.31496062992125984" footer="0.31496062992125984"/>
  <pageSetup paperSize="8" scale="54" fitToHeight="17" orientation="landscape" r:id="rId1"/>
  <headerFooter>
    <oddFooter>Strona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usz8"/>
  <dimension ref="A1:S80"/>
  <sheetViews>
    <sheetView zoomScale="70" zoomScaleNormal="70" workbookViewId="0">
      <selection sqref="A1:F2"/>
    </sheetView>
  </sheetViews>
  <sheetFormatPr defaultRowHeight="15" x14ac:dyDescent="0.25"/>
  <cols>
    <col min="1" max="1" width="4.71093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1" width="10.7109375" customWidth="1"/>
    <col min="12" max="12" width="12.7109375" customWidth="1"/>
    <col min="13" max="16" width="14.7109375" style="1"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1" spans="1:19" ht="15.75" x14ac:dyDescent="0.25">
      <c r="A1" s="965" t="s">
        <v>1255</v>
      </c>
      <c r="B1" s="966"/>
      <c r="C1" s="966"/>
      <c r="D1" s="966"/>
      <c r="E1" s="966"/>
      <c r="F1" s="966"/>
    </row>
    <row r="2" spans="1:19" ht="15.75" x14ac:dyDescent="0.25">
      <c r="A2" s="965" t="s">
        <v>1264</v>
      </c>
      <c r="B2" s="966"/>
      <c r="C2" s="966"/>
      <c r="D2" s="966"/>
      <c r="E2" s="966"/>
      <c r="F2" s="966"/>
    </row>
    <row r="4" spans="1:19" s="3" customFormat="1" ht="47.25" customHeight="1" x14ac:dyDescent="0.25">
      <c r="A4" s="753" t="s">
        <v>0</v>
      </c>
      <c r="B4" s="755" t="s">
        <v>1</v>
      </c>
      <c r="C4" s="755" t="s">
        <v>2</v>
      </c>
      <c r="D4" s="755" t="s">
        <v>3</v>
      </c>
      <c r="E4" s="753" t="s">
        <v>4</v>
      </c>
      <c r="F4" s="753" t="s">
        <v>5</v>
      </c>
      <c r="G4" s="753" t="s">
        <v>6</v>
      </c>
      <c r="H4" s="757" t="s">
        <v>7</v>
      </c>
      <c r="I4" s="757"/>
      <c r="J4" s="753" t="s">
        <v>8</v>
      </c>
      <c r="K4" s="758" t="s">
        <v>9</v>
      </c>
      <c r="L4" s="759"/>
      <c r="M4" s="752" t="s">
        <v>10</v>
      </c>
      <c r="N4" s="752"/>
      <c r="O4" s="752" t="s">
        <v>11</v>
      </c>
      <c r="P4" s="752"/>
      <c r="Q4" s="753" t="s">
        <v>12</v>
      </c>
      <c r="R4" s="755" t="s">
        <v>13</v>
      </c>
      <c r="S4" s="2"/>
    </row>
    <row r="5" spans="1:19" s="3" customFormat="1" ht="35.25" customHeight="1" x14ac:dyDescent="0.2">
      <c r="A5" s="754"/>
      <c r="B5" s="756"/>
      <c r="C5" s="756"/>
      <c r="D5" s="756"/>
      <c r="E5" s="754"/>
      <c r="F5" s="754"/>
      <c r="G5" s="754"/>
      <c r="H5" s="75" t="s">
        <v>14</v>
      </c>
      <c r="I5" s="75" t="s">
        <v>15</v>
      </c>
      <c r="J5" s="754"/>
      <c r="K5" s="76">
        <v>2018</v>
      </c>
      <c r="L5" s="76">
        <v>2019</v>
      </c>
      <c r="M5" s="77">
        <v>2018</v>
      </c>
      <c r="N5" s="77">
        <v>2019</v>
      </c>
      <c r="O5" s="77">
        <v>2018</v>
      </c>
      <c r="P5" s="77">
        <v>2019</v>
      </c>
      <c r="Q5" s="754"/>
      <c r="R5" s="756"/>
      <c r="S5" s="2"/>
    </row>
    <row r="6" spans="1:19" s="3" customFormat="1" ht="15.75" customHeight="1" x14ac:dyDescent="0.2">
      <c r="A6" s="78" t="s">
        <v>16</v>
      </c>
      <c r="B6" s="75" t="s">
        <v>17</v>
      </c>
      <c r="C6" s="75" t="s">
        <v>18</v>
      </c>
      <c r="D6" s="75" t="s">
        <v>19</v>
      </c>
      <c r="E6" s="78" t="s">
        <v>20</v>
      </c>
      <c r="F6" s="78" t="s">
        <v>21</v>
      </c>
      <c r="G6" s="78" t="s">
        <v>22</v>
      </c>
      <c r="H6" s="75" t="s">
        <v>23</v>
      </c>
      <c r="I6" s="75" t="s">
        <v>24</v>
      </c>
      <c r="J6" s="78" t="s">
        <v>25</v>
      </c>
      <c r="K6" s="76" t="s">
        <v>26</v>
      </c>
      <c r="L6" s="76" t="s">
        <v>27</v>
      </c>
      <c r="M6" s="79" t="s">
        <v>28</v>
      </c>
      <c r="N6" s="79" t="s">
        <v>29</v>
      </c>
      <c r="O6" s="79" t="s">
        <v>30</v>
      </c>
      <c r="P6" s="79" t="s">
        <v>31</v>
      </c>
      <c r="Q6" s="78" t="s">
        <v>32</v>
      </c>
      <c r="R6" s="75" t="s">
        <v>33</v>
      </c>
      <c r="S6" s="2"/>
    </row>
    <row r="7" spans="1:19" s="9" customFormat="1" ht="183.75" customHeight="1" x14ac:dyDescent="0.25">
      <c r="A7" s="174">
        <v>1</v>
      </c>
      <c r="B7" s="45">
        <v>1</v>
      </c>
      <c r="C7" s="45">
        <v>4</v>
      </c>
      <c r="D7" s="34">
        <v>5</v>
      </c>
      <c r="E7" s="137" t="s">
        <v>1075</v>
      </c>
      <c r="F7" s="34" t="s">
        <v>1076</v>
      </c>
      <c r="G7" s="34" t="s">
        <v>1077</v>
      </c>
      <c r="H7" s="35" t="s">
        <v>1078</v>
      </c>
      <c r="I7" s="10" t="s">
        <v>1079</v>
      </c>
      <c r="J7" s="34" t="s">
        <v>1080</v>
      </c>
      <c r="K7" s="35" t="s">
        <v>1081</v>
      </c>
      <c r="L7" s="35"/>
      <c r="M7" s="32">
        <v>24100</v>
      </c>
      <c r="N7" s="32"/>
      <c r="O7" s="32">
        <v>24100</v>
      </c>
      <c r="P7" s="32"/>
      <c r="Q7" s="34" t="s">
        <v>634</v>
      </c>
      <c r="R7" s="34" t="s">
        <v>1082</v>
      </c>
      <c r="S7" s="8"/>
    </row>
    <row r="8" spans="1:19" s="9" customFormat="1" ht="188.25" customHeight="1" x14ac:dyDescent="0.25">
      <c r="A8" s="38">
        <v>2</v>
      </c>
      <c r="B8" s="38">
        <v>1</v>
      </c>
      <c r="C8" s="38">
        <v>4</v>
      </c>
      <c r="D8" s="36">
        <v>5</v>
      </c>
      <c r="E8" s="90" t="s">
        <v>1083</v>
      </c>
      <c r="F8" s="36" t="s">
        <v>1084</v>
      </c>
      <c r="G8" s="36" t="s">
        <v>55</v>
      </c>
      <c r="H8" s="37" t="s">
        <v>581</v>
      </c>
      <c r="I8" s="7" t="s">
        <v>84</v>
      </c>
      <c r="J8" s="36" t="s">
        <v>582</v>
      </c>
      <c r="K8" s="37" t="s">
        <v>926</v>
      </c>
      <c r="L8" s="37"/>
      <c r="M8" s="31">
        <v>24216</v>
      </c>
      <c r="N8" s="31"/>
      <c r="O8" s="31">
        <v>20716</v>
      </c>
      <c r="P8" s="31"/>
      <c r="Q8" s="36" t="s">
        <v>1085</v>
      </c>
      <c r="R8" s="36" t="s">
        <v>1086</v>
      </c>
      <c r="S8" s="8"/>
    </row>
    <row r="9" spans="1:19" s="9" customFormat="1" ht="165" customHeight="1" x14ac:dyDescent="0.25">
      <c r="A9" s="151">
        <v>3</v>
      </c>
      <c r="B9" s="38">
        <v>1</v>
      </c>
      <c r="C9" s="38">
        <v>4</v>
      </c>
      <c r="D9" s="36">
        <v>2</v>
      </c>
      <c r="E9" s="90" t="s">
        <v>1087</v>
      </c>
      <c r="F9" s="36" t="s">
        <v>1088</v>
      </c>
      <c r="G9" s="36" t="s">
        <v>632</v>
      </c>
      <c r="H9" s="37" t="s">
        <v>1089</v>
      </c>
      <c r="I9" s="7" t="s">
        <v>1090</v>
      </c>
      <c r="J9" s="36" t="s">
        <v>633</v>
      </c>
      <c r="K9" s="37" t="s">
        <v>1091</v>
      </c>
      <c r="L9" s="37"/>
      <c r="M9" s="31">
        <v>85000</v>
      </c>
      <c r="N9" s="31"/>
      <c r="O9" s="31">
        <v>85000</v>
      </c>
      <c r="P9" s="31"/>
      <c r="Q9" s="36" t="s">
        <v>634</v>
      </c>
      <c r="R9" s="36" t="s">
        <v>1092</v>
      </c>
      <c r="S9" s="8"/>
    </row>
    <row r="10" spans="1:19" s="9" customFormat="1" ht="109.5" customHeight="1" x14ac:dyDescent="0.25">
      <c r="A10" s="38">
        <v>4</v>
      </c>
      <c r="B10" s="38">
        <v>1</v>
      </c>
      <c r="C10" s="38">
        <v>4</v>
      </c>
      <c r="D10" s="36">
        <v>5</v>
      </c>
      <c r="E10" s="90" t="s">
        <v>1093</v>
      </c>
      <c r="F10" s="36" t="s">
        <v>1094</v>
      </c>
      <c r="G10" s="36" t="s">
        <v>48</v>
      </c>
      <c r="H10" s="36" t="s">
        <v>1095</v>
      </c>
      <c r="I10" s="7" t="s">
        <v>180</v>
      </c>
      <c r="J10" s="36" t="s">
        <v>1096</v>
      </c>
      <c r="K10" s="37" t="s">
        <v>1091</v>
      </c>
      <c r="L10" s="37"/>
      <c r="M10" s="31">
        <v>8500</v>
      </c>
      <c r="N10" s="31"/>
      <c r="O10" s="31">
        <v>8500</v>
      </c>
      <c r="P10" s="31"/>
      <c r="Q10" s="36" t="s">
        <v>634</v>
      </c>
      <c r="R10" s="36" t="s">
        <v>1092</v>
      </c>
      <c r="S10" s="8"/>
    </row>
    <row r="11" spans="1:19" ht="159.75" customHeight="1" x14ac:dyDescent="0.25">
      <c r="A11" s="38">
        <v>5</v>
      </c>
      <c r="B11" s="38">
        <v>1</v>
      </c>
      <c r="C11" s="38">
        <v>4</v>
      </c>
      <c r="D11" s="36">
        <v>5</v>
      </c>
      <c r="E11" s="90" t="s">
        <v>1097</v>
      </c>
      <c r="F11" s="36" t="s">
        <v>1098</v>
      </c>
      <c r="G11" s="36" t="s">
        <v>48</v>
      </c>
      <c r="H11" s="36" t="s">
        <v>1095</v>
      </c>
      <c r="I11" s="7" t="s">
        <v>158</v>
      </c>
      <c r="J11" s="36" t="s">
        <v>1099</v>
      </c>
      <c r="K11" s="37" t="s">
        <v>1091</v>
      </c>
      <c r="L11" s="37"/>
      <c r="M11" s="31">
        <v>7500</v>
      </c>
      <c r="N11" s="31"/>
      <c r="O11" s="31">
        <v>7500</v>
      </c>
      <c r="P11" s="31"/>
      <c r="Q11" s="36" t="s">
        <v>634</v>
      </c>
      <c r="R11" s="36" t="s">
        <v>1092</v>
      </c>
    </row>
    <row r="12" spans="1:19" ht="108" customHeight="1" x14ac:dyDescent="0.25">
      <c r="A12" s="38">
        <v>6</v>
      </c>
      <c r="B12" s="38">
        <v>1</v>
      </c>
      <c r="C12" s="38">
        <v>4</v>
      </c>
      <c r="D12" s="36">
        <v>2</v>
      </c>
      <c r="E12" s="90" t="s">
        <v>1100</v>
      </c>
      <c r="F12" s="36" t="s">
        <v>1101</v>
      </c>
      <c r="G12" s="36" t="s">
        <v>48</v>
      </c>
      <c r="H12" s="36" t="s">
        <v>48</v>
      </c>
      <c r="I12" s="7" t="s">
        <v>158</v>
      </c>
      <c r="J12" s="36" t="s">
        <v>1102</v>
      </c>
      <c r="K12" s="37" t="s">
        <v>1091</v>
      </c>
      <c r="L12" s="37"/>
      <c r="M12" s="31">
        <v>7500</v>
      </c>
      <c r="N12" s="31"/>
      <c r="O12" s="31">
        <v>7500</v>
      </c>
      <c r="P12" s="31"/>
      <c r="Q12" s="36" t="s">
        <v>634</v>
      </c>
      <c r="R12" s="36" t="s">
        <v>1092</v>
      </c>
    </row>
    <row r="13" spans="1:19" ht="225" customHeight="1" x14ac:dyDescent="0.25">
      <c r="A13" s="270">
        <v>7</v>
      </c>
      <c r="B13" s="250">
        <v>1</v>
      </c>
      <c r="C13" s="250">
        <v>4</v>
      </c>
      <c r="D13" s="236">
        <v>2</v>
      </c>
      <c r="E13" s="271" t="s">
        <v>629</v>
      </c>
      <c r="F13" s="236" t="s">
        <v>630</v>
      </c>
      <c r="G13" s="236" t="s">
        <v>631</v>
      </c>
      <c r="H13" s="420" t="s">
        <v>1161</v>
      </c>
      <c r="I13" s="421" t="s">
        <v>1162</v>
      </c>
      <c r="J13" s="236" t="s">
        <v>633</v>
      </c>
      <c r="K13" s="252"/>
      <c r="L13" s="252" t="s">
        <v>39</v>
      </c>
      <c r="M13" s="253"/>
      <c r="N13" s="253">
        <v>50000</v>
      </c>
      <c r="O13" s="253"/>
      <c r="P13" s="253">
        <v>50000</v>
      </c>
      <c r="Q13" s="236" t="s">
        <v>634</v>
      </c>
      <c r="R13" s="236" t="s">
        <v>635</v>
      </c>
    </row>
    <row r="14" spans="1:19" ht="93" customHeight="1" x14ac:dyDescent="0.25">
      <c r="A14" s="270"/>
      <c r="B14" s="663" t="s">
        <v>636</v>
      </c>
      <c r="C14" s="742"/>
      <c r="D14" s="742"/>
      <c r="E14" s="742"/>
      <c r="F14" s="742"/>
      <c r="G14" s="742"/>
      <c r="H14" s="742"/>
      <c r="I14" s="742"/>
      <c r="J14" s="742"/>
      <c r="K14" s="742"/>
      <c r="L14" s="742"/>
      <c r="M14" s="742"/>
      <c r="N14" s="742"/>
      <c r="O14" s="742"/>
      <c r="P14" s="742"/>
      <c r="Q14" s="742"/>
      <c r="R14" s="743"/>
    </row>
    <row r="15" spans="1:19" ht="221.25" customHeight="1" x14ac:dyDescent="0.25">
      <c r="A15" s="250">
        <v>8</v>
      </c>
      <c r="B15" s="250">
        <v>1</v>
      </c>
      <c r="C15" s="250">
        <v>4</v>
      </c>
      <c r="D15" s="236">
        <v>5</v>
      </c>
      <c r="E15" s="271" t="s">
        <v>637</v>
      </c>
      <c r="F15" s="236" t="s">
        <v>638</v>
      </c>
      <c r="G15" s="236" t="s">
        <v>37</v>
      </c>
      <c r="H15" s="236" t="s">
        <v>639</v>
      </c>
      <c r="I15" s="237" t="s">
        <v>640</v>
      </c>
      <c r="J15" s="236" t="s">
        <v>641</v>
      </c>
      <c r="K15" s="252"/>
      <c r="L15" s="252" t="s">
        <v>39</v>
      </c>
      <c r="M15" s="253"/>
      <c r="N15" s="253">
        <v>35000</v>
      </c>
      <c r="O15" s="253"/>
      <c r="P15" s="253">
        <v>35000</v>
      </c>
      <c r="Q15" s="236" t="s">
        <v>642</v>
      </c>
      <c r="R15" s="236" t="s">
        <v>635</v>
      </c>
    </row>
    <row r="16" spans="1:19" ht="108.75" customHeight="1" x14ac:dyDescent="0.25">
      <c r="A16" s="250"/>
      <c r="B16" s="663" t="s">
        <v>643</v>
      </c>
      <c r="C16" s="742"/>
      <c r="D16" s="742"/>
      <c r="E16" s="742"/>
      <c r="F16" s="742"/>
      <c r="G16" s="742"/>
      <c r="H16" s="742"/>
      <c r="I16" s="742"/>
      <c r="J16" s="742"/>
      <c r="K16" s="742"/>
      <c r="L16" s="742"/>
      <c r="M16" s="742"/>
      <c r="N16" s="742"/>
      <c r="O16" s="742"/>
      <c r="P16" s="742"/>
      <c r="Q16" s="742"/>
      <c r="R16" s="743"/>
    </row>
    <row r="17" spans="1:18" ht="281.25" customHeight="1" x14ac:dyDescent="0.25">
      <c r="A17" s="250">
        <v>9</v>
      </c>
      <c r="B17" s="250">
        <v>1</v>
      </c>
      <c r="C17" s="250">
        <v>4</v>
      </c>
      <c r="D17" s="236">
        <v>2</v>
      </c>
      <c r="E17" s="271" t="s">
        <v>644</v>
      </c>
      <c r="F17" s="236" t="s">
        <v>645</v>
      </c>
      <c r="G17" s="236" t="s">
        <v>646</v>
      </c>
      <c r="H17" s="236" t="s">
        <v>647</v>
      </c>
      <c r="I17" s="237" t="s">
        <v>648</v>
      </c>
      <c r="J17" s="236" t="s">
        <v>649</v>
      </c>
      <c r="K17" s="252"/>
      <c r="L17" s="252" t="s">
        <v>299</v>
      </c>
      <c r="M17" s="253"/>
      <c r="N17" s="253">
        <v>16000</v>
      </c>
      <c r="O17" s="253"/>
      <c r="P17" s="253">
        <v>16000</v>
      </c>
      <c r="Q17" s="236" t="s">
        <v>634</v>
      </c>
      <c r="R17" s="236" t="s">
        <v>635</v>
      </c>
    </row>
    <row r="18" spans="1:18" ht="78" customHeight="1" x14ac:dyDescent="0.25">
      <c r="A18" s="250"/>
      <c r="B18" s="663" t="s">
        <v>1109</v>
      </c>
      <c r="C18" s="742"/>
      <c r="D18" s="742"/>
      <c r="E18" s="742"/>
      <c r="F18" s="742"/>
      <c r="G18" s="742"/>
      <c r="H18" s="742"/>
      <c r="I18" s="742"/>
      <c r="J18" s="742"/>
      <c r="K18" s="742"/>
      <c r="L18" s="742"/>
      <c r="M18" s="742"/>
      <c r="N18" s="742"/>
      <c r="O18" s="742"/>
      <c r="P18" s="742"/>
      <c r="Q18" s="742"/>
      <c r="R18" s="743"/>
    </row>
    <row r="19" spans="1:18" ht="336" customHeight="1" x14ac:dyDescent="0.25">
      <c r="A19" s="250">
        <v>10</v>
      </c>
      <c r="B19" s="250">
        <v>3</v>
      </c>
      <c r="C19" s="250">
        <v>4</v>
      </c>
      <c r="D19" s="236">
        <v>5</v>
      </c>
      <c r="E19" s="272" t="s">
        <v>650</v>
      </c>
      <c r="F19" s="273" t="s">
        <v>651</v>
      </c>
      <c r="G19" s="236" t="s">
        <v>155</v>
      </c>
      <c r="H19" s="247" t="s">
        <v>652</v>
      </c>
      <c r="I19" s="237" t="s">
        <v>653</v>
      </c>
      <c r="J19" s="242" t="s">
        <v>654</v>
      </c>
      <c r="K19" s="252"/>
      <c r="L19" s="252" t="s">
        <v>39</v>
      </c>
      <c r="M19" s="253"/>
      <c r="N19" s="253">
        <v>40000</v>
      </c>
      <c r="O19" s="253"/>
      <c r="P19" s="253">
        <v>40000</v>
      </c>
      <c r="Q19" s="236" t="s">
        <v>634</v>
      </c>
      <c r="R19" s="236" t="s">
        <v>635</v>
      </c>
    </row>
    <row r="20" spans="1:18" ht="111.75" customHeight="1" x14ac:dyDescent="0.25">
      <c r="A20" s="250"/>
      <c r="B20" s="663" t="s">
        <v>1108</v>
      </c>
      <c r="C20" s="742"/>
      <c r="D20" s="742"/>
      <c r="E20" s="742"/>
      <c r="F20" s="742"/>
      <c r="G20" s="742"/>
      <c r="H20" s="742"/>
      <c r="I20" s="742"/>
      <c r="J20" s="742"/>
      <c r="K20" s="742"/>
      <c r="L20" s="742"/>
      <c r="M20" s="742"/>
      <c r="N20" s="742"/>
      <c r="O20" s="742"/>
      <c r="P20" s="742"/>
      <c r="Q20" s="742"/>
      <c r="R20" s="743"/>
    </row>
    <row r="21" spans="1:18" ht="244.5" customHeight="1" x14ac:dyDescent="0.25">
      <c r="A21" s="270">
        <v>11</v>
      </c>
      <c r="B21" s="250">
        <v>1</v>
      </c>
      <c r="C21" s="250">
        <v>4</v>
      </c>
      <c r="D21" s="236" t="s">
        <v>655</v>
      </c>
      <c r="E21" s="271" t="s">
        <v>656</v>
      </c>
      <c r="F21" s="236" t="s">
        <v>657</v>
      </c>
      <c r="G21" s="236" t="s">
        <v>155</v>
      </c>
      <c r="H21" s="252" t="s">
        <v>658</v>
      </c>
      <c r="I21" s="237" t="s">
        <v>659</v>
      </c>
      <c r="J21" s="236" t="s">
        <v>660</v>
      </c>
      <c r="K21" s="252"/>
      <c r="L21" s="252" t="s">
        <v>39</v>
      </c>
      <c r="M21" s="253"/>
      <c r="N21" s="253">
        <v>28000</v>
      </c>
      <c r="O21" s="253"/>
      <c r="P21" s="253">
        <v>28000</v>
      </c>
      <c r="Q21" s="236" t="s">
        <v>634</v>
      </c>
      <c r="R21" s="236" t="s">
        <v>635</v>
      </c>
    </row>
    <row r="22" spans="1:18" ht="135.75" customHeight="1" x14ac:dyDescent="0.25">
      <c r="A22" s="270"/>
      <c r="B22" s="663" t="s">
        <v>1107</v>
      </c>
      <c r="C22" s="742"/>
      <c r="D22" s="742"/>
      <c r="E22" s="742"/>
      <c r="F22" s="742"/>
      <c r="G22" s="742"/>
      <c r="H22" s="742"/>
      <c r="I22" s="742"/>
      <c r="J22" s="742"/>
      <c r="K22" s="742"/>
      <c r="L22" s="742"/>
      <c r="M22" s="742"/>
      <c r="N22" s="742"/>
      <c r="O22" s="742"/>
      <c r="P22" s="742"/>
      <c r="Q22" s="742"/>
      <c r="R22" s="743"/>
    </row>
    <row r="23" spans="1:18" ht="225.75" customHeight="1" x14ac:dyDescent="0.25">
      <c r="A23" s="250">
        <v>12</v>
      </c>
      <c r="B23" s="250">
        <v>5</v>
      </c>
      <c r="C23" s="250">
        <v>4</v>
      </c>
      <c r="D23" s="242" t="s">
        <v>661</v>
      </c>
      <c r="E23" s="271" t="s">
        <v>662</v>
      </c>
      <c r="F23" s="236" t="s">
        <v>663</v>
      </c>
      <c r="G23" s="236" t="s">
        <v>664</v>
      </c>
      <c r="H23" s="236" t="s">
        <v>665</v>
      </c>
      <c r="I23" s="237" t="s">
        <v>666</v>
      </c>
      <c r="J23" s="236" t="s">
        <v>667</v>
      </c>
      <c r="K23" s="252"/>
      <c r="L23" s="252" t="s">
        <v>668</v>
      </c>
      <c r="M23" s="253"/>
      <c r="N23" s="253">
        <v>28000</v>
      </c>
      <c r="O23" s="253"/>
      <c r="P23" s="253">
        <v>28000</v>
      </c>
      <c r="Q23" s="236" t="s">
        <v>634</v>
      </c>
      <c r="R23" s="236" t="s">
        <v>635</v>
      </c>
    </row>
    <row r="24" spans="1:18" ht="141.75" customHeight="1" x14ac:dyDescent="0.25">
      <c r="A24" s="250"/>
      <c r="B24" s="663" t="s">
        <v>1106</v>
      </c>
      <c r="C24" s="742"/>
      <c r="D24" s="742"/>
      <c r="E24" s="742"/>
      <c r="F24" s="742"/>
      <c r="G24" s="742"/>
      <c r="H24" s="742"/>
      <c r="I24" s="742"/>
      <c r="J24" s="742"/>
      <c r="K24" s="742"/>
      <c r="L24" s="742"/>
      <c r="M24" s="742"/>
      <c r="N24" s="742"/>
      <c r="O24" s="742"/>
      <c r="P24" s="742"/>
      <c r="Q24" s="742"/>
      <c r="R24" s="743"/>
    </row>
    <row r="25" spans="1:18" ht="212.25" customHeight="1" x14ac:dyDescent="0.25">
      <c r="A25" s="250">
        <v>13</v>
      </c>
      <c r="B25" s="250">
        <v>5</v>
      </c>
      <c r="C25" s="250">
        <v>4</v>
      </c>
      <c r="D25" s="236">
        <v>2</v>
      </c>
      <c r="E25" s="271" t="s">
        <v>669</v>
      </c>
      <c r="F25" s="236" t="s">
        <v>670</v>
      </c>
      <c r="G25" s="236" t="s">
        <v>55</v>
      </c>
      <c r="H25" s="236" t="s">
        <v>671</v>
      </c>
      <c r="I25" s="237" t="s">
        <v>672</v>
      </c>
      <c r="J25" s="236" t="s">
        <v>673</v>
      </c>
      <c r="K25" s="252"/>
      <c r="L25" s="252" t="s">
        <v>668</v>
      </c>
      <c r="M25" s="253"/>
      <c r="N25" s="253">
        <v>24000</v>
      </c>
      <c r="O25" s="253"/>
      <c r="P25" s="253">
        <v>24000</v>
      </c>
      <c r="Q25" s="236" t="s">
        <v>634</v>
      </c>
      <c r="R25" s="236" t="s">
        <v>674</v>
      </c>
    </row>
    <row r="26" spans="1:18" ht="115.5" customHeight="1" x14ac:dyDescent="0.25">
      <c r="A26" s="250"/>
      <c r="B26" s="663" t="s">
        <v>1105</v>
      </c>
      <c r="C26" s="742"/>
      <c r="D26" s="742"/>
      <c r="E26" s="742"/>
      <c r="F26" s="742"/>
      <c r="G26" s="742"/>
      <c r="H26" s="742"/>
      <c r="I26" s="742"/>
      <c r="J26" s="742"/>
      <c r="K26" s="742"/>
      <c r="L26" s="742"/>
      <c r="M26" s="742"/>
      <c r="N26" s="742"/>
      <c r="O26" s="742"/>
      <c r="P26" s="742"/>
      <c r="Q26" s="742"/>
      <c r="R26" s="743"/>
    </row>
    <row r="27" spans="1:18" ht="228.75" customHeight="1" x14ac:dyDescent="0.25">
      <c r="A27" s="250">
        <v>14</v>
      </c>
      <c r="B27" s="250">
        <v>1</v>
      </c>
      <c r="C27" s="250">
        <v>4</v>
      </c>
      <c r="D27" s="236">
        <v>5</v>
      </c>
      <c r="E27" s="271" t="s">
        <v>675</v>
      </c>
      <c r="F27" s="236" t="s">
        <v>676</v>
      </c>
      <c r="G27" s="236" t="s">
        <v>48</v>
      </c>
      <c r="H27" s="236" t="s">
        <v>677</v>
      </c>
      <c r="I27" s="237" t="s">
        <v>678</v>
      </c>
      <c r="J27" s="236" t="s">
        <v>679</v>
      </c>
      <c r="K27" s="252"/>
      <c r="L27" s="252" t="s">
        <v>668</v>
      </c>
      <c r="M27" s="253"/>
      <c r="N27" s="253">
        <v>13000</v>
      </c>
      <c r="O27" s="253"/>
      <c r="P27" s="253">
        <v>13000</v>
      </c>
      <c r="Q27" s="236" t="s">
        <v>634</v>
      </c>
      <c r="R27" s="236" t="s">
        <v>635</v>
      </c>
    </row>
    <row r="28" spans="1:18" ht="127.5" customHeight="1" x14ac:dyDescent="0.25">
      <c r="A28" s="250"/>
      <c r="B28" s="663" t="s">
        <v>1104</v>
      </c>
      <c r="C28" s="742"/>
      <c r="D28" s="742"/>
      <c r="E28" s="742"/>
      <c r="F28" s="742"/>
      <c r="G28" s="742"/>
      <c r="H28" s="742"/>
      <c r="I28" s="742"/>
      <c r="J28" s="742"/>
      <c r="K28" s="742"/>
      <c r="L28" s="742"/>
      <c r="M28" s="742"/>
      <c r="N28" s="742"/>
      <c r="O28" s="742"/>
      <c r="P28" s="742"/>
      <c r="Q28" s="742"/>
      <c r="R28" s="743"/>
    </row>
    <row r="29" spans="1:18" ht="223.5" customHeight="1" x14ac:dyDescent="0.25">
      <c r="A29" s="250">
        <v>15</v>
      </c>
      <c r="B29" s="250">
        <v>1</v>
      </c>
      <c r="C29" s="250">
        <v>4</v>
      </c>
      <c r="D29" s="236">
        <v>5</v>
      </c>
      <c r="E29" s="271" t="s">
        <v>680</v>
      </c>
      <c r="F29" s="236" t="s">
        <v>681</v>
      </c>
      <c r="G29" s="236" t="s">
        <v>682</v>
      </c>
      <c r="H29" s="236" t="s">
        <v>683</v>
      </c>
      <c r="I29" s="237" t="s">
        <v>684</v>
      </c>
      <c r="J29" s="236" t="s">
        <v>685</v>
      </c>
      <c r="K29" s="252"/>
      <c r="L29" s="252" t="s">
        <v>94</v>
      </c>
      <c r="M29" s="253"/>
      <c r="N29" s="253">
        <v>13000</v>
      </c>
      <c r="O29" s="253"/>
      <c r="P29" s="253">
        <v>13000</v>
      </c>
      <c r="Q29" s="236" t="s">
        <v>634</v>
      </c>
      <c r="R29" s="236" t="s">
        <v>635</v>
      </c>
    </row>
    <row r="30" spans="1:18" ht="105.75" customHeight="1" x14ac:dyDescent="0.25">
      <c r="A30" s="250"/>
      <c r="B30" s="663" t="s">
        <v>1103</v>
      </c>
      <c r="C30" s="742"/>
      <c r="D30" s="742"/>
      <c r="E30" s="742"/>
      <c r="F30" s="742"/>
      <c r="G30" s="742"/>
      <c r="H30" s="742"/>
      <c r="I30" s="742"/>
      <c r="J30" s="742"/>
      <c r="K30" s="742"/>
      <c r="L30" s="742"/>
      <c r="M30" s="742"/>
      <c r="N30" s="742"/>
      <c r="O30" s="742"/>
      <c r="P30" s="742"/>
      <c r="Q30" s="742"/>
      <c r="R30" s="743"/>
    </row>
    <row r="31" spans="1:18" x14ac:dyDescent="0.25">
      <c r="M31"/>
      <c r="N31"/>
      <c r="O31"/>
      <c r="P31"/>
    </row>
    <row r="32" spans="1:18" x14ac:dyDescent="0.25">
      <c r="M32"/>
      <c r="N32"/>
      <c r="O32"/>
      <c r="P32"/>
    </row>
    <row r="34" spans="13:17" x14ac:dyDescent="0.25">
      <c r="M34" s="224"/>
      <c r="N34" s="225" t="s">
        <v>112</v>
      </c>
      <c r="O34" s="225"/>
      <c r="P34" s="225" t="s">
        <v>113</v>
      </c>
      <c r="Q34" s="226"/>
    </row>
    <row r="35" spans="13:17" x14ac:dyDescent="0.25">
      <c r="M35" s="224"/>
      <c r="N35" s="13" t="s">
        <v>114</v>
      </c>
      <c r="O35" s="14" t="s">
        <v>115</v>
      </c>
      <c r="P35" s="15" t="s">
        <v>114</v>
      </c>
      <c r="Q35" s="14" t="s">
        <v>115</v>
      </c>
    </row>
    <row r="36" spans="13:17" x14ac:dyDescent="0.25">
      <c r="M36" s="16" t="s">
        <v>116</v>
      </c>
      <c r="N36" s="17">
        <v>5</v>
      </c>
      <c r="O36" s="18">
        <v>132600</v>
      </c>
      <c r="P36" s="19">
        <v>1</v>
      </c>
      <c r="Q36" s="20">
        <v>20716</v>
      </c>
    </row>
    <row r="37" spans="13:17" ht="15" customHeight="1" x14ac:dyDescent="0.25">
      <c r="M37" s="16" t="s">
        <v>117</v>
      </c>
      <c r="N37" s="200">
        <v>14</v>
      </c>
      <c r="O37" s="18">
        <f>P29+P27+P25+P23+P21+P19+P17+P15+P13+O12+O11+O10+O9+O7</f>
        <v>379600</v>
      </c>
      <c r="P37" s="200">
        <v>1</v>
      </c>
      <c r="Q37" s="18">
        <f>O8</f>
        <v>20716</v>
      </c>
    </row>
    <row r="39" spans="13:17" ht="15" customHeight="1" x14ac:dyDescent="0.25"/>
    <row r="40" spans="13:17" x14ac:dyDescent="0.25">
      <c r="M40" s="760"/>
      <c r="N40" s="760"/>
      <c r="O40" s="760"/>
      <c r="P40" s="760"/>
    </row>
    <row r="41" spans="13:17" ht="15" customHeight="1" x14ac:dyDescent="0.25">
      <c r="M41" s="291"/>
      <c r="N41" s="291"/>
      <c r="O41" s="291"/>
      <c r="P41" s="291"/>
    </row>
    <row r="42" spans="13:17" x14ac:dyDescent="0.25">
      <c r="M42" s="160"/>
      <c r="O42" s="291"/>
      <c r="P42" s="292"/>
    </row>
    <row r="43" spans="13:17" ht="15" customHeight="1" x14ac:dyDescent="0.25"/>
    <row r="44" spans="13:17" x14ac:dyDescent="0.25">
      <c r="M44"/>
      <c r="N44"/>
      <c r="P44"/>
    </row>
    <row r="45" spans="13:17" ht="15" customHeight="1" x14ac:dyDescent="0.25">
      <c r="M45"/>
      <c r="N45"/>
      <c r="O45"/>
      <c r="P45"/>
    </row>
    <row r="46" spans="13:17" x14ac:dyDescent="0.25">
      <c r="M46"/>
      <c r="N46"/>
      <c r="O46"/>
      <c r="P46"/>
    </row>
    <row r="47" spans="13:17" ht="15" customHeight="1" x14ac:dyDescent="0.25">
      <c r="M47"/>
      <c r="N47"/>
      <c r="O47"/>
      <c r="P47"/>
    </row>
    <row r="48" spans="13:17" x14ac:dyDescent="0.25">
      <c r="M48"/>
      <c r="N48"/>
      <c r="O48"/>
      <c r="P48"/>
    </row>
    <row r="49" spans="13:16" ht="15" customHeight="1" x14ac:dyDescent="0.25">
      <c r="M49"/>
      <c r="N49"/>
      <c r="O49"/>
      <c r="P49"/>
    </row>
    <row r="50" spans="13:16" x14ac:dyDescent="0.25">
      <c r="M50"/>
      <c r="N50"/>
      <c r="O50"/>
      <c r="P50"/>
    </row>
    <row r="51" spans="13:16" ht="15" customHeight="1" x14ac:dyDescent="0.25">
      <c r="M51"/>
      <c r="N51"/>
      <c r="O51"/>
      <c r="P51"/>
    </row>
    <row r="52" spans="13:16" x14ac:dyDescent="0.25">
      <c r="M52"/>
      <c r="N52"/>
      <c r="O52"/>
      <c r="P52"/>
    </row>
    <row r="53" spans="13:16" x14ac:dyDescent="0.25">
      <c r="M53"/>
      <c r="N53"/>
      <c r="O53"/>
      <c r="P53"/>
    </row>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sheetData>
  <mergeCells count="25">
    <mergeCell ref="B28:R28"/>
    <mergeCell ref="B30:R30"/>
    <mergeCell ref="M40:N40"/>
    <mergeCell ref="O40:P40"/>
    <mergeCell ref="B14:R14"/>
    <mergeCell ref="B16:R16"/>
    <mergeCell ref="B18:R18"/>
    <mergeCell ref="B24:R24"/>
    <mergeCell ref="B26:R26"/>
    <mergeCell ref="B22:R22"/>
    <mergeCell ref="B20:R20"/>
    <mergeCell ref="A4:A5"/>
    <mergeCell ref="B4:B5"/>
    <mergeCell ref="C4:C5"/>
    <mergeCell ref="D4:D5"/>
    <mergeCell ref="E4:E5"/>
    <mergeCell ref="O4:P4"/>
    <mergeCell ref="F4:F5"/>
    <mergeCell ref="Q4:Q5"/>
    <mergeCell ref="R4:R5"/>
    <mergeCell ref="G4:G5"/>
    <mergeCell ref="H4:I4"/>
    <mergeCell ref="J4:J5"/>
    <mergeCell ref="K4:L4"/>
    <mergeCell ref="M4:N4"/>
  </mergeCells>
  <pageMargins left="0.7" right="0.7" top="0.75" bottom="0.75" header="0.3" footer="0.3"/>
  <pageSetup paperSize="9" orientation="portrait" horizontalDpi="4294967294" verticalDpi="429496729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usz9"/>
  <dimension ref="A1:S27"/>
  <sheetViews>
    <sheetView zoomScale="80" zoomScaleNormal="80" workbookViewId="0">
      <selection sqref="A1:F2"/>
    </sheetView>
  </sheetViews>
  <sheetFormatPr defaultRowHeight="15" x14ac:dyDescent="0.25"/>
  <cols>
    <col min="1" max="1" width="4.7109375" customWidth="1"/>
    <col min="3" max="3" width="11.42578125" customWidth="1"/>
    <col min="4" max="4" width="9.7109375" customWidth="1"/>
    <col min="5" max="5" width="33.42578125" customWidth="1"/>
    <col min="6" max="6" width="83.28515625" customWidth="1"/>
    <col min="7" max="7" width="15.7109375" customWidth="1"/>
    <col min="8" max="8" width="19.28515625" customWidth="1"/>
    <col min="9" max="9" width="10.42578125" customWidth="1"/>
    <col min="10" max="10" width="29.7109375" customWidth="1"/>
    <col min="11" max="11" width="10.7109375" customWidth="1"/>
    <col min="12" max="12" width="11.7109375" customWidth="1"/>
    <col min="13" max="13" width="14.7109375" style="1" customWidth="1"/>
    <col min="14" max="14" width="13.42578125" style="1" customWidth="1"/>
    <col min="15" max="15" width="17.5703125" style="1" customWidth="1"/>
    <col min="16" max="16" width="14.7109375" style="1"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1" spans="1:19" ht="15.75" x14ac:dyDescent="0.25">
      <c r="A1" s="965" t="s">
        <v>1255</v>
      </c>
      <c r="B1" s="966"/>
      <c r="C1" s="966"/>
      <c r="D1" s="966"/>
      <c r="E1" s="966"/>
      <c r="F1" s="966"/>
    </row>
    <row r="2" spans="1:19" ht="15.75" x14ac:dyDescent="0.25">
      <c r="A2" s="965" t="s">
        <v>1265</v>
      </c>
      <c r="B2" s="966"/>
      <c r="C2" s="966"/>
      <c r="D2" s="966"/>
      <c r="E2" s="966"/>
      <c r="F2" s="965"/>
      <c r="G2" s="74"/>
    </row>
    <row r="4" spans="1:19" s="3" customFormat="1" ht="47.25" customHeight="1" x14ac:dyDescent="0.25">
      <c r="A4" s="753" t="s">
        <v>0</v>
      </c>
      <c r="B4" s="755" t="s">
        <v>1</v>
      </c>
      <c r="C4" s="755" t="s">
        <v>2</v>
      </c>
      <c r="D4" s="755" t="s">
        <v>3</v>
      </c>
      <c r="E4" s="753" t="s">
        <v>4</v>
      </c>
      <c r="F4" s="753" t="s">
        <v>5</v>
      </c>
      <c r="G4" s="753" t="s">
        <v>6</v>
      </c>
      <c r="H4" s="757" t="s">
        <v>7</v>
      </c>
      <c r="I4" s="757"/>
      <c r="J4" s="753" t="s">
        <v>8</v>
      </c>
      <c r="K4" s="758" t="s">
        <v>9</v>
      </c>
      <c r="L4" s="759"/>
      <c r="M4" s="752" t="s">
        <v>10</v>
      </c>
      <c r="N4" s="752"/>
      <c r="O4" s="752" t="s">
        <v>11</v>
      </c>
      <c r="P4" s="752"/>
      <c r="Q4" s="753" t="s">
        <v>12</v>
      </c>
      <c r="R4" s="755" t="s">
        <v>13</v>
      </c>
      <c r="S4" s="2"/>
    </row>
    <row r="5" spans="1:19" s="3" customFormat="1" ht="35.25" customHeight="1" x14ac:dyDescent="0.2">
      <c r="A5" s="754"/>
      <c r="B5" s="756"/>
      <c r="C5" s="756"/>
      <c r="D5" s="756"/>
      <c r="E5" s="754"/>
      <c r="F5" s="754"/>
      <c r="G5" s="754"/>
      <c r="H5" s="75" t="s">
        <v>14</v>
      </c>
      <c r="I5" s="75" t="s">
        <v>15</v>
      </c>
      <c r="J5" s="754"/>
      <c r="K5" s="76">
        <v>2018</v>
      </c>
      <c r="L5" s="76">
        <v>2019</v>
      </c>
      <c r="M5" s="77">
        <v>2018</v>
      </c>
      <c r="N5" s="77">
        <v>2019</v>
      </c>
      <c r="O5" s="77">
        <v>2018</v>
      </c>
      <c r="P5" s="77">
        <v>2019</v>
      </c>
      <c r="Q5" s="754"/>
      <c r="R5" s="756"/>
      <c r="S5" s="2"/>
    </row>
    <row r="6" spans="1:19" s="3" customFormat="1" ht="15.75" customHeight="1" x14ac:dyDescent="0.2">
      <c r="A6" s="78" t="s">
        <v>16</v>
      </c>
      <c r="B6" s="75" t="s">
        <v>17</v>
      </c>
      <c r="C6" s="75" t="s">
        <v>18</v>
      </c>
      <c r="D6" s="75" t="s">
        <v>19</v>
      </c>
      <c r="E6" s="78" t="s">
        <v>20</v>
      </c>
      <c r="F6" s="78" t="s">
        <v>21</v>
      </c>
      <c r="G6" s="78" t="s">
        <v>22</v>
      </c>
      <c r="H6" s="75" t="s">
        <v>23</v>
      </c>
      <c r="I6" s="75" t="s">
        <v>24</v>
      </c>
      <c r="J6" s="78" t="s">
        <v>25</v>
      </c>
      <c r="K6" s="76" t="s">
        <v>26</v>
      </c>
      <c r="L6" s="76" t="s">
        <v>27</v>
      </c>
      <c r="M6" s="79" t="s">
        <v>28</v>
      </c>
      <c r="N6" s="79" t="s">
        <v>29</v>
      </c>
      <c r="O6" s="79" t="s">
        <v>30</v>
      </c>
      <c r="P6" s="79" t="s">
        <v>31</v>
      </c>
      <c r="Q6" s="78" t="s">
        <v>32</v>
      </c>
      <c r="R6" s="75" t="s">
        <v>33</v>
      </c>
      <c r="S6" s="2"/>
    </row>
    <row r="7" spans="1:19" s="9" customFormat="1" ht="118.5" customHeight="1" x14ac:dyDescent="0.25">
      <c r="A7" s="80">
        <v>1</v>
      </c>
      <c r="B7" s="81">
        <v>1</v>
      </c>
      <c r="C7" s="81">
        <v>4</v>
      </c>
      <c r="D7" s="82">
        <v>2</v>
      </c>
      <c r="E7" s="83" t="s">
        <v>229</v>
      </c>
      <c r="F7" s="83" t="s">
        <v>230</v>
      </c>
      <c r="G7" s="82" t="s">
        <v>231</v>
      </c>
      <c r="H7" s="84" t="s">
        <v>1163</v>
      </c>
      <c r="I7" s="85" t="s">
        <v>1164</v>
      </c>
      <c r="J7" s="86" t="s">
        <v>232</v>
      </c>
      <c r="K7" s="87" t="s">
        <v>233</v>
      </c>
      <c r="L7" s="87"/>
      <c r="M7" s="88">
        <v>121500</v>
      </c>
      <c r="N7" s="88"/>
      <c r="O7" s="88">
        <v>121500</v>
      </c>
      <c r="P7" s="88"/>
      <c r="Q7" s="82" t="s">
        <v>234</v>
      </c>
      <c r="R7" s="82" t="s">
        <v>235</v>
      </c>
      <c r="S7" s="8"/>
    </row>
    <row r="8" spans="1:19" s="9" customFormat="1" ht="143.25" customHeight="1" x14ac:dyDescent="0.25">
      <c r="A8" s="81">
        <v>2</v>
      </c>
      <c r="B8" s="81">
        <v>1</v>
      </c>
      <c r="C8" s="81">
        <v>4</v>
      </c>
      <c r="D8" s="82">
        <v>5</v>
      </c>
      <c r="E8" s="82" t="s">
        <v>236</v>
      </c>
      <c r="F8" s="83" t="s">
        <v>237</v>
      </c>
      <c r="G8" s="82" t="s">
        <v>231</v>
      </c>
      <c r="H8" s="84" t="s">
        <v>1165</v>
      </c>
      <c r="I8" s="85" t="s">
        <v>1166</v>
      </c>
      <c r="J8" s="86" t="s">
        <v>232</v>
      </c>
      <c r="K8" s="87" t="s">
        <v>233</v>
      </c>
      <c r="L8" s="87"/>
      <c r="M8" s="88">
        <v>72900</v>
      </c>
      <c r="N8" s="88"/>
      <c r="O8" s="88">
        <f>M8</f>
        <v>72900</v>
      </c>
      <c r="P8" s="88"/>
      <c r="Q8" s="82" t="s">
        <v>234</v>
      </c>
      <c r="R8" s="82" t="s">
        <v>235</v>
      </c>
      <c r="S8" s="8"/>
    </row>
    <row r="9" spans="1:19" s="9" customFormat="1" ht="334.5" customHeight="1" x14ac:dyDescent="0.25">
      <c r="A9" s="422">
        <v>3</v>
      </c>
      <c r="B9" s="422">
        <v>1</v>
      </c>
      <c r="C9" s="422">
        <v>4</v>
      </c>
      <c r="D9" s="423">
        <v>5</v>
      </c>
      <c r="E9" s="424" t="s">
        <v>238</v>
      </c>
      <c r="F9" s="424" t="s">
        <v>239</v>
      </c>
      <c r="G9" s="423" t="s">
        <v>155</v>
      </c>
      <c r="H9" s="425" t="s">
        <v>240</v>
      </c>
      <c r="I9" s="426" t="s">
        <v>1167</v>
      </c>
      <c r="J9" s="424" t="s">
        <v>1129</v>
      </c>
      <c r="K9" s="427" t="s">
        <v>241</v>
      </c>
      <c r="L9" s="427"/>
      <c r="M9" s="428">
        <v>48600</v>
      </c>
      <c r="N9" s="428"/>
      <c r="O9" s="428">
        <v>48600</v>
      </c>
      <c r="P9" s="428"/>
      <c r="Q9" s="423" t="s">
        <v>242</v>
      </c>
      <c r="R9" s="423" t="s">
        <v>243</v>
      </c>
      <c r="S9" s="8"/>
    </row>
    <row r="10" spans="1:19" s="156" customFormat="1" ht="165.75" x14ac:dyDescent="0.25">
      <c r="A10" s="274">
        <v>4</v>
      </c>
      <c r="B10" s="399">
        <v>1</v>
      </c>
      <c r="C10" s="399">
        <v>1</v>
      </c>
      <c r="D10" s="400">
        <v>2</v>
      </c>
      <c r="E10" s="400" t="s">
        <v>244</v>
      </c>
      <c r="F10" s="402" t="s">
        <v>245</v>
      </c>
      <c r="G10" s="400" t="s">
        <v>37</v>
      </c>
      <c r="H10" s="275" t="s">
        <v>1168</v>
      </c>
      <c r="I10" s="259" t="s">
        <v>1169</v>
      </c>
      <c r="J10" s="258" t="s">
        <v>232</v>
      </c>
      <c r="K10" s="403"/>
      <c r="L10" s="403" t="s">
        <v>140</v>
      </c>
      <c r="M10" s="401"/>
      <c r="N10" s="430">
        <v>24912</v>
      </c>
      <c r="O10" s="401"/>
      <c r="P10" s="430">
        <f>N10</f>
        <v>24912</v>
      </c>
      <c r="Q10" s="400" t="s">
        <v>234</v>
      </c>
      <c r="R10" s="400" t="s">
        <v>235</v>
      </c>
    </row>
    <row r="11" spans="1:19" s="156" customFormat="1" ht="126" customHeight="1" x14ac:dyDescent="0.25">
      <c r="A11" s="274"/>
      <c r="B11" s="761" t="s">
        <v>1130</v>
      </c>
      <c r="C11" s="762"/>
      <c r="D11" s="762"/>
      <c r="E11" s="762"/>
      <c r="F11" s="762"/>
      <c r="G11" s="762"/>
      <c r="H11" s="762"/>
      <c r="I11" s="762"/>
      <c r="J11" s="762"/>
      <c r="K11" s="762"/>
      <c r="L11" s="762"/>
      <c r="M11" s="762"/>
      <c r="N11" s="762"/>
      <c r="O11" s="762"/>
      <c r="P11" s="762"/>
      <c r="Q11" s="762"/>
      <c r="R11" s="763"/>
    </row>
    <row r="12" spans="1:19" s="156" customFormat="1" ht="162" customHeight="1" x14ac:dyDescent="0.25">
      <c r="A12" s="399">
        <v>5</v>
      </c>
      <c r="B12" s="399">
        <v>1</v>
      </c>
      <c r="C12" s="399">
        <v>4</v>
      </c>
      <c r="D12" s="400">
        <v>2</v>
      </c>
      <c r="E12" s="400" t="s">
        <v>246</v>
      </c>
      <c r="F12" s="402" t="s">
        <v>247</v>
      </c>
      <c r="G12" s="400" t="s">
        <v>248</v>
      </c>
      <c r="H12" s="275" t="s">
        <v>1170</v>
      </c>
      <c r="I12" s="259" t="s">
        <v>1171</v>
      </c>
      <c r="J12" s="258" t="s">
        <v>232</v>
      </c>
      <c r="K12" s="403"/>
      <c r="L12" s="403" t="s">
        <v>39</v>
      </c>
      <c r="M12" s="401"/>
      <c r="N12" s="401">
        <v>234088</v>
      </c>
      <c r="O12" s="401">
        <f>M12</f>
        <v>0</v>
      </c>
      <c r="P12" s="401">
        <v>234088</v>
      </c>
      <c r="Q12" s="400" t="s">
        <v>234</v>
      </c>
      <c r="R12" s="400" t="s">
        <v>235</v>
      </c>
    </row>
    <row r="13" spans="1:19" s="156" customFormat="1" ht="95.25" customHeight="1" x14ac:dyDescent="0.25">
      <c r="A13" s="399"/>
      <c r="B13" s="761" t="s">
        <v>1131</v>
      </c>
      <c r="C13" s="762"/>
      <c r="D13" s="762"/>
      <c r="E13" s="762"/>
      <c r="F13" s="762"/>
      <c r="G13" s="762"/>
      <c r="H13" s="762"/>
      <c r="I13" s="762"/>
      <c r="J13" s="762"/>
      <c r="K13" s="762"/>
      <c r="L13" s="762"/>
      <c r="M13" s="762"/>
      <c r="N13" s="762"/>
      <c r="O13" s="762"/>
      <c r="P13" s="762"/>
      <c r="Q13" s="762"/>
      <c r="R13" s="763"/>
    </row>
    <row r="14" spans="1:19" ht="90" customHeight="1" x14ac:dyDescent="0.25">
      <c r="A14" s="764">
        <v>6</v>
      </c>
      <c r="B14" s="764">
        <v>1</v>
      </c>
      <c r="C14" s="765">
        <v>4</v>
      </c>
      <c r="D14" s="764">
        <v>5</v>
      </c>
      <c r="E14" s="765" t="s">
        <v>249</v>
      </c>
      <c r="F14" s="765" t="s">
        <v>1172</v>
      </c>
      <c r="G14" s="765" t="s">
        <v>250</v>
      </c>
      <c r="H14" s="318" t="s">
        <v>1173</v>
      </c>
      <c r="I14" s="319" t="s">
        <v>1174</v>
      </c>
      <c r="J14" s="765" t="s">
        <v>251</v>
      </c>
      <c r="K14" s="768"/>
      <c r="L14" s="768" t="s">
        <v>39</v>
      </c>
      <c r="M14" s="766"/>
      <c r="N14" s="766">
        <v>155400</v>
      </c>
      <c r="O14" s="766"/>
      <c r="P14" s="766">
        <v>155400</v>
      </c>
      <c r="Q14" s="765" t="s">
        <v>252</v>
      </c>
      <c r="R14" s="765" t="s">
        <v>235</v>
      </c>
    </row>
    <row r="15" spans="1:19" ht="76.5" x14ac:dyDescent="0.25">
      <c r="A15" s="764"/>
      <c r="B15" s="764"/>
      <c r="C15" s="765"/>
      <c r="D15" s="764"/>
      <c r="E15" s="765"/>
      <c r="F15" s="765"/>
      <c r="G15" s="765"/>
      <c r="H15" s="400" t="s">
        <v>1175</v>
      </c>
      <c r="I15" s="259" t="s">
        <v>1176</v>
      </c>
      <c r="J15" s="765"/>
      <c r="K15" s="768"/>
      <c r="L15" s="768"/>
      <c r="M15" s="766"/>
      <c r="N15" s="766"/>
      <c r="O15" s="766"/>
      <c r="P15" s="766"/>
      <c r="Q15" s="765"/>
      <c r="R15" s="765"/>
    </row>
    <row r="16" spans="1:19" ht="48.75" customHeight="1" x14ac:dyDescent="0.25">
      <c r="A16" s="767" t="s">
        <v>1132</v>
      </c>
      <c r="B16" s="767"/>
      <c r="C16" s="767"/>
      <c r="D16" s="767"/>
      <c r="E16" s="767"/>
      <c r="F16" s="767"/>
      <c r="G16" s="767"/>
      <c r="H16" s="767"/>
      <c r="I16" s="767"/>
      <c r="J16" s="767"/>
      <c r="K16" s="767"/>
      <c r="L16" s="767"/>
      <c r="M16" s="767"/>
      <c r="N16" s="767"/>
      <c r="O16" s="767"/>
      <c r="P16" s="767"/>
      <c r="Q16" s="767"/>
      <c r="R16" s="767"/>
    </row>
    <row r="18" spans="14:18" x14ac:dyDescent="0.25">
      <c r="N18" s="224"/>
      <c r="O18" s="225" t="s">
        <v>112</v>
      </c>
      <c r="P18" s="225"/>
      <c r="Q18" s="225" t="s">
        <v>113</v>
      </c>
      <c r="R18" s="226"/>
    </row>
    <row r="19" spans="14:18" x14ac:dyDescent="0.25">
      <c r="N19" s="224"/>
      <c r="O19" s="13" t="s">
        <v>114</v>
      </c>
      <c r="P19" s="14" t="s">
        <v>115</v>
      </c>
      <c r="Q19" s="15" t="s">
        <v>114</v>
      </c>
      <c r="R19" s="14" t="s">
        <v>115</v>
      </c>
    </row>
    <row r="20" spans="14:18" x14ac:dyDescent="0.25">
      <c r="N20" s="16" t="s">
        <v>116</v>
      </c>
      <c r="O20" s="17">
        <v>2</v>
      </c>
      <c r="P20" s="18">
        <f>O7+O8</f>
        <v>194400</v>
      </c>
      <c r="Q20" s="19">
        <v>1</v>
      </c>
      <c r="R20" s="20">
        <f>O9</f>
        <v>48600</v>
      </c>
    </row>
    <row r="21" spans="14:18" x14ac:dyDescent="0.25">
      <c r="N21" s="16" t="s">
        <v>117</v>
      </c>
      <c r="O21" s="200">
        <v>5</v>
      </c>
      <c r="P21" s="18">
        <f>P14+P12+P10+O8+O7</f>
        <v>608800</v>
      </c>
      <c r="Q21" s="200">
        <v>1</v>
      </c>
      <c r="R21" s="18">
        <f>O9</f>
        <v>48600</v>
      </c>
    </row>
    <row r="22" spans="14:18" x14ac:dyDescent="0.25">
      <c r="N22" s="429"/>
      <c r="O22" s="429"/>
    </row>
    <row r="24" spans="14:18" x14ac:dyDescent="0.25">
      <c r="N24"/>
      <c r="O24"/>
      <c r="P24"/>
    </row>
    <row r="25" spans="14:18" x14ac:dyDescent="0.25">
      <c r="N25"/>
      <c r="O25"/>
      <c r="P25"/>
    </row>
    <row r="26" spans="14:18" x14ac:dyDescent="0.25">
      <c r="N26"/>
      <c r="O26"/>
      <c r="P26"/>
    </row>
    <row r="27" spans="14:18" x14ac:dyDescent="0.25">
      <c r="N27"/>
      <c r="O27"/>
      <c r="P27"/>
    </row>
  </sheetData>
  <mergeCells count="33">
    <mergeCell ref="O14:O15"/>
    <mergeCell ref="P14:P15"/>
    <mergeCell ref="Q14:Q15"/>
    <mergeCell ref="R14:R15"/>
    <mergeCell ref="A16:R16"/>
    <mergeCell ref="G14:G15"/>
    <mergeCell ref="J14:J15"/>
    <mergeCell ref="K14:K15"/>
    <mergeCell ref="L14:L15"/>
    <mergeCell ref="M14:M15"/>
    <mergeCell ref="N14:N15"/>
    <mergeCell ref="Q4:Q5"/>
    <mergeCell ref="R4:R5"/>
    <mergeCell ref="B11:R11"/>
    <mergeCell ref="B13:R13"/>
    <mergeCell ref="A14:A15"/>
    <mergeCell ref="B14:B15"/>
    <mergeCell ref="C14:C15"/>
    <mergeCell ref="D14:D15"/>
    <mergeCell ref="E14:E15"/>
    <mergeCell ref="F14:F15"/>
    <mergeCell ref="G4:G5"/>
    <mergeCell ref="H4:I4"/>
    <mergeCell ref="J4:J5"/>
    <mergeCell ref="K4:L4"/>
    <mergeCell ref="M4:N4"/>
    <mergeCell ref="O4:P4"/>
    <mergeCell ref="F4:F5"/>
    <mergeCell ref="A4:A5"/>
    <mergeCell ref="B4:B5"/>
    <mergeCell ref="C4:C5"/>
    <mergeCell ref="D4:D5"/>
    <mergeCell ref="E4:E5"/>
  </mergeCells>
  <pageMargins left="0.7" right="0.7" top="0.75" bottom="0.75" header="0.3" footer="0.3"/>
  <pageSetup paperSize="9" orientation="portrait" horizontalDpi="4294967294" verticalDpi="4294967294"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usz10"/>
  <dimension ref="A1:S43"/>
  <sheetViews>
    <sheetView zoomScale="70" zoomScaleNormal="70" workbookViewId="0">
      <selection sqref="A1:F2"/>
    </sheetView>
  </sheetViews>
  <sheetFormatPr defaultRowHeight="15" x14ac:dyDescent="0.25"/>
  <cols>
    <col min="1" max="1" width="4.71093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7" customWidth="1"/>
    <col min="10" max="10" width="29.7109375" customWidth="1"/>
    <col min="11" max="11" width="10.7109375" customWidth="1"/>
    <col min="12" max="12" width="12.7109375" customWidth="1"/>
    <col min="13" max="13" width="13.5703125" style="1" customWidth="1"/>
    <col min="14" max="14" width="16.140625" style="1" customWidth="1"/>
    <col min="15" max="16" width="14.7109375" style="1" customWidth="1"/>
    <col min="17" max="17" width="17.85546875" customWidth="1"/>
    <col min="18" max="18" width="13.85546875" customWidth="1"/>
    <col min="19" max="19" width="19.5703125" customWidth="1"/>
    <col min="259" max="259" width="4.7109375" bestFit="1" customWidth="1"/>
    <col min="260" max="260" width="9.7109375" bestFit="1" customWidth="1"/>
    <col min="261" max="261" width="10"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1" spans="1:19" ht="15.75" x14ac:dyDescent="0.25">
      <c r="A1" s="965" t="s">
        <v>1255</v>
      </c>
      <c r="B1" s="966"/>
      <c r="C1" s="966"/>
      <c r="D1" s="966"/>
      <c r="E1" s="966"/>
      <c r="F1" s="966"/>
    </row>
    <row r="2" spans="1:19" ht="15.75" x14ac:dyDescent="0.25">
      <c r="A2" s="965" t="s">
        <v>1266</v>
      </c>
      <c r="B2" s="966"/>
      <c r="C2" s="966"/>
      <c r="D2" s="966"/>
      <c r="E2" s="966"/>
      <c r="F2" s="966"/>
    </row>
    <row r="4" spans="1:19" s="3" customFormat="1" ht="47.25" customHeight="1" x14ac:dyDescent="0.2">
      <c r="A4" s="775" t="s">
        <v>0</v>
      </c>
      <c r="B4" s="777" t="s">
        <v>1</v>
      </c>
      <c r="C4" s="777" t="s">
        <v>2</v>
      </c>
      <c r="D4" s="777" t="s">
        <v>3</v>
      </c>
      <c r="E4" s="779" t="s">
        <v>4</v>
      </c>
      <c r="F4" s="779" t="s">
        <v>5</v>
      </c>
      <c r="G4" s="779" t="s">
        <v>6</v>
      </c>
      <c r="H4" s="782" t="s">
        <v>7</v>
      </c>
      <c r="I4" s="782"/>
      <c r="J4" s="779" t="s">
        <v>8</v>
      </c>
      <c r="K4" s="783" t="s">
        <v>9</v>
      </c>
      <c r="L4" s="784"/>
      <c r="M4" s="781" t="s">
        <v>10</v>
      </c>
      <c r="N4" s="781"/>
      <c r="O4" s="781" t="s">
        <v>11</v>
      </c>
      <c r="P4" s="781"/>
      <c r="Q4" s="777" t="s">
        <v>876</v>
      </c>
      <c r="R4" s="777" t="s">
        <v>13</v>
      </c>
      <c r="S4" s="2"/>
    </row>
    <row r="5" spans="1:19" s="3" customFormat="1" ht="35.25" customHeight="1" x14ac:dyDescent="0.2">
      <c r="A5" s="776"/>
      <c r="B5" s="778"/>
      <c r="C5" s="778"/>
      <c r="D5" s="778"/>
      <c r="E5" s="780"/>
      <c r="F5" s="780"/>
      <c r="G5" s="780"/>
      <c r="H5" s="405" t="s">
        <v>14</v>
      </c>
      <c r="I5" s="405" t="s">
        <v>15</v>
      </c>
      <c r="J5" s="780"/>
      <c r="K5" s="407">
        <v>2018</v>
      </c>
      <c r="L5" s="407">
        <v>2019</v>
      </c>
      <c r="M5" s="205">
        <v>2018</v>
      </c>
      <c r="N5" s="205">
        <v>2019</v>
      </c>
      <c r="O5" s="205">
        <v>2018</v>
      </c>
      <c r="P5" s="205">
        <v>2019</v>
      </c>
      <c r="Q5" s="778"/>
      <c r="R5" s="778"/>
      <c r="S5" s="2"/>
    </row>
    <row r="6" spans="1:19" s="3" customFormat="1" ht="15.75" customHeight="1" x14ac:dyDescent="0.2">
      <c r="A6" s="404" t="s">
        <v>16</v>
      </c>
      <c r="B6" s="405" t="s">
        <v>17</v>
      </c>
      <c r="C6" s="405" t="s">
        <v>18</v>
      </c>
      <c r="D6" s="405" t="s">
        <v>19</v>
      </c>
      <c r="E6" s="406" t="s">
        <v>20</v>
      </c>
      <c r="F6" s="406" t="s">
        <v>21</v>
      </c>
      <c r="G6" s="406" t="s">
        <v>22</v>
      </c>
      <c r="H6" s="405" t="s">
        <v>23</v>
      </c>
      <c r="I6" s="405" t="s">
        <v>24</v>
      </c>
      <c r="J6" s="406" t="s">
        <v>25</v>
      </c>
      <c r="K6" s="407" t="s">
        <v>26</v>
      </c>
      <c r="L6" s="407" t="s">
        <v>27</v>
      </c>
      <c r="M6" s="408" t="s">
        <v>28</v>
      </c>
      <c r="N6" s="408" t="s">
        <v>29</v>
      </c>
      <c r="O6" s="408" t="s">
        <v>30</v>
      </c>
      <c r="P6" s="408" t="s">
        <v>31</v>
      </c>
      <c r="Q6" s="406" t="s">
        <v>32</v>
      </c>
      <c r="R6" s="405" t="s">
        <v>33</v>
      </c>
      <c r="S6" s="2"/>
    </row>
    <row r="7" spans="1:19" ht="75" x14ac:dyDescent="0.25">
      <c r="A7" s="206">
        <v>1</v>
      </c>
      <c r="B7" s="207">
        <v>2</v>
      </c>
      <c r="C7" s="207">
        <v>4</v>
      </c>
      <c r="D7" s="208">
        <v>2</v>
      </c>
      <c r="E7" s="209" t="s">
        <v>877</v>
      </c>
      <c r="F7" s="208" t="s">
        <v>878</v>
      </c>
      <c r="G7" s="208" t="s">
        <v>418</v>
      </c>
      <c r="H7" s="210" t="s">
        <v>91</v>
      </c>
      <c r="I7" s="211" t="s">
        <v>180</v>
      </c>
      <c r="J7" s="208" t="s">
        <v>879</v>
      </c>
      <c r="K7" s="210" t="s">
        <v>39</v>
      </c>
      <c r="L7" s="210" t="s">
        <v>253</v>
      </c>
      <c r="M7" s="212">
        <v>10050</v>
      </c>
      <c r="N7" s="213"/>
      <c r="O7" s="213">
        <v>10050</v>
      </c>
      <c r="P7" s="213"/>
      <c r="Q7" s="208" t="s">
        <v>880</v>
      </c>
      <c r="R7" s="208" t="s">
        <v>881</v>
      </c>
      <c r="S7" s="214"/>
    </row>
    <row r="8" spans="1:19" ht="135" x14ac:dyDescent="0.25">
      <c r="A8" s="207">
        <v>2</v>
      </c>
      <c r="B8" s="207">
        <v>2</v>
      </c>
      <c r="C8" s="207">
        <v>4</v>
      </c>
      <c r="D8" s="208">
        <v>2</v>
      </c>
      <c r="E8" s="209" t="s">
        <v>882</v>
      </c>
      <c r="F8" s="208" t="s">
        <v>883</v>
      </c>
      <c r="G8" s="208" t="s">
        <v>884</v>
      </c>
      <c r="H8" s="210" t="s">
        <v>91</v>
      </c>
      <c r="I8" s="211" t="s">
        <v>885</v>
      </c>
      <c r="J8" s="208" t="s">
        <v>886</v>
      </c>
      <c r="K8" s="210" t="s">
        <v>94</v>
      </c>
      <c r="L8" s="210" t="s">
        <v>253</v>
      </c>
      <c r="M8" s="213">
        <v>35132</v>
      </c>
      <c r="N8" s="213"/>
      <c r="O8" s="213">
        <v>35132</v>
      </c>
      <c r="P8" s="213"/>
      <c r="Q8" s="208" t="s">
        <v>880</v>
      </c>
      <c r="R8" s="208" t="s">
        <v>881</v>
      </c>
      <c r="S8" s="214"/>
    </row>
    <row r="9" spans="1:19" ht="148.5" customHeight="1" x14ac:dyDescent="0.25">
      <c r="A9" s="207">
        <v>3</v>
      </c>
      <c r="B9" s="207">
        <v>6</v>
      </c>
      <c r="C9" s="207">
        <v>5</v>
      </c>
      <c r="D9" s="208">
        <v>2</v>
      </c>
      <c r="E9" s="209" t="s">
        <v>887</v>
      </c>
      <c r="F9" s="208" t="s">
        <v>888</v>
      </c>
      <c r="G9" s="208" t="s">
        <v>155</v>
      </c>
      <c r="H9" s="210" t="s">
        <v>91</v>
      </c>
      <c r="I9" s="211" t="s">
        <v>275</v>
      </c>
      <c r="J9" s="208" t="s">
        <v>889</v>
      </c>
      <c r="K9" s="210" t="s">
        <v>890</v>
      </c>
      <c r="L9" s="210" t="s">
        <v>253</v>
      </c>
      <c r="M9" s="213">
        <v>20000</v>
      </c>
      <c r="N9" s="213"/>
      <c r="O9" s="213">
        <v>20000</v>
      </c>
      <c r="P9" s="213"/>
      <c r="Q9" s="208" t="s">
        <v>880</v>
      </c>
      <c r="R9" s="208" t="s">
        <v>881</v>
      </c>
    </row>
    <row r="10" spans="1:19" ht="105" x14ac:dyDescent="0.25">
      <c r="A10" s="207">
        <v>4</v>
      </c>
      <c r="B10" s="207">
        <v>1</v>
      </c>
      <c r="C10" s="207">
        <v>4</v>
      </c>
      <c r="D10" s="208">
        <v>2</v>
      </c>
      <c r="E10" s="215" t="s">
        <v>891</v>
      </c>
      <c r="F10" s="208" t="s">
        <v>892</v>
      </c>
      <c r="G10" s="215" t="s">
        <v>893</v>
      </c>
      <c r="H10" s="215" t="s">
        <v>894</v>
      </c>
      <c r="I10" s="216" t="s">
        <v>895</v>
      </c>
      <c r="J10" s="208" t="s">
        <v>896</v>
      </c>
      <c r="K10" s="210" t="s">
        <v>299</v>
      </c>
      <c r="L10" s="210" t="s">
        <v>253</v>
      </c>
      <c r="M10" s="213">
        <v>34818</v>
      </c>
      <c r="N10" s="213"/>
      <c r="O10" s="213">
        <v>34818</v>
      </c>
      <c r="P10" s="213"/>
      <c r="Q10" s="208" t="s">
        <v>880</v>
      </c>
      <c r="R10" s="208" t="s">
        <v>881</v>
      </c>
    </row>
    <row r="11" spans="1:19" ht="165" x14ac:dyDescent="0.25">
      <c r="A11" s="206">
        <v>5</v>
      </c>
      <c r="B11" s="207">
        <v>1</v>
      </c>
      <c r="C11" s="207">
        <v>4</v>
      </c>
      <c r="D11" s="208">
        <v>5</v>
      </c>
      <c r="E11" s="217" t="s">
        <v>897</v>
      </c>
      <c r="F11" s="208" t="s">
        <v>898</v>
      </c>
      <c r="G11" s="208" t="s">
        <v>55</v>
      </c>
      <c r="H11" s="210" t="s">
        <v>91</v>
      </c>
      <c r="I11" s="216" t="s">
        <v>899</v>
      </c>
      <c r="J11" s="208" t="s">
        <v>900</v>
      </c>
      <c r="K11" s="210" t="s">
        <v>299</v>
      </c>
      <c r="L11" s="210" t="s">
        <v>253</v>
      </c>
      <c r="M11" s="213">
        <v>9248.5400000000009</v>
      </c>
      <c r="N11" s="213"/>
      <c r="O11" s="213">
        <v>8096.54</v>
      </c>
      <c r="P11" s="213"/>
      <c r="Q11" s="208" t="s">
        <v>901</v>
      </c>
      <c r="R11" s="208" t="s">
        <v>902</v>
      </c>
      <c r="S11" s="214"/>
    </row>
    <row r="12" spans="1:19" ht="270" x14ac:dyDescent="0.25">
      <c r="A12" s="207">
        <v>6</v>
      </c>
      <c r="B12" s="207">
        <v>1</v>
      </c>
      <c r="C12" s="207">
        <v>4</v>
      </c>
      <c r="D12" s="208">
        <v>5</v>
      </c>
      <c r="E12" s="208" t="s">
        <v>903</v>
      </c>
      <c r="F12" s="208" t="s">
        <v>904</v>
      </c>
      <c r="G12" s="208" t="s">
        <v>55</v>
      </c>
      <c r="H12" s="210" t="s">
        <v>91</v>
      </c>
      <c r="I12" s="216" t="s">
        <v>84</v>
      </c>
      <c r="J12" s="208" t="s">
        <v>905</v>
      </c>
      <c r="K12" s="210" t="s">
        <v>890</v>
      </c>
      <c r="L12" s="210" t="s">
        <v>253</v>
      </c>
      <c r="M12" s="213" t="s">
        <v>906</v>
      </c>
      <c r="N12" s="213"/>
      <c r="O12" s="213">
        <v>21071.5</v>
      </c>
      <c r="P12" s="213"/>
      <c r="Q12" s="208" t="s">
        <v>105</v>
      </c>
      <c r="R12" s="208" t="s">
        <v>907</v>
      </c>
    </row>
    <row r="13" spans="1:19" s="9" customFormat="1" ht="78.75" customHeight="1" x14ac:dyDescent="0.25">
      <c r="A13" s="249">
        <v>7</v>
      </c>
      <c r="B13" s="250">
        <v>1</v>
      </c>
      <c r="C13" s="250">
        <v>4</v>
      </c>
      <c r="D13" s="236">
        <v>2</v>
      </c>
      <c r="E13" s="271" t="s">
        <v>908</v>
      </c>
      <c r="F13" s="273" t="s">
        <v>909</v>
      </c>
      <c r="G13" s="236" t="s">
        <v>64</v>
      </c>
      <c r="H13" s="252" t="s">
        <v>66</v>
      </c>
      <c r="I13" s="237" t="s">
        <v>263</v>
      </c>
      <c r="J13" s="236" t="s">
        <v>879</v>
      </c>
      <c r="K13" s="252"/>
      <c r="L13" s="252" t="s">
        <v>299</v>
      </c>
      <c r="M13" s="248"/>
      <c r="N13" s="253">
        <v>10000</v>
      </c>
      <c r="O13" s="253"/>
      <c r="P13" s="253">
        <v>10000</v>
      </c>
      <c r="Q13" s="236" t="s">
        <v>910</v>
      </c>
      <c r="R13" s="236" t="s">
        <v>881</v>
      </c>
      <c r="S13" s="8"/>
    </row>
    <row r="14" spans="1:19" s="9" customFormat="1" ht="27" customHeight="1" x14ac:dyDescent="0.25">
      <c r="A14" s="249"/>
      <c r="B14" s="770" t="s">
        <v>1140</v>
      </c>
      <c r="C14" s="664"/>
      <c r="D14" s="664"/>
      <c r="E14" s="664"/>
      <c r="F14" s="664"/>
      <c r="G14" s="664"/>
      <c r="H14" s="664"/>
      <c r="I14" s="664"/>
      <c r="J14" s="664"/>
      <c r="K14" s="664"/>
      <c r="L14" s="664"/>
      <c r="M14" s="664"/>
      <c r="N14" s="664"/>
      <c r="O14" s="664"/>
      <c r="P14" s="664"/>
      <c r="Q14" s="664"/>
      <c r="R14" s="665"/>
      <c r="S14" s="8"/>
    </row>
    <row r="15" spans="1:19" s="9" customFormat="1" ht="117.75" customHeight="1" x14ac:dyDescent="0.25">
      <c r="A15" s="254">
        <v>8</v>
      </c>
      <c r="B15" s="250">
        <v>1</v>
      </c>
      <c r="C15" s="250">
        <v>4</v>
      </c>
      <c r="D15" s="236">
        <v>2</v>
      </c>
      <c r="E15" s="271" t="s">
        <v>911</v>
      </c>
      <c r="F15" s="335" t="s">
        <v>1177</v>
      </c>
      <c r="G15" s="236" t="s">
        <v>884</v>
      </c>
      <c r="H15" s="252" t="s">
        <v>91</v>
      </c>
      <c r="I15" s="237" t="s">
        <v>885</v>
      </c>
      <c r="J15" s="236" t="s">
        <v>879</v>
      </c>
      <c r="K15" s="252"/>
      <c r="L15" s="252" t="s">
        <v>912</v>
      </c>
      <c r="M15" s="253"/>
      <c r="N15" s="253">
        <v>35000</v>
      </c>
      <c r="O15" s="253"/>
      <c r="P15" s="253">
        <v>35000</v>
      </c>
      <c r="Q15" s="236" t="s">
        <v>910</v>
      </c>
      <c r="R15" s="236" t="s">
        <v>881</v>
      </c>
      <c r="S15" s="8"/>
    </row>
    <row r="16" spans="1:19" s="9" customFormat="1" ht="37.5" customHeight="1" x14ac:dyDescent="0.25">
      <c r="A16" s="254"/>
      <c r="B16" s="663" t="s">
        <v>1178</v>
      </c>
      <c r="C16" s="742"/>
      <c r="D16" s="742"/>
      <c r="E16" s="742"/>
      <c r="F16" s="742"/>
      <c r="G16" s="742"/>
      <c r="H16" s="742"/>
      <c r="I16" s="742"/>
      <c r="J16" s="742"/>
      <c r="K16" s="742"/>
      <c r="L16" s="742"/>
      <c r="M16" s="742"/>
      <c r="N16" s="742"/>
      <c r="O16" s="742"/>
      <c r="P16" s="742"/>
      <c r="Q16" s="742"/>
      <c r="R16" s="743"/>
      <c r="S16" s="8"/>
    </row>
    <row r="17" spans="1:18" ht="174.75" customHeight="1" x14ac:dyDescent="0.25">
      <c r="A17" s="254">
        <v>9</v>
      </c>
      <c r="B17" s="250">
        <v>1</v>
      </c>
      <c r="C17" s="250">
        <v>4</v>
      </c>
      <c r="D17" s="236">
        <v>2</v>
      </c>
      <c r="E17" s="271" t="s">
        <v>913</v>
      </c>
      <c r="F17" s="273" t="s">
        <v>914</v>
      </c>
      <c r="G17" s="236" t="s">
        <v>155</v>
      </c>
      <c r="H17" s="252" t="s">
        <v>91</v>
      </c>
      <c r="I17" s="237" t="s">
        <v>269</v>
      </c>
      <c r="J17" s="236" t="s">
        <v>879</v>
      </c>
      <c r="K17" s="252"/>
      <c r="L17" s="252" t="s">
        <v>912</v>
      </c>
      <c r="M17" s="253"/>
      <c r="N17" s="253">
        <v>11000</v>
      </c>
      <c r="O17" s="253"/>
      <c r="P17" s="253">
        <v>10000</v>
      </c>
      <c r="Q17" s="236" t="s">
        <v>910</v>
      </c>
      <c r="R17" s="236" t="s">
        <v>881</v>
      </c>
    </row>
    <row r="18" spans="1:18" ht="41.25" customHeight="1" x14ac:dyDescent="0.25">
      <c r="A18" s="254"/>
      <c r="B18" s="770" t="s">
        <v>1141</v>
      </c>
      <c r="C18" s="664"/>
      <c r="D18" s="664"/>
      <c r="E18" s="664"/>
      <c r="F18" s="664"/>
      <c r="G18" s="664"/>
      <c r="H18" s="664"/>
      <c r="I18" s="664"/>
      <c r="J18" s="664"/>
      <c r="K18" s="664"/>
      <c r="L18" s="664"/>
      <c r="M18" s="664"/>
      <c r="N18" s="664"/>
      <c r="O18" s="664"/>
      <c r="P18" s="664"/>
      <c r="Q18" s="664"/>
      <c r="R18" s="665"/>
    </row>
    <row r="19" spans="1:18" ht="87.75" customHeight="1" x14ac:dyDescent="0.25">
      <c r="A19" s="254">
        <v>10</v>
      </c>
      <c r="B19" s="250">
        <v>1</v>
      </c>
      <c r="C19" s="250">
        <v>4</v>
      </c>
      <c r="D19" s="236">
        <v>2</v>
      </c>
      <c r="E19" s="271" t="s">
        <v>915</v>
      </c>
      <c r="F19" s="273" t="s">
        <v>916</v>
      </c>
      <c r="G19" s="236" t="s">
        <v>884</v>
      </c>
      <c r="H19" s="252" t="s">
        <v>91</v>
      </c>
      <c r="I19" s="237" t="s">
        <v>917</v>
      </c>
      <c r="J19" s="236" t="s">
        <v>879</v>
      </c>
      <c r="K19" s="252"/>
      <c r="L19" s="252" t="s">
        <v>912</v>
      </c>
      <c r="M19" s="253"/>
      <c r="N19" s="253">
        <v>25000</v>
      </c>
      <c r="O19" s="253"/>
      <c r="P19" s="253">
        <v>25000</v>
      </c>
      <c r="Q19" s="236" t="s">
        <v>910</v>
      </c>
      <c r="R19" s="236" t="s">
        <v>881</v>
      </c>
    </row>
    <row r="20" spans="1:18" ht="51.75" customHeight="1" x14ac:dyDescent="0.25">
      <c r="A20" s="254"/>
      <c r="B20" s="663" t="s">
        <v>1142</v>
      </c>
      <c r="C20" s="742"/>
      <c r="D20" s="742"/>
      <c r="E20" s="742"/>
      <c r="F20" s="742"/>
      <c r="G20" s="742"/>
      <c r="H20" s="742"/>
      <c r="I20" s="742"/>
      <c r="J20" s="742"/>
      <c r="K20" s="742"/>
      <c r="L20" s="742"/>
      <c r="M20" s="742"/>
      <c r="N20" s="742"/>
      <c r="O20" s="742"/>
      <c r="P20" s="742"/>
      <c r="Q20" s="742"/>
      <c r="R20" s="743"/>
    </row>
    <row r="21" spans="1:18" ht="61.5" customHeight="1" x14ac:dyDescent="0.25">
      <c r="A21" s="254">
        <v>11</v>
      </c>
      <c r="B21" s="250">
        <v>1</v>
      </c>
      <c r="C21" s="250">
        <v>4</v>
      </c>
      <c r="D21" s="236">
        <v>2</v>
      </c>
      <c r="E21" s="271" t="s">
        <v>918</v>
      </c>
      <c r="F21" s="273" t="s">
        <v>919</v>
      </c>
      <c r="G21" s="236" t="s">
        <v>884</v>
      </c>
      <c r="H21" s="252" t="s">
        <v>91</v>
      </c>
      <c r="I21" s="237" t="s">
        <v>917</v>
      </c>
      <c r="J21" s="236" t="s">
        <v>879</v>
      </c>
      <c r="K21" s="252"/>
      <c r="L21" s="252" t="s">
        <v>912</v>
      </c>
      <c r="M21" s="253"/>
      <c r="N21" s="253">
        <v>15000</v>
      </c>
      <c r="O21" s="253"/>
      <c r="P21" s="253">
        <v>15000</v>
      </c>
      <c r="Q21" s="236" t="s">
        <v>910</v>
      </c>
      <c r="R21" s="236" t="s">
        <v>881</v>
      </c>
    </row>
    <row r="22" spans="1:18" ht="49.5" customHeight="1" x14ac:dyDescent="0.25">
      <c r="A22" s="254"/>
      <c r="B22" s="770" t="s">
        <v>1143</v>
      </c>
      <c r="C22" s="664"/>
      <c r="D22" s="664"/>
      <c r="E22" s="664"/>
      <c r="F22" s="664"/>
      <c r="G22" s="664"/>
      <c r="H22" s="664"/>
      <c r="I22" s="664"/>
      <c r="J22" s="664"/>
      <c r="K22" s="664"/>
      <c r="L22" s="664"/>
      <c r="M22" s="664"/>
      <c r="N22" s="664"/>
      <c r="O22" s="664"/>
      <c r="P22" s="664"/>
      <c r="Q22" s="664"/>
      <c r="R22" s="665"/>
    </row>
    <row r="23" spans="1:18" ht="108" customHeight="1" x14ac:dyDescent="0.25">
      <c r="A23" s="254">
        <v>12</v>
      </c>
      <c r="B23" s="250">
        <v>3</v>
      </c>
      <c r="C23" s="250">
        <v>4</v>
      </c>
      <c r="D23" s="236">
        <v>2</v>
      </c>
      <c r="E23" s="271" t="s">
        <v>1179</v>
      </c>
      <c r="F23" s="273" t="s">
        <v>1180</v>
      </c>
      <c r="G23" s="236" t="s">
        <v>155</v>
      </c>
      <c r="H23" s="252" t="s">
        <v>91</v>
      </c>
      <c r="I23" s="237" t="s">
        <v>275</v>
      </c>
      <c r="J23" s="236" t="s">
        <v>879</v>
      </c>
      <c r="K23" s="252"/>
      <c r="L23" s="252" t="s">
        <v>920</v>
      </c>
      <c r="M23" s="253"/>
      <c r="N23" s="253">
        <v>30000</v>
      </c>
      <c r="O23" s="253"/>
      <c r="P23" s="253">
        <v>30000</v>
      </c>
      <c r="Q23" s="236" t="s">
        <v>910</v>
      </c>
      <c r="R23" s="236" t="s">
        <v>881</v>
      </c>
    </row>
    <row r="24" spans="1:18" ht="51" customHeight="1" x14ac:dyDescent="0.25">
      <c r="A24" s="254"/>
      <c r="B24" s="770" t="s">
        <v>1250</v>
      </c>
      <c r="C24" s="664"/>
      <c r="D24" s="664"/>
      <c r="E24" s="664"/>
      <c r="F24" s="664"/>
      <c r="G24" s="664"/>
      <c r="H24" s="664"/>
      <c r="I24" s="664"/>
      <c r="J24" s="664"/>
      <c r="K24" s="664"/>
      <c r="L24" s="664"/>
      <c r="M24" s="664"/>
      <c r="N24" s="664"/>
      <c r="O24" s="664"/>
      <c r="P24" s="664"/>
      <c r="Q24" s="664"/>
      <c r="R24" s="665"/>
    </row>
    <row r="25" spans="1:18" ht="166.5" customHeight="1" x14ac:dyDescent="0.25">
      <c r="A25" s="254">
        <v>13</v>
      </c>
      <c r="B25" s="250">
        <v>3</v>
      </c>
      <c r="C25" s="250">
        <v>4</v>
      </c>
      <c r="D25" s="236">
        <v>2</v>
      </c>
      <c r="E25" s="271" t="s">
        <v>1181</v>
      </c>
      <c r="F25" s="273" t="s">
        <v>1182</v>
      </c>
      <c r="G25" s="236" t="s">
        <v>921</v>
      </c>
      <c r="H25" s="252" t="s">
        <v>91</v>
      </c>
      <c r="I25" s="236" t="s">
        <v>922</v>
      </c>
      <c r="J25" s="236" t="s">
        <v>879</v>
      </c>
      <c r="K25" s="252"/>
      <c r="L25" s="252" t="s">
        <v>920</v>
      </c>
      <c r="M25" s="253"/>
      <c r="N25" s="253">
        <v>40000</v>
      </c>
      <c r="O25" s="253"/>
      <c r="P25" s="253">
        <v>40000</v>
      </c>
      <c r="Q25" s="236" t="s">
        <v>910</v>
      </c>
      <c r="R25" s="236" t="s">
        <v>881</v>
      </c>
    </row>
    <row r="26" spans="1:18" ht="56.25" customHeight="1" x14ac:dyDescent="0.25">
      <c r="A26" s="254"/>
      <c r="B26" s="663" t="s">
        <v>1251</v>
      </c>
      <c r="C26" s="742"/>
      <c r="D26" s="742"/>
      <c r="E26" s="742"/>
      <c r="F26" s="742"/>
      <c r="G26" s="742"/>
      <c r="H26" s="742"/>
      <c r="I26" s="742"/>
      <c r="J26" s="742"/>
      <c r="K26" s="742"/>
      <c r="L26" s="742"/>
      <c r="M26" s="742"/>
      <c r="N26" s="742"/>
      <c r="O26" s="742"/>
      <c r="P26" s="742"/>
      <c r="Q26" s="742"/>
      <c r="R26" s="743"/>
    </row>
    <row r="27" spans="1:18" ht="90" x14ac:dyDescent="0.25">
      <c r="A27" s="254">
        <v>14</v>
      </c>
      <c r="B27" s="235">
        <v>3</v>
      </c>
      <c r="C27" s="235">
        <v>4</v>
      </c>
      <c r="D27" s="234">
        <v>2</v>
      </c>
      <c r="E27" s="271" t="s">
        <v>923</v>
      </c>
      <c r="F27" s="289" t="s">
        <v>1183</v>
      </c>
      <c r="G27" s="234" t="s">
        <v>37</v>
      </c>
      <c r="H27" s="238" t="s">
        <v>91</v>
      </c>
      <c r="I27" s="331" t="s">
        <v>84</v>
      </c>
      <c r="J27" s="234" t="s">
        <v>879</v>
      </c>
      <c r="K27" s="238"/>
      <c r="L27" s="252" t="s">
        <v>920</v>
      </c>
      <c r="M27" s="239"/>
      <c r="N27" s="239">
        <v>20000</v>
      </c>
      <c r="O27" s="239"/>
      <c r="P27" s="239">
        <v>20000</v>
      </c>
      <c r="Q27" s="236" t="s">
        <v>910</v>
      </c>
      <c r="R27" s="234" t="s">
        <v>881</v>
      </c>
    </row>
    <row r="28" spans="1:18" ht="44.25" customHeight="1" x14ac:dyDescent="0.25">
      <c r="A28" s="254"/>
      <c r="B28" s="771" t="s">
        <v>1252</v>
      </c>
      <c r="C28" s="772"/>
      <c r="D28" s="772"/>
      <c r="E28" s="772"/>
      <c r="F28" s="772"/>
      <c r="G28" s="772"/>
      <c r="H28" s="772"/>
      <c r="I28" s="772"/>
      <c r="J28" s="772"/>
      <c r="K28" s="772"/>
      <c r="L28" s="772"/>
      <c r="M28" s="772"/>
      <c r="N28" s="772"/>
      <c r="O28" s="772"/>
      <c r="P28" s="772"/>
      <c r="Q28" s="772"/>
      <c r="R28" s="773"/>
    </row>
    <row r="29" spans="1:18" ht="60" x14ac:dyDescent="0.25">
      <c r="A29" s="254">
        <v>15</v>
      </c>
      <c r="B29" s="235">
        <v>1</v>
      </c>
      <c r="C29" s="235">
        <v>4</v>
      </c>
      <c r="D29" s="234">
        <v>2</v>
      </c>
      <c r="E29" s="271" t="s">
        <v>924</v>
      </c>
      <c r="F29" s="289" t="s">
        <v>925</v>
      </c>
      <c r="G29" s="250" t="s">
        <v>155</v>
      </c>
      <c r="H29" s="238" t="s">
        <v>91</v>
      </c>
      <c r="I29" s="331" t="s">
        <v>269</v>
      </c>
      <c r="J29" s="234" t="s">
        <v>879</v>
      </c>
      <c r="K29" s="238"/>
      <c r="L29" s="238" t="s">
        <v>926</v>
      </c>
      <c r="M29" s="239"/>
      <c r="N29" s="239">
        <v>25000</v>
      </c>
      <c r="O29" s="239"/>
      <c r="P29" s="239">
        <v>25000</v>
      </c>
      <c r="Q29" s="236" t="s">
        <v>910</v>
      </c>
      <c r="R29" s="234" t="s">
        <v>881</v>
      </c>
    </row>
    <row r="30" spans="1:18" ht="42.75" customHeight="1" x14ac:dyDescent="0.25">
      <c r="A30" s="254"/>
      <c r="B30" s="770" t="s">
        <v>1144</v>
      </c>
      <c r="C30" s="664"/>
      <c r="D30" s="664"/>
      <c r="E30" s="664"/>
      <c r="F30" s="664"/>
      <c r="G30" s="664"/>
      <c r="H30" s="664"/>
      <c r="I30" s="664"/>
      <c r="J30" s="664"/>
      <c r="K30" s="664"/>
      <c r="L30" s="664"/>
      <c r="M30" s="664"/>
      <c r="N30" s="664"/>
      <c r="O30" s="664"/>
      <c r="P30" s="664"/>
      <c r="Q30" s="664"/>
      <c r="R30" s="665"/>
    </row>
    <row r="31" spans="1:18" ht="60" x14ac:dyDescent="0.25">
      <c r="A31" s="241">
        <v>16</v>
      </c>
      <c r="B31" s="241">
        <v>3</v>
      </c>
      <c r="C31" s="241">
        <v>4</v>
      </c>
      <c r="D31" s="241">
        <v>2</v>
      </c>
      <c r="E31" s="272" t="s">
        <v>927</v>
      </c>
      <c r="F31" s="332" t="s">
        <v>928</v>
      </c>
      <c r="G31" s="241" t="s">
        <v>155</v>
      </c>
      <c r="H31" s="252" t="s">
        <v>91</v>
      </c>
      <c r="I31" s="241">
        <v>20</v>
      </c>
      <c r="J31" s="333" t="s">
        <v>879</v>
      </c>
      <c r="K31" s="252"/>
      <c r="L31" s="241" t="s">
        <v>929</v>
      </c>
      <c r="M31" s="253"/>
      <c r="N31" s="248">
        <v>20000</v>
      </c>
      <c r="O31" s="256"/>
      <c r="P31" s="248">
        <v>20000</v>
      </c>
      <c r="Q31" s="236" t="s">
        <v>910</v>
      </c>
      <c r="R31" s="236" t="s">
        <v>881</v>
      </c>
    </row>
    <row r="32" spans="1:18" ht="48" customHeight="1" x14ac:dyDescent="0.25">
      <c r="A32" s="241"/>
      <c r="B32" s="774" t="s">
        <v>1145</v>
      </c>
      <c r="C32" s="774"/>
      <c r="D32" s="774"/>
      <c r="E32" s="774"/>
      <c r="F32" s="774"/>
      <c r="G32" s="774"/>
      <c r="H32" s="774"/>
      <c r="I32" s="774"/>
      <c r="J32" s="774"/>
      <c r="K32" s="774"/>
      <c r="L32" s="774"/>
      <c r="M32" s="774"/>
      <c r="N32" s="774"/>
      <c r="O32" s="774"/>
      <c r="P32" s="774"/>
      <c r="Q32" s="774"/>
      <c r="R32" s="774"/>
    </row>
    <row r="33" spans="13:18" x14ac:dyDescent="0.25">
      <c r="M33"/>
      <c r="N33"/>
      <c r="O33"/>
      <c r="P33"/>
    </row>
    <row r="34" spans="13:18" x14ac:dyDescent="0.25">
      <c r="N34"/>
      <c r="O34"/>
    </row>
    <row r="35" spans="13:18" x14ac:dyDescent="0.25">
      <c r="N35" s="224"/>
      <c r="O35" s="225" t="s">
        <v>112</v>
      </c>
      <c r="P35" s="225"/>
      <c r="Q35" s="225" t="s">
        <v>113</v>
      </c>
      <c r="R35" s="226"/>
    </row>
    <row r="36" spans="13:18" x14ac:dyDescent="0.25">
      <c r="N36" s="224"/>
      <c r="O36" s="13" t="s">
        <v>114</v>
      </c>
      <c r="P36" s="14" t="s">
        <v>115</v>
      </c>
      <c r="Q36" s="15" t="s">
        <v>114</v>
      </c>
      <c r="R36" s="14" t="s">
        <v>115</v>
      </c>
    </row>
    <row r="37" spans="13:18" x14ac:dyDescent="0.25">
      <c r="N37" s="16" t="s">
        <v>116</v>
      </c>
      <c r="O37" s="17">
        <v>4</v>
      </c>
      <c r="P37" s="18">
        <f>O7+O8+O9+O10</f>
        <v>100000</v>
      </c>
      <c r="Q37" s="19">
        <v>2</v>
      </c>
      <c r="R37" s="20">
        <f>O12+O11</f>
        <v>29168.04</v>
      </c>
    </row>
    <row r="38" spans="13:18" x14ac:dyDescent="0.25">
      <c r="N38" s="16" t="s">
        <v>117</v>
      </c>
      <c r="O38" s="200">
        <v>14</v>
      </c>
      <c r="P38" s="18">
        <f>P31+P29+P27+P25+P23+P21+P19+P17+P15+P13+O10+O9+O8+O7</f>
        <v>330000</v>
      </c>
      <c r="Q38" s="200">
        <v>2</v>
      </c>
      <c r="R38" s="18">
        <f>R37</f>
        <v>29168.04</v>
      </c>
    </row>
    <row r="39" spans="13:18" x14ac:dyDescent="0.25">
      <c r="N39"/>
      <c r="O39"/>
      <c r="P39"/>
    </row>
    <row r="41" spans="13:18" x14ac:dyDescent="0.25">
      <c r="N41" s="769"/>
      <c r="O41" s="769"/>
      <c r="P41" s="769"/>
      <c r="Q41" s="769"/>
    </row>
    <row r="42" spans="13:18" x14ac:dyDescent="0.25">
      <c r="N42" s="223"/>
      <c r="O42" s="223"/>
      <c r="P42" s="223"/>
      <c r="Q42" s="223"/>
    </row>
    <row r="43" spans="13:18" ht="15.75" x14ac:dyDescent="0.25">
      <c r="N43" s="293"/>
      <c r="O43" s="294"/>
      <c r="P43" s="223"/>
      <c r="Q43" s="212"/>
    </row>
  </sheetData>
  <mergeCells count="26">
    <mergeCell ref="O4:P4"/>
    <mergeCell ref="F4:F5"/>
    <mergeCell ref="Q4:Q5"/>
    <mergeCell ref="R4:R5"/>
    <mergeCell ref="B14:R14"/>
    <mergeCell ref="G4:G5"/>
    <mergeCell ref="H4:I4"/>
    <mergeCell ref="J4:J5"/>
    <mergeCell ref="K4:L4"/>
    <mergeCell ref="M4:N4"/>
    <mergeCell ref="A4:A5"/>
    <mergeCell ref="B4:B5"/>
    <mergeCell ref="C4:C5"/>
    <mergeCell ref="D4:D5"/>
    <mergeCell ref="E4:E5"/>
    <mergeCell ref="N41:O41"/>
    <mergeCell ref="P41:Q41"/>
    <mergeCell ref="B16:R16"/>
    <mergeCell ref="B18:R18"/>
    <mergeCell ref="B20:R20"/>
    <mergeCell ref="B22:R22"/>
    <mergeCell ref="B24:R24"/>
    <mergeCell ref="B26:R26"/>
    <mergeCell ref="B28:R28"/>
    <mergeCell ref="B30:R30"/>
    <mergeCell ref="B32:R3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usz11"/>
  <dimension ref="A1:R48"/>
  <sheetViews>
    <sheetView zoomScale="70" zoomScaleNormal="70" workbookViewId="0">
      <selection activeCell="A2" sqref="A2"/>
    </sheetView>
  </sheetViews>
  <sheetFormatPr defaultRowHeight="12.75" x14ac:dyDescent="0.2"/>
  <cols>
    <col min="1" max="1" width="4.7109375" style="115" customWidth="1"/>
    <col min="2" max="4" width="8.85546875" style="115"/>
    <col min="5" max="5" width="41" style="115" customWidth="1"/>
    <col min="6" max="6" width="84.140625" style="115" customWidth="1"/>
    <col min="7" max="7" width="35.7109375" style="115" customWidth="1"/>
    <col min="8" max="8" width="40.7109375" style="115" customWidth="1"/>
    <col min="9" max="9" width="13.28515625" style="115" customWidth="1"/>
    <col min="10" max="10" width="49.7109375" style="115" customWidth="1"/>
    <col min="11" max="11" width="11.7109375" style="115" customWidth="1"/>
    <col min="12" max="12" width="12.7109375" style="115" customWidth="1"/>
    <col min="13" max="13" width="18.85546875" style="116" customWidth="1"/>
    <col min="14" max="14" width="13.42578125" style="116" customWidth="1"/>
    <col min="15" max="15" width="14.7109375" style="116" customWidth="1"/>
    <col min="16" max="16" width="13.42578125" style="116" customWidth="1"/>
    <col min="17" max="17" width="16.7109375" style="115" customWidth="1"/>
    <col min="18" max="18" width="21" style="115" customWidth="1"/>
    <col min="19" max="256" width="8.85546875" style="115"/>
    <col min="257" max="257" width="4.7109375" style="115" bestFit="1" customWidth="1"/>
    <col min="258" max="258" width="9.7109375" style="115" bestFit="1" customWidth="1"/>
    <col min="259" max="259" width="10" style="115" bestFit="1" customWidth="1"/>
    <col min="260" max="260" width="8.85546875" style="115" bestFit="1"/>
    <col min="261" max="261" width="22.85546875" style="115" customWidth="1"/>
    <col min="262" max="262" width="59.7109375" style="115" bestFit="1" customWidth="1"/>
    <col min="263" max="263" width="57.85546875" style="115" bestFit="1" customWidth="1"/>
    <col min="264" max="264" width="35.28515625" style="115" bestFit="1" customWidth="1"/>
    <col min="265" max="265" width="28.140625" style="115" bestFit="1" customWidth="1"/>
    <col min="266" max="266" width="33.140625" style="115" bestFit="1" customWidth="1"/>
    <col min="267" max="267" width="26" style="115" bestFit="1" customWidth="1"/>
    <col min="268" max="268" width="19.140625" style="115" bestFit="1" customWidth="1"/>
    <col min="269" max="269" width="10.42578125" style="115" customWidth="1"/>
    <col min="270" max="270" width="11.85546875" style="115" customWidth="1"/>
    <col min="271" max="271" width="14.7109375" style="115" customWidth="1"/>
    <col min="272" max="272" width="9" style="115" bestFit="1" customWidth="1"/>
    <col min="273" max="512" width="8.85546875" style="115"/>
    <col min="513" max="513" width="4.7109375" style="115" bestFit="1" customWidth="1"/>
    <col min="514" max="514" width="9.7109375" style="115" bestFit="1" customWidth="1"/>
    <col min="515" max="515" width="10" style="115" bestFit="1" customWidth="1"/>
    <col min="516" max="516" width="8.85546875" style="115" bestFit="1"/>
    <col min="517" max="517" width="22.85546875" style="115" customWidth="1"/>
    <col min="518" max="518" width="59.7109375" style="115" bestFit="1" customWidth="1"/>
    <col min="519" max="519" width="57.85546875" style="115" bestFit="1" customWidth="1"/>
    <col min="520" max="520" width="35.28515625" style="115" bestFit="1" customWidth="1"/>
    <col min="521" max="521" width="28.140625" style="115" bestFit="1" customWidth="1"/>
    <col min="522" max="522" width="33.140625" style="115" bestFit="1" customWidth="1"/>
    <col min="523" max="523" width="26" style="115" bestFit="1" customWidth="1"/>
    <col min="524" max="524" width="19.140625" style="115" bestFit="1" customWidth="1"/>
    <col min="525" max="525" width="10.42578125" style="115" customWidth="1"/>
    <col min="526" max="526" width="11.85546875" style="115" customWidth="1"/>
    <col min="527" max="527" width="14.7109375" style="115" customWidth="1"/>
    <col min="528" max="528" width="9" style="115" bestFit="1" customWidth="1"/>
    <col min="529" max="768" width="8.85546875" style="115"/>
    <col min="769" max="769" width="4.7109375" style="115" bestFit="1" customWidth="1"/>
    <col min="770" max="770" width="9.7109375" style="115" bestFit="1" customWidth="1"/>
    <col min="771" max="771" width="10" style="115" bestFit="1" customWidth="1"/>
    <col min="772" max="772" width="8.85546875" style="115" bestFit="1"/>
    <col min="773" max="773" width="22.85546875" style="115" customWidth="1"/>
    <col min="774" max="774" width="59.7109375" style="115" bestFit="1" customWidth="1"/>
    <col min="775" max="775" width="57.85546875" style="115" bestFit="1" customWidth="1"/>
    <col min="776" max="776" width="35.28515625" style="115" bestFit="1" customWidth="1"/>
    <col min="777" max="777" width="28.140625" style="115" bestFit="1" customWidth="1"/>
    <col min="778" max="778" width="33.140625" style="115" bestFit="1" customWidth="1"/>
    <col min="779" max="779" width="26" style="115" bestFit="1" customWidth="1"/>
    <col min="780" max="780" width="19.140625" style="115" bestFit="1" customWidth="1"/>
    <col min="781" max="781" width="10.42578125" style="115" customWidth="1"/>
    <col min="782" max="782" width="11.85546875" style="115" customWidth="1"/>
    <col min="783" max="783" width="14.7109375" style="115" customWidth="1"/>
    <col min="784" max="784" width="9" style="115" bestFit="1" customWidth="1"/>
    <col min="785" max="1024" width="8.85546875" style="115"/>
    <col min="1025" max="1025" width="4.7109375" style="115" bestFit="1" customWidth="1"/>
    <col min="1026" max="1026" width="9.7109375" style="115" bestFit="1" customWidth="1"/>
    <col min="1027" max="1027" width="10" style="115" bestFit="1" customWidth="1"/>
    <col min="1028" max="1028" width="8.85546875" style="115" bestFit="1"/>
    <col min="1029" max="1029" width="22.85546875" style="115" customWidth="1"/>
    <col min="1030" max="1030" width="59.7109375" style="115" bestFit="1" customWidth="1"/>
    <col min="1031" max="1031" width="57.85546875" style="115" bestFit="1" customWidth="1"/>
    <col min="1032" max="1032" width="35.28515625" style="115" bestFit="1" customWidth="1"/>
    <col min="1033" max="1033" width="28.140625" style="115" bestFit="1" customWidth="1"/>
    <col min="1034" max="1034" width="33.140625" style="115" bestFit="1" customWidth="1"/>
    <col min="1035" max="1035" width="26" style="115" bestFit="1" customWidth="1"/>
    <col min="1036" max="1036" width="19.140625" style="115" bestFit="1" customWidth="1"/>
    <col min="1037" max="1037" width="10.42578125" style="115" customWidth="1"/>
    <col min="1038" max="1038" width="11.85546875" style="115" customWidth="1"/>
    <col min="1039" max="1039" width="14.7109375" style="115" customWidth="1"/>
    <col min="1040" max="1040" width="9" style="115" bestFit="1" customWidth="1"/>
    <col min="1041" max="1280" width="8.85546875" style="115"/>
    <col min="1281" max="1281" width="4.7109375" style="115" bestFit="1" customWidth="1"/>
    <col min="1282" max="1282" width="9.7109375" style="115" bestFit="1" customWidth="1"/>
    <col min="1283" max="1283" width="10" style="115" bestFit="1" customWidth="1"/>
    <col min="1284" max="1284" width="8.85546875" style="115" bestFit="1"/>
    <col min="1285" max="1285" width="22.85546875" style="115" customWidth="1"/>
    <col min="1286" max="1286" width="59.7109375" style="115" bestFit="1" customWidth="1"/>
    <col min="1287" max="1287" width="57.85546875" style="115" bestFit="1" customWidth="1"/>
    <col min="1288" max="1288" width="35.28515625" style="115" bestFit="1" customWidth="1"/>
    <col min="1289" max="1289" width="28.140625" style="115" bestFit="1" customWidth="1"/>
    <col min="1290" max="1290" width="33.140625" style="115" bestFit="1" customWidth="1"/>
    <col min="1291" max="1291" width="26" style="115" bestFit="1" customWidth="1"/>
    <col min="1292" max="1292" width="19.140625" style="115" bestFit="1" customWidth="1"/>
    <col min="1293" max="1293" width="10.42578125" style="115" customWidth="1"/>
    <col min="1294" max="1294" width="11.85546875" style="115" customWidth="1"/>
    <col min="1295" max="1295" width="14.7109375" style="115" customWidth="1"/>
    <col min="1296" max="1296" width="9" style="115" bestFit="1" customWidth="1"/>
    <col min="1297" max="1536" width="8.85546875" style="115"/>
    <col min="1537" max="1537" width="4.7109375" style="115" bestFit="1" customWidth="1"/>
    <col min="1538" max="1538" width="9.7109375" style="115" bestFit="1" customWidth="1"/>
    <col min="1539" max="1539" width="10" style="115" bestFit="1" customWidth="1"/>
    <col min="1540" max="1540" width="8.85546875" style="115" bestFit="1"/>
    <col min="1541" max="1541" width="22.85546875" style="115" customWidth="1"/>
    <col min="1542" max="1542" width="59.7109375" style="115" bestFit="1" customWidth="1"/>
    <col min="1543" max="1543" width="57.85546875" style="115" bestFit="1" customWidth="1"/>
    <col min="1544" max="1544" width="35.28515625" style="115" bestFit="1" customWidth="1"/>
    <col min="1545" max="1545" width="28.140625" style="115" bestFit="1" customWidth="1"/>
    <col min="1546" max="1546" width="33.140625" style="115" bestFit="1" customWidth="1"/>
    <col min="1547" max="1547" width="26" style="115" bestFit="1" customWidth="1"/>
    <col min="1548" max="1548" width="19.140625" style="115" bestFit="1" customWidth="1"/>
    <col min="1549" max="1549" width="10.42578125" style="115" customWidth="1"/>
    <col min="1550" max="1550" width="11.85546875" style="115" customWidth="1"/>
    <col min="1551" max="1551" width="14.7109375" style="115" customWidth="1"/>
    <col min="1552" max="1552" width="9" style="115" bestFit="1" customWidth="1"/>
    <col min="1553" max="1792" width="8.85546875" style="115"/>
    <col min="1793" max="1793" width="4.7109375" style="115" bestFit="1" customWidth="1"/>
    <col min="1794" max="1794" width="9.7109375" style="115" bestFit="1" customWidth="1"/>
    <col min="1795" max="1795" width="10" style="115" bestFit="1" customWidth="1"/>
    <col min="1796" max="1796" width="8.85546875" style="115" bestFit="1"/>
    <col min="1797" max="1797" width="22.85546875" style="115" customWidth="1"/>
    <col min="1798" max="1798" width="59.7109375" style="115" bestFit="1" customWidth="1"/>
    <col min="1799" max="1799" width="57.85546875" style="115" bestFit="1" customWidth="1"/>
    <col min="1800" max="1800" width="35.28515625" style="115" bestFit="1" customWidth="1"/>
    <col min="1801" max="1801" width="28.140625" style="115" bestFit="1" customWidth="1"/>
    <col min="1802" max="1802" width="33.140625" style="115" bestFit="1" customWidth="1"/>
    <col min="1803" max="1803" width="26" style="115" bestFit="1" customWidth="1"/>
    <col min="1804" max="1804" width="19.140625" style="115" bestFit="1" customWidth="1"/>
    <col min="1805" max="1805" width="10.42578125" style="115" customWidth="1"/>
    <col min="1806" max="1806" width="11.85546875" style="115" customWidth="1"/>
    <col min="1807" max="1807" width="14.7109375" style="115" customWidth="1"/>
    <col min="1808" max="1808" width="9" style="115" bestFit="1" customWidth="1"/>
    <col min="1809" max="2048" width="8.85546875" style="115"/>
    <col min="2049" max="2049" width="4.7109375" style="115" bestFit="1" customWidth="1"/>
    <col min="2050" max="2050" width="9.7109375" style="115" bestFit="1" customWidth="1"/>
    <col min="2051" max="2051" width="10" style="115" bestFit="1" customWidth="1"/>
    <col min="2052" max="2052" width="8.85546875" style="115" bestFit="1"/>
    <col min="2053" max="2053" width="22.85546875" style="115" customWidth="1"/>
    <col min="2054" max="2054" width="59.7109375" style="115" bestFit="1" customWidth="1"/>
    <col min="2055" max="2055" width="57.85546875" style="115" bestFit="1" customWidth="1"/>
    <col min="2056" max="2056" width="35.28515625" style="115" bestFit="1" customWidth="1"/>
    <col min="2057" max="2057" width="28.140625" style="115" bestFit="1" customWidth="1"/>
    <col min="2058" max="2058" width="33.140625" style="115" bestFit="1" customWidth="1"/>
    <col min="2059" max="2059" width="26" style="115" bestFit="1" customWidth="1"/>
    <col min="2060" max="2060" width="19.140625" style="115" bestFit="1" customWidth="1"/>
    <col min="2061" max="2061" width="10.42578125" style="115" customWidth="1"/>
    <col min="2062" max="2062" width="11.85546875" style="115" customWidth="1"/>
    <col min="2063" max="2063" width="14.7109375" style="115" customWidth="1"/>
    <col min="2064" max="2064" width="9" style="115" bestFit="1" customWidth="1"/>
    <col min="2065" max="2304" width="8.85546875" style="115"/>
    <col min="2305" max="2305" width="4.7109375" style="115" bestFit="1" customWidth="1"/>
    <col min="2306" max="2306" width="9.7109375" style="115" bestFit="1" customWidth="1"/>
    <col min="2307" max="2307" width="10" style="115" bestFit="1" customWidth="1"/>
    <col min="2308" max="2308" width="8.85546875" style="115" bestFit="1"/>
    <col min="2309" max="2309" width="22.85546875" style="115" customWidth="1"/>
    <col min="2310" max="2310" width="59.7109375" style="115" bestFit="1" customWidth="1"/>
    <col min="2311" max="2311" width="57.85546875" style="115" bestFit="1" customWidth="1"/>
    <col min="2312" max="2312" width="35.28515625" style="115" bestFit="1" customWidth="1"/>
    <col min="2313" max="2313" width="28.140625" style="115" bestFit="1" customWidth="1"/>
    <col min="2314" max="2314" width="33.140625" style="115" bestFit="1" customWidth="1"/>
    <col min="2315" max="2315" width="26" style="115" bestFit="1" customWidth="1"/>
    <col min="2316" max="2316" width="19.140625" style="115" bestFit="1" customWidth="1"/>
    <col min="2317" max="2317" width="10.42578125" style="115" customWidth="1"/>
    <col min="2318" max="2318" width="11.85546875" style="115" customWidth="1"/>
    <col min="2319" max="2319" width="14.7109375" style="115" customWidth="1"/>
    <col min="2320" max="2320" width="9" style="115" bestFit="1" customWidth="1"/>
    <col min="2321" max="2560" width="8.85546875" style="115"/>
    <col min="2561" max="2561" width="4.7109375" style="115" bestFit="1" customWidth="1"/>
    <col min="2562" max="2562" width="9.7109375" style="115" bestFit="1" customWidth="1"/>
    <col min="2563" max="2563" width="10" style="115" bestFit="1" customWidth="1"/>
    <col min="2564" max="2564" width="8.85546875" style="115" bestFit="1"/>
    <col min="2565" max="2565" width="22.85546875" style="115" customWidth="1"/>
    <col min="2566" max="2566" width="59.7109375" style="115" bestFit="1" customWidth="1"/>
    <col min="2567" max="2567" width="57.85546875" style="115" bestFit="1" customWidth="1"/>
    <col min="2568" max="2568" width="35.28515625" style="115" bestFit="1" customWidth="1"/>
    <col min="2569" max="2569" width="28.140625" style="115" bestFit="1" customWidth="1"/>
    <col min="2570" max="2570" width="33.140625" style="115" bestFit="1" customWidth="1"/>
    <col min="2571" max="2571" width="26" style="115" bestFit="1" customWidth="1"/>
    <col min="2572" max="2572" width="19.140625" style="115" bestFit="1" customWidth="1"/>
    <col min="2573" max="2573" width="10.42578125" style="115" customWidth="1"/>
    <col min="2574" max="2574" width="11.85546875" style="115" customWidth="1"/>
    <col min="2575" max="2575" width="14.7109375" style="115" customWidth="1"/>
    <col min="2576" max="2576" width="9" style="115" bestFit="1" customWidth="1"/>
    <col min="2577" max="2816" width="8.85546875" style="115"/>
    <col min="2817" max="2817" width="4.7109375" style="115" bestFit="1" customWidth="1"/>
    <col min="2818" max="2818" width="9.7109375" style="115" bestFit="1" customWidth="1"/>
    <col min="2819" max="2819" width="10" style="115" bestFit="1" customWidth="1"/>
    <col min="2820" max="2820" width="8.85546875" style="115" bestFit="1"/>
    <col min="2821" max="2821" width="22.85546875" style="115" customWidth="1"/>
    <col min="2822" max="2822" width="59.7109375" style="115" bestFit="1" customWidth="1"/>
    <col min="2823" max="2823" width="57.85546875" style="115" bestFit="1" customWidth="1"/>
    <col min="2824" max="2824" width="35.28515625" style="115" bestFit="1" customWidth="1"/>
    <col min="2825" max="2825" width="28.140625" style="115" bestFit="1" customWidth="1"/>
    <col min="2826" max="2826" width="33.140625" style="115" bestFit="1" customWidth="1"/>
    <col min="2827" max="2827" width="26" style="115" bestFit="1" customWidth="1"/>
    <col min="2828" max="2828" width="19.140625" style="115" bestFit="1" customWidth="1"/>
    <col min="2829" max="2829" width="10.42578125" style="115" customWidth="1"/>
    <col min="2830" max="2830" width="11.85546875" style="115" customWidth="1"/>
    <col min="2831" max="2831" width="14.7109375" style="115" customWidth="1"/>
    <col min="2832" max="2832" width="9" style="115" bestFit="1" customWidth="1"/>
    <col min="2833" max="3072" width="8.85546875" style="115"/>
    <col min="3073" max="3073" width="4.7109375" style="115" bestFit="1" customWidth="1"/>
    <col min="3074" max="3074" width="9.7109375" style="115" bestFit="1" customWidth="1"/>
    <col min="3075" max="3075" width="10" style="115" bestFit="1" customWidth="1"/>
    <col min="3076" max="3076" width="8.85546875" style="115" bestFit="1"/>
    <col min="3077" max="3077" width="22.85546875" style="115" customWidth="1"/>
    <col min="3078" max="3078" width="59.7109375" style="115" bestFit="1" customWidth="1"/>
    <col min="3079" max="3079" width="57.85546875" style="115" bestFit="1" customWidth="1"/>
    <col min="3080" max="3080" width="35.28515625" style="115" bestFit="1" customWidth="1"/>
    <col min="3081" max="3081" width="28.140625" style="115" bestFit="1" customWidth="1"/>
    <col min="3082" max="3082" width="33.140625" style="115" bestFit="1" customWidth="1"/>
    <col min="3083" max="3083" width="26" style="115" bestFit="1" customWidth="1"/>
    <col min="3084" max="3084" width="19.140625" style="115" bestFit="1" customWidth="1"/>
    <col min="3085" max="3085" width="10.42578125" style="115" customWidth="1"/>
    <col min="3086" max="3086" width="11.85546875" style="115" customWidth="1"/>
    <col min="3087" max="3087" width="14.7109375" style="115" customWidth="1"/>
    <col min="3088" max="3088" width="9" style="115" bestFit="1" customWidth="1"/>
    <col min="3089" max="3328" width="8.85546875" style="115"/>
    <col min="3329" max="3329" width="4.7109375" style="115" bestFit="1" customWidth="1"/>
    <col min="3330" max="3330" width="9.7109375" style="115" bestFit="1" customWidth="1"/>
    <col min="3331" max="3331" width="10" style="115" bestFit="1" customWidth="1"/>
    <col min="3332" max="3332" width="8.85546875" style="115" bestFit="1"/>
    <col min="3333" max="3333" width="22.85546875" style="115" customWidth="1"/>
    <col min="3334" max="3334" width="59.7109375" style="115" bestFit="1" customWidth="1"/>
    <col min="3335" max="3335" width="57.85546875" style="115" bestFit="1" customWidth="1"/>
    <col min="3336" max="3336" width="35.28515625" style="115" bestFit="1" customWidth="1"/>
    <col min="3337" max="3337" width="28.140625" style="115" bestFit="1" customWidth="1"/>
    <col min="3338" max="3338" width="33.140625" style="115" bestFit="1" customWidth="1"/>
    <col min="3339" max="3339" width="26" style="115" bestFit="1" customWidth="1"/>
    <col min="3340" max="3340" width="19.140625" style="115" bestFit="1" customWidth="1"/>
    <col min="3341" max="3341" width="10.42578125" style="115" customWidth="1"/>
    <col min="3342" max="3342" width="11.85546875" style="115" customWidth="1"/>
    <col min="3343" max="3343" width="14.7109375" style="115" customWidth="1"/>
    <col min="3344" max="3344" width="9" style="115" bestFit="1" customWidth="1"/>
    <col min="3345" max="3584" width="8.85546875" style="115"/>
    <col min="3585" max="3585" width="4.7109375" style="115" bestFit="1" customWidth="1"/>
    <col min="3586" max="3586" width="9.7109375" style="115" bestFit="1" customWidth="1"/>
    <col min="3587" max="3587" width="10" style="115" bestFit="1" customWidth="1"/>
    <col min="3588" max="3588" width="8.85546875" style="115" bestFit="1"/>
    <col min="3589" max="3589" width="22.85546875" style="115" customWidth="1"/>
    <col min="3590" max="3590" width="59.7109375" style="115" bestFit="1" customWidth="1"/>
    <col min="3591" max="3591" width="57.85546875" style="115" bestFit="1" customWidth="1"/>
    <col min="3592" max="3592" width="35.28515625" style="115" bestFit="1" customWidth="1"/>
    <col min="3593" max="3593" width="28.140625" style="115" bestFit="1" customWidth="1"/>
    <col min="3594" max="3594" width="33.140625" style="115" bestFit="1" customWidth="1"/>
    <col min="3595" max="3595" width="26" style="115" bestFit="1" customWidth="1"/>
    <col min="3596" max="3596" width="19.140625" style="115" bestFit="1" customWidth="1"/>
    <col min="3597" max="3597" width="10.42578125" style="115" customWidth="1"/>
    <col min="3598" max="3598" width="11.85546875" style="115" customWidth="1"/>
    <col min="3599" max="3599" width="14.7109375" style="115" customWidth="1"/>
    <col min="3600" max="3600" width="9" style="115" bestFit="1" customWidth="1"/>
    <col min="3601" max="3840" width="8.85546875" style="115"/>
    <col min="3841" max="3841" width="4.7109375" style="115" bestFit="1" customWidth="1"/>
    <col min="3842" max="3842" width="9.7109375" style="115" bestFit="1" customWidth="1"/>
    <col min="3843" max="3843" width="10" style="115" bestFit="1" customWidth="1"/>
    <col min="3844" max="3844" width="8.85546875" style="115" bestFit="1"/>
    <col min="3845" max="3845" width="22.85546875" style="115" customWidth="1"/>
    <col min="3846" max="3846" width="59.7109375" style="115" bestFit="1" customWidth="1"/>
    <col min="3847" max="3847" width="57.85546875" style="115" bestFit="1" customWidth="1"/>
    <col min="3848" max="3848" width="35.28515625" style="115" bestFit="1" customWidth="1"/>
    <col min="3849" max="3849" width="28.140625" style="115" bestFit="1" customWidth="1"/>
    <col min="3850" max="3850" width="33.140625" style="115" bestFit="1" customWidth="1"/>
    <col min="3851" max="3851" width="26" style="115" bestFit="1" customWidth="1"/>
    <col min="3852" max="3852" width="19.140625" style="115" bestFit="1" customWidth="1"/>
    <col min="3853" max="3853" width="10.42578125" style="115" customWidth="1"/>
    <col min="3854" max="3854" width="11.85546875" style="115" customWidth="1"/>
    <col min="3855" max="3855" width="14.7109375" style="115" customWidth="1"/>
    <col min="3856" max="3856" width="9" style="115" bestFit="1" customWidth="1"/>
    <col min="3857" max="4096" width="8.85546875" style="115"/>
    <col min="4097" max="4097" width="4.7109375" style="115" bestFit="1" customWidth="1"/>
    <col min="4098" max="4098" width="9.7109375" style="115" bestFit="1" customWidth="1"/>
    <col min="4099" max="4099" width="10" style="115" bestFit="1" customWidth="1"/>
    <col min="4100" max="4100" width="8.85546875" style="115" bestFit="1"/>
    <col min="4101" max="4101" width="22.85546875" style="115" customWidth="1"/>
    <col min="4102" max="4102" width="59.7109375" style="115" bestFit="1" customWidth="1"/>
    <col min="4103" max="4103" width="57.85546875" style="115" bestFit="1" customWidth="1"/>
    <col min="4104" max="4104" width="35.28515625" style="115" bestFit="1" customWidth="1"/>
    <col min="4105" max="4105" width="28.140625" style="115" bestFit="1" customWidth="1"/>
    <col min="4106" max="4106" width="33.140625" style="115" bestFit="1" customWidth="1"/>
    <col min="4107" max="4107" width="26" style="115" bestFit="1" customWidth="1"/>
    <col min="4108" max="4108" width="19.140625" style="115" bestFit="1" customWidth="1"/>
    <col min="4109" max="4109" width="10.42578125" style="115" customWidth="1"/>
    <col min="4110" max="4110" width="11.85546875" style="115" customWidth="1"/>
    <col min="4111" max="4111" width="14.7109375" style="115" customWidth="1"/>
    <col min="4112" max="4112" width="9" style="115" bestFit="1" customWidth="1"/>
    <col min="4113" max="4352" width="8.85546875" style="115"/>
    <col min="4353" max="4353" width="4.7109375" style="115" bestFit="1" customWidth="1"/>
    <col min="4354" max="4354" width="9.7109375" style="115" bestFit="1" customWidth="1"/>
    <col min="4355" max="4355" width="10" style="115" bestFit="1" customWidth="1"/>
    <col min="4356" max="4356" width="8.85546875" style="115" bestFit="1"/>
    <col min="4357" max="4357" width="22.85546875" style="115" customWidth="1"/>
    <col min="4358" max="4358" width="59.7109375" style="115" bestFit="1" customWidth="1"/>
    <col min="4359" max="4359" width="57.85546875" style="115" bestFit="1" customWidth="1"/>
    <col min="4360" max="4360" width="35.28515625" style="115" bestFit="1" customWidth="1"/>
    <col min="4361" max="4361" width="28.140625" style="115" bestFit="1" customWidth="1"/>
    <col min="4362" max="4362" width="33.140625" style="115" bestFit="1" customWidth="1"/>
    <col min="4363" max="4363" width="26" style="115" bestFit="1" customWidth="1"/>
    <col min="4364" max="4364" width="19.140625" style="115" bestFit="1" customWidth="1"/>
    <col min="4365" max="4365" width="10.42578125" style="115" customWidth="1"/>
    <col min="4366" max="4366" width="11.85546875" style="115" customWidth="1"/>
    <col min="4367" max="4367" width="14.7109375" style="115" customWidth="1"/>
    <col min="4368" max="4368" width="9" style="115" bestFit="1" customWidth="1"/>
    <col min="4369" max="4608" width="8.85546875" style="115"/>
    <col min="4609" max="4609" width="4.7109375" style="115" bestFit="1" customWidth="1"/>
    <col min="4610" max="4610" width="9.7109375" style="115" bestFit="1" customWidth="1"/>
    <col min="4611" max="4611" width="10" style="115" bestFit="1" customWidth="1"/>
    <col min="4612" max="4612" width="8.85546875" style="115" bestFit="1"/>
    <col min="4613" max="4613" width="22.85546875" style="115" customWidth="1"/>
    <col min="4614" max="4614" width="59.7109375" style="115" bestFit="1" customWidth="1"/>
    <col min="4615" max="4615" width="57.85546875" style="115" bestFit="1" customWidth="1"/>
    <col min="4616" max="4616" width="35.28515625" style="115" bestFit="1" customWidth="1"/>
    <col min="4617" max="4617" width="28.140625" style="115" bestFit="1" customWidth="1"/>
    <col min="4618" max="4618" width="33.140625" style="115" bestFit="1" customWidth="1"/>
    <col min="4619" max="4619" width="26" style="115" bestFit="1" customWidth="1"/>
    <col min="4620" max="4620" width="19.140625" style="115" bestFit="1" customWidth="1"/>
    <col min="4621" max="4621" width="10.42578125" style="115" customWidth="1"/>
    <col min="4622" max="4622" width="11.85546875" style="115" customWidth="1"/>
    <col min="4623" max="4623" width="14.7109375" style="115" customWidth="1"/>
    <col min="4624" max="4624" width="9" style="115" bestFit="1" customWidth="1"/>
    <col min="4625" max="4864" width="8.85546875" style="115"/>
    <col min="4865" max="4865" width="4.7109375" style="115" bestFit="1" customWidth="1"/>
    <col min="4866" max="4866" width="9.7109375" style="115" bestFit="1" customWidth="1"/>
    <col min="4867" max="4867" width="10" style="115" bestFit="1" customWidth="1"/>
    <col min="4868" max="4868" width="8.85546875" style="115" bestFit="1"/>
    <col min="4869" max="4869" width="22.85546875" style="115" customWidth="1"/>
    <col min="4870" max="4870" width="59.7109375" style="115" bestFit="1" customWidth="1"/>
    <col min="4871" max="4871" width="57.85546875" style="115" bestFit="1" customWidth="1"/>
    <col min="4872" max="4872" width="35.28515625" style="115" bestFit="1" customWidth="1"/>
    <col min="4873" max="4873" width="28.140625" style="115" bestFit="1" customWidth="1"/>
    <col min="4874" max="4874" width="33.140625" style="115" bestFit="1" customWidth="1"/>
    <col min="4875" max="4875" width="26" style="115" bestFit="1" customWidth="1"/>
    <col min="4876" max="4876" width="19.140625" style="115" bestFit="1" customWidth="1"/>
    <col min="4877" max="4877" width="10.42578125" style="115" customWidth="1"/>
    <col min="4878" max="4878" width="11.85546875" style="115" customWidth="1"/>
    <col min="4879" max="4879" width="14.7109375" style="115" customWidth="1"/>
    <col min="4880" max="4880" width="9" style="115" bestFit="1" customWidth="1"/>
    <col min="4881" max="5120" width="8.85546875" style="115"/>
    <col min="5121" max="5121" width="4.7109375" style="115" bestFit="1" customWidth="1"/>
    <col min="5122" max="5122" width="9.7109375" style="115" bestFit="1" customWidth="1"/>
    <col min="5123" max="5123" width="10" style="115" bestFit="1" customWidth="1"/>
    <col min="5124" max="5124" width="8.85546875" style="115" bestFit="1"/>
    <col min="5125" max="5125" width="22.85546875" style="115" customWidth="1"/>
    <col min="5126" max="5126" width="59.7109375" style="115" bestFit="1" customWidth="1"/>
    <col min="5127" max="5127" width="57.85546875" style="115" bestFit="1" customWidth="1"/>
    <col min="5128" max="5128" width="35.28515625" style="115" bestFit="1" customWidth="1"/>
    <col min="5129" max="5129" width="28.140625" style="115" bestFit="1" customWidth="1"/>
    <col min="5130" max="5130" width="33.140625" style="115" bestFit="1" customWidth="1"/>
    <col min="5131" max="5131" width="26" style="115" bestFit="1" customWidth="1"/>
    <col min="5132" max="5132" width="19.140625" style="115" bestFit="1" customWidth="1"/>
    <col min="5133" max="5133" width="10.42578125" style="115" customWidth="1"/>
    <col min="5134" max="5134" width="11.85546875" style="115" customWidth="1"/>
    <col min="5135" max="5135" width="14.7109375" style="115" customWidth="1"/>
    <col min="5136" max="5136" width="9" style="115" bestFit="1" customWidth="1"/>
    <col min="5137" max="5376" width="8.85546875" style="115"/>
    <col min="5377" max="5377" width="4.7109375" style="115" bestFit="1" customWidth="1"/>
    <col min="5378" max="5378" width="9.7109375" style="115" bestFit="1" customWidth="1"/>
    <col min="5379" max="5379" width="10" style="115" bestFit="1" customWidth="1"/>
    <col min="5380" max="5380" width="8.85546875" style="115" bestFit="1"/>
    <col min="5381" max="5381" width="22.85546875" style="115" customWidth="1"/>
    <col min="5382" max="5382" width="59.7109375" style="115" bestFit="1" customWidth="1"/>
    <col min="5383" max="5383" width="57.85546875" style="115" bestFit="1" customWidth="1"/>
    <col min="5384" max="5384" width="35.28515625" style="115" bestFit="1" customWidth="1"/>
    <col min="5385" max="5385" width="28.140625" style="115" bestFit="1" customWidth="1"/>
    <col min="5386" max="5386" width="33.140625" style="115" bestFit="1" customWidth="1"/>
    <col min="5387" max="5387" width="26" style="115" bestFit="1" customWidth="1"/>
    <col min="5388" max="5388" width="19.140625" style="115" bestFit="1" customWidth="1"/>
    <col min="5389" max="5389" width="10.42578125" style="115" customWidth="1"/>
    <col min="5390" max="5390" width="11.85546875" style="115" customWidth="1"/>
    <col min="5391" max="5391" width="14.7109375" style="115" customWidth="1"/>
    <col min="5392" max="5392" width="9" style="115" bestFit="1" customWidth="1"/>
    <col min="5393" max="5632" width="8.85546875" style="115"/>
    <col min="5633" max="5633" width="4.7109375" style="115" bestFit="1" customWidth="1"/>
    <col min="5634" max="5634" width="9.7109375" style="115" bestFit="1" customWidth="1"/>
    <col min="5635" max="5635" width="10" style="115" bestFit="1" customWidth="1"/>
    <col min="5636" max="5636" width="8.85546875" style="115" bestFit="1"/>
    <col min="5637" max="5637" width="22.85546875" style="115" customWidth="1"/>
    <col min="5638" max="5638" width="59.7109375" style="115" bestFit="1" customWidth="1"/>
    <col min="5639" max="5639" width="57.85546875" style="115" bestFit="1" customWidth="1"/>
    <col min="5640" max="5640" width="35.28515625" style="115" bestFit="1" customWidth="1"/>
    <col min="5641" max="5641" width="28.140625" style="115" bestFit="1" customWidth="1"/>
    <col min="5642" max="5642" width="33.140625" style="115" bestFit="1" customWidth="1"/>
    <col min="5643" max="5643" width="26" style="115" bestFit="1" customWidth="1"/>
    <col min="5644" max="5644" width="19.140625" style="115" bestFit="1" customWidth="1"/>
    <col min="5645" max="5645" width="10.42578125" style="115" customWidth="1"/>
    <col min="5646" max="5646" width="11.85546875" style="115" customWidth="1"/>
    <col min="5647" max="5647" width="14.7109375" style="115" customWidth="1"/>
    <col min="5648" max="5648" width="9" style="115" bestFit="1" customWidth="1"/>
    <col min="5649" max="5888" width="8.85546875" style="115"/>
    <col min="5889" max="5889" width="4.7109375" style="115" bestFit="1" customWidth="1"/>
    <col min="5890" max="5890" width="9.7109375" style="115" bestFit="1" customWidth="1"/>
    <col min="5891" max="5891" width="10" style="115" bestFit="1" customWidth="1"/>
    <col min="5892" max="5892" width="8.85546875" style="115" bestFit="1"/>
    <col min="5893" max="5893" width="22.85546875" style="115" customWidth="1"/>
    <col min="5894" max="5894" width="59.7109375" style="115" bestFit="1" customWidth="1"/>
    <col min="5895" max="5895" width="57.85546875" style="115" bestFit="1" customWidth="1"/>
    <col min="5896" max="5896" width="35.28515625" style="115" bestFit="1" customWidth="1"/>
    <col min="5897" max="5897" width="28.140625" style="115" bestFit="1" customWidth="1"/>
    <col min="5898" max="5898" width="33.140625" style="115" bestFit="1" customWidth="1"/>
    <col min="5899" max="5899" width="26" style="115" bestFit="1" customWidth="1"/>
    <col min="5900" max="5900" width="19.140625" style="115" bestFit="1" customWidth="1"/>
    <col min="5901" max="5901" width="10.42578125" style="115" customWidth="1"/>
    <col min="5902" max="5902" width="11.85546875" style="115" customWidth="1"/>
    <col min="5903" max="5903" width="14.7109375" style="115" customWidth="1"/>
    <col min="5904" max="5904" width="9" style="115" bestFit="1" customWidth="1"/>
    <col min="5905" max="6144" width="8.85546875" style="115"/>
    <col min="6145" max="6145" width="4.7109375" style="115" bestFit="1" customWidth="1"/>
    <col min="6146" max="6146" width="9.7109375" style="115" bestFit="1" customWidth="1"/>
    <col min="6147" max="6147" width="10" style="115" bestFit="1" customWidth="1"/>
    <col min="6148" max="6148" width="8.85546875" style="115" bestFit="1"/>
    <col min="6149" max="6149" width="22.85546875" style="115" customWidth="1"/>
    <col min="6150" max="6150" width="59.7109375" style="115" bestFit="1" customWidth="1"/>
    <col min="6151" max="6151" width="57.85546875" style="115" bestFit="1" customWidth="1"/>
    <col min="6152" max="6152" width="35.28515625" style="115" bestFit="1" customWidth="1"/>
    <col min="6153" max="6153" width="28.140625" style="115" bestFit="1" customWidth="1"/>
    <col min="6154" max="6154" width="33.140625" style="115" bestFit="1" customWidth="1"/>
    <col min="6155" max="6155" width="26" style="115" bestFit="1" customWidth="1"/>
    <col min="6156" max="6156" width="19.140625" style="115" bestFit="1" customWidth="1"/>
    <col min="6157" max="6157" width="10.42578125" style="115" customWidth="1"/>
    <col min="6158" max="6158" width="11.85546875" style="115" customWidth="1"/>
    <col min="6159" max="6159" width="14.7109375" style="115" customWidth="1"/>
    <col min="6160" max="6160" width="9" style="115" bestFit="1" customWidth="1"/>
    <col min="6161" max="6400" width="8.85546875" style="115"/>
    <col min="6401" max="6401" width="4.7109375" style="115" bestFit="1" customWidth="1"/>
    <col min="6402" max="6402" width="9.7109375" style="115" bestFit="1" customWidth="1"/>
    <col min="6403" max="6403" width="10" style="115" bestFit="1" customWidth="1"/>
    <col min="6404" max="6404" width="8.85546875" style="115" bestFit="1"/>
    <col min="6405" max="6405" width="22.85546875" style="115" customWidth="1"/>
    <col min="6406" max="6406" width="59.7109375" style="115" bestFit="1" customWidth="1"/>
    <col min="6407" max="6407" width="57.85546875" style="115" bestFit="1" customWidth="1"/>
    <col min="6408" max="6408" width="35.28515625" style="115" bestFit="1" customWidth="1"/>
    <col min="6409" max="6409" width="28.140625" style="115" bestFit="1" customWidth="1"/>
    <col min="6410" max="6410" width="33.140625" style="115" bestFit="1" customWidth="1"/>
    <col min="6411" max="6411" width="26" style="115" bestFit="1" customWidth="1"/>
    <col min="6412" max="6412" width="19.140625" style="115" bestFit="1" customWidth="1"/>
    <col min="6413" max="6413" width="10.42578125" style="115" customWidth="1"/>
    <col min="6414" max="6414" width="11.85546875" style="115" customWidth="1"/>
    <col min="6415" max="6415" width="14.7109375" style="115" customWidth="1"/>
    <col min="6416" max="6416" width="9" style="115" bestFit="1" customWidth="1"/>
    <col min="6417" max="6656" width="8.85546875" style="115"/>
    <col min="6657" max="6657" width="4.7109375" style="115" bestFit="1" customWidth="1"/>
    <col min="6658" max="6658" width="9.7109375" style="115" bestFit="1" customWidth="1"/>
    <col min="6659" max="6659" width="10" style="115" bestFit="1" customWidth="1"/>
    <col min="6660" max="6660" width="8.85546875" style="115" bestFit="1"/>
    <col min="6661" max="6661" width="22.85546875" style="115" customWidth="1"/>
    <col min="6662" max="6662" width="59.7109375" style="115" bestFit="1" customWidth="1"/>
    <col min="6663" max="6663" width="57.85546875" style="115" bestFit="1" customWidth="1"/>
    <col min="6664" max="6664" width="35.28515625" style="115" bestFit="1" customWidth="1"/>
    <col min="6665" max="6665" width="28.140625" style="115" bestFit="1" customWidth="1"/>
    <col min="6666" max="6666" width="33.140625" style="115" bestFit="1" customWidth="1"/>
    <col min="6667" max="6667" width="26" style="115" bestFit="1" customWidth="1"/>
    <col min="6668" max="6668" width="19.140625" style="115" bestFit="1" customWidth="1"/>
    <col min="6669" max="6669" width="10.42578125" style="115" customWidth="1"/>
    <col min="6670" max="6670" width="11.85546875" style="115" customWidth="1"/>
    <col min="6671" max="6671" width="14.7109375" style="115" customWidth="1"/>
    <col min="6672" max="6672" width="9" style="115" bestFit="1" customWidth="1"/>
    <col min="6673" max="6912" width="8.85546875" style="115"/>
    <col min="6913" max="6913" width="4.7109375" style="115" bestFit="1" customWidth="1"/>
    <col min="6914" max="6914" width="9.7109375" style="115" bestFit="1" customWidth="1"/>
    <col min="6915" max="6915" width="10" style="115" bestFit="1" customWidth="1"/>
    <col min="6916" max="6916" width="8.85546875" style="115" bestFit="1"/>
    <col min="6917" max="6917" width="22.85546875" style="115" customWidth="1"/>
    <col min="6918" max="6918" width="59.7109375" style="115" bestFit="1" customWidth="1"/>
    <col min="6919" max="6919" width="57.85546875" style="115" bestFit="1" customWidth="1"/>
    <col min="6920" max="6920" width="35.28515625" style="115" bestFit="1" customWidth="1"/>
    <col min="6921" max="6921" width="28.140625" style="115" bestFit="1" customWidth="1"/>
    <col min="6922" max="6922" width="33.140625" style="115" bestFit="1" customWidth="1"/>
    <col min="6923" max="6923" width="26" style="115" bestFit="1" customWidth="1"/>
    <col min="6924" max="6924" width="19.140625" style="115" bestFit="1" customWidth="1"/>
    <col min="6925" max="6925" width="10.42578125" style="115" customWidth="1"/>
    <col min="6926" max="6926" width="11.85546875" style="115" customWidth="1"/>
    <col min="6927" max="6927" width="14.7109375" style="115" customWidth="1"/>
    <col min="6928" max="6928" width="9" style="115" bestFit="1" customWidth="1"/>
    <col min="6929" max="7168" width="8.85546875" style="115"/>
    <col min="7169" max="7169" width="4.7109375" style="115" bestFit="1" customWidth="1"/>
    <col min="7170" max="7170" width="9.7109375" style="115" bestFit="1" customWidth="1"/>
    <col min="7171" max="7171" width="10" style="115" bestFit="1" customWidth="1"/>
    <col min="7172" max="7172" width="8.85546875" style="115" bestFit="1"/>
    <col min="7173" max="7173" width="22.85546875" style="115" customWidth="1"/>
    <col min="7174" max="7174" width="59.7109375" style="115" bestFit="1" customWidth="1"/>
    <col min="7175" max="7175" width="57.85546875" style="115" bestFit="1" customWidth="1"/>
    <col min="7176" max="7176" width="35.28515625" style="115" bestFit="1" customWidth="1"/>
    <col min="7177" max="7177" width="28.140625" style="115" bestFit="1" customWidth="1"/>
    <col min="7178" max="7178" width="33.140625" style="115" bestFit="1" customWidth="1"/>
    <col min="7179" max="7179" width="26" style="115" bestFit="1" customWidth="1"/>
    <col min="7180" max="7180" width="19.140625" style="115" bestFit="1" customWidth="1"/>
    <col min="7181" max="7181" width="10.42578125" style="115" customWidth="1"/>
    <col min="7182" max="7182" width="11.85546875" style="115" customWidth="1"/>
    <col min="7183" max="7183" width="14.7109375" style="115" customWidth="1"/>
    <col min="7184" max="7184" width="9" style="115" bestFit="1" customWidth="1"/>
    <col min="7185" max="7424" width="8.85546875" style="115"/>
    <col min="7425" max="7425" width="4.7109375" style="115" bestFit="1" customWidth="1"/>
    <col min="7426" max="7426" width="9.7109375" style="115" bestFit="1" customWidth="1"/>
    <col min="7427" max="7427" width="10" style="115" bestFit="1" customWidth="1"/>
    <col min="7428" max="7428" width="8.85546875" style="115" bestFit="1"/>
    <col min="7429" max="7429" width="22.85546875" style="115" customWidth="1"/>
    <col min="7430" max="7430" width="59.7109375" style="115" bestFit="1" customWidth="1"/>
    <col min="7431" max="7431" width="57.85546875" style="115" bestFit="1" customWidth="1"/>
    <col min="7432" max="7432" width="35.28515625" style="115" bestFit="1" customWidth="1"/>
    <col min="7433" max="7433" width="28.140625" style="115" bestFit="1" customWidth="1"/>
    <col min="7434" max="7434" width="33.140625" style="115" bestFit="1" customWidth="1"/>
    <col min="7435" max="7435" width="26" style="115" bestFit="1" customWidth="1"/>
    <col min="7436" max="7436" width="19.140625" style="115" bestFit="1" customWidth="1"/>
    <col min="7437" max="7437" width="10.42578125" style="115" customWidth="1"/>
    <col min="7438" max="7438" width="11.85546875" style="115" customWidth="1"/>
    <col min="7439" max="7439" width="14.7109375" style="115" customWidth="1"/>
    <col min="7440" max="7440" width="9" style="115" bestFit="1" customWidth="1"/>
    <col min="7441" max="7680" width="8.85546875" style="115"/>
    <col min="7681" max="7681" width="4.7109375" style="115" bestFit="1" customWidth="1"/>
    <col min="7682" max="7682" width="9.7109375" style="115" bestFit="1" customWidth="1"/>
    <col min="7683" max="7683" width="10" style="115" bestFit="1" customWidth="1"/>
    <col min="7684" max="7684" width="8.85546875" style="115" bestFit="1"/>
    <col min="7685" max="7685" width="22.85546875" style="115" customWidth="1"/>
    <col min="7686" max="7686" width="59.7109375" style="115" bestFit="1" customWidth="1"/>
    <col min="7687" max="7687" width="57.85546875" style="115" bestFit="1" customWidth="1"/>
    <col min="7688" max="7688" width="35.28515625" style="115" bestFit="1" customWidth="1"/>
    <col min="7689" max="7689" width="28.140625" style="115" bestFit="1" customWidth="1"/>
    <col min="7690" max="7690" width="33.140625" style="115" bestFit="1" customWidth="1"/>
    <col min="7691" max="7691" width="26" style="115" bestFit="1" customWidth="1"/>
    <col min="7692" max="7692" width="19.140625" style="115" bestFit="1" customWidth="1"/>
    <col min="7693" max="7693" width="10.42578125" style="115" customWidth="1"/>
    <col min="7694" max="7694" width="11.85546875" style="115" customWidth="1"/>
    <col min="7695" max="7695" width="14.7109375" style="115" customWidth="1"/>
    <col min="7696" max="7696" width="9" style="115" bestFit="1" customWidth="1"/>
    <col min="7697" max="7936" width="8.85546875" style="115"/>
    <col min="7937" max="7937" width="4.7109375" style="115" bestFit="1" customWidth="1"/>
    <col min="7938" max="7938" width="9.7109375" style="115" bestFit="1" customWidth="1"/>
    <col min="7939" max="7939" width="10" style="115" bestFit="1" customWidth="1"/>
    <col min="7940" max="7940" width="8.85546875" style="115" bestFit="1"/>
    <col min="7941" max="7941" width="22.85546875" style="115" customWidth="1"/>
    <col min="7942" max="7942" width="59.7109375" style="115" bestFit="1" customWidth="1"/>
    <col min="7943" max="7943" width="57.85546875" style="115" bestFit="1" customWidth="1"/>
    <col min="7944" max="7944" width="35.28515625" style="115" bestFit="1" customWidth="1"/>
    <col min="7945" max="7945" width="28.140625" style="115" bestFit="1" customWidth="1"/>
    <col min="7946" max="7946" width="33.140625" style="115" bestFit="1" customWidth="1"/>
    <col min="7947" max="7947" width="26" style="115" bestFit="1" customWidth="1"/>
    <col min="7948" max="7948" width="19.140625" style="115" bestFit="1" customWidth="1"/>
    <col min="7949" max="7949" width="10.42578125" style="115" customWidth="1"/>
    <col min="7950" max="7950" width="11.85546875" style="115" customWidth="1"/>
    <col min="7951" max="7951" width="14.7109375" style="115" customWidth="1"/>
    <col min="7952" max="7952" width="9" style="115" bestFit="1" customWidth="1"/>
    <col min="7953" max="8192" width="8.85546875" style="115"/>
    <col min="8193" max="8193" width="4.7109375" style="115" bestFit="1" customWidth="1"/>
    <col min="8194" max="8194" width="9.7109375" style="115" bestFit="1" customWidth="1"/>
    <col min="8195" max="8195" width="10" style="115" bestFit="1" customWidth="1"/>
    <col min="8196" max="8196" width="8.85546875" style="115" bestFit="1"/>
    <col min="8197" max="8197" width="22.85546875" style="115" customWidth="1"/>
    <col min="8198" max="8198" width="59.7109375" style="115" bestFit="1" customWidth="1"/>
    <col min="8199" max="8199" width="57.85546875" style="115" bestFit="1" customWidth="1"/>
    <col min="8200" max="8200" width="35.28515625" style="115" bestFit="1" customWidth="1"/>
    <col min="8201" max="8201" width="28.140625" style="115" bestFit="1" customWidth="1"/>
    <col min="8202" max="8202" width="33.140625" style="115" bestFit="1" customWidth="1"/>
    <col min="8203" max="8203" width="26" style="115" bestFit="1" customWidth="1"/>
    <col min="8204" max="8204" width="19.140625" style="115" bestFit="1" customWidth="1"/>
    <col min="8205" max="8205" width="10.42578125" style="115" customWidth="1"/>
    <col min="8206" max="8206" width="11.85546875" style="115" customWidth="1"/>
    <col min="8207" max="8207" width="14.7109375" style="115" customWidth="1"/>
    <col min="8208" max="8208" width="9" style="115" bestFit="1" customWidth="1"/>
    <col min="8209" max="8448" width="8.85546875" style="115"/>
    <col min="8449" max="8449" width="4.7109375" style="115" bestFit="1" customWidth="1"/>
    <col min="8450" max="8450" width="9.7109375" style="115" bestFit="1" customWidth="1"/>
    <col min="8451" max="8451" width="10" style="115" bestFit="1" customWidth="1"/>
    <col min="8452" max="8452" width="8.85546875" style="115" bestFit="1"/>
    <col min="8453" max="8453" width="22.85546875" style="115" customWidth="1"/>
    <col min="8454" max="8454" width="59.7109375" style="115" bestFit="1" customWidth="1"/>
    <col min="8455" max="8455" width="57.85546875" style="115" bestFit="1" customWidth="1"/>
    <col min="8456" max="8456" width="35.28515625" style="115" bestFit="1" customWidth="1"/>
    <col min="8457" max="8457" width="28.140625" style="115" bestFit="1" customWidth="1"/>
    <col min="8458" max="8458" width="33.140625" style="115" bestFit="1" customWidth="1"/>
    <col min="8459" max="8459" width="26" style="115" bestFit="1" customWidth="1"/>
    <col min="8460" max="8460" width="19.140625" style="115" bestFit="1" customWidth="1"/>
    <col min="8461" max="8461" width="10.42578125" style="115" customWidth="1"/>
    <col min="8462" max="8462" width="11.85546875" style="115" customWidth="1"/>
    <col min="8463" max="8463" width="14.7109375" style="115" customWidth="1"/>
    <col min="8464" max="8464" width="9" style="115" bestFit="1" customWidth="1"/>
    <col min="8465" max="8704" width="8.85546875" style="115"/>
    <col min="8705" max="8705" width="4.7109375" style="115" bestFit="1" customWidth="1"/>
    <col min="8706" max="8706" width="9.7109375" style="115" bestFit="1" customWidth="1"/>
    <col min="8707" max="8707" width="10" style="115" bestFit="1" customWidth="1"/>
    <col min="8708" max="8708" width="8.85546875" style="115" bestFit="1"/>
    <col min="8709" max="8709" width="22.85546875" style="115" customWidth="1"/>
    <col min="8710" max="8710" width="59.7109375" style="115" bestFit="1" customWidth="1"/>
    <col min="8711" max="8711" width="57.85546875" style="115" bestFit="1" customWidth="1"/>
    <col min="8712" max="8712" width="35.28515625" style="115" bestFit="1" customWidth="1"/>
    <col min="8713" max="8713" width="28.140625" style="115" bestFit="1" customWidth="1"/>
    <col min="8714" max="8714" width="33.140625" style="115" bestFit="1" customWidth="1"/>
    <col min="8715" max="8715" width="26" style="115" bestFit="1" customWidth="1"/>
    <col min="8716" max="8716" width="19.140625" style="115" bestFit="1" customWidth="1"/>
    <col min="8717" max="8717" width="10.42578125" style="115" customWidth="1"/>
    <col min="8718" max="8718" width="11.85546875" style="115" customWidth="1"/>
    <col min="8719" max="8719" width="14.7109375" style="115" customWidth="1"/>
    <col min="8720" max="8720" width="9" style="115" bestFit="1" customWidth="1"/>
    <col min="8721" max="8960" width="8.85546875" style="115"/>
    <col min="8961" max="8961" width="4.7109375" style="115" bestFit="1" customWidth="1"/>
    <col min="8962" max="8962" width="9.7109375" style="115" bestFit="1" customWidth="1"/>
    <col min="8963" max="8963" width="10" style="115" bestFit="1" customWidth="1"/>
    <col min="8964" max="8964" width="8.85546875" style="115" bestFit="1"/>
    <col min="8965" max="8965" width="22.85546875" style="115" customWidth="1"/>
    <col min="8966" max="8966" width="59.7109375" style="115" bestFit="1" customWidth="1"/>
    <col min="8967" max="8967" width="57.85546875" style="115" bestFit="1" customWidth="1"/>
    <col min="8968" max="8968" width="35.28515625" style="115" bestFit="1" customWidth="1"/>
    <col min="8969" max="8969" width="28.140625" style="115" bestFit="1" customWidth="1"/>
    <col min="8970" max="8970" width="33.140625" style="115" bestFit="1" customWidth="1"/>
    <col min="8971" max="8971" width="26" style="115" bestFit="1" customWidth="1"/>
    <col min="8972" max="8972" width="19.140625" style="115" bestFit="1" customWidth="1"/>
    <col min="8973" max="8973" width="10.42578125" style="115" customWidth="1"/>
    <col min="8974" max="8974" width="11.85546875" style="115" customWidth="1"/>
    <col min="8975" max="8975" width="14.7109375" style="115" customWidth="1"/>
    <col min="8976" max="8976" width="9" style="115" bestFit="1" customWidth="1"/>
    <col min="8977" max="9216" width="8.85546875" style="115"/>
    <col min="9217" max="9217" width="4.7109375" style="115" bestFit="1" customWidth="1"/>
    <col min="9218" max="9218" width="9.7109375" style="115" bestFit="1" customWidth="1"/>
    <col min="9219" max="9219" width="10" style="115" bestFit="1" customWidth="1"/>
    <col min="9220" max="9220" width="8.85546875" style="115" bestFit="1"/>
    <col min="9221" max="9221" width="22.85546875" style="115" customWidth="1"/>
    <col min="9222" max="9222" width="59.7109375" style="115" bestFit="1" customWidth="1"/>
    <col min="9223" max="9223" width="57.85546875" style="115" bestFit="1" customWidth="1"/>
    <col min="9224" max="9224" width="35.28515625" style="115" bestFit="1" customWidth="1"/>
    <col min="9225" max="9225" width="28.140625" style="115" bestFit="1" customWidth="1"/>
    <col min="9226" max="9226" width="33.140625" style="115" bestFit="1" customWidth="1"/>
    <col min="9227" max="9227" width="26" style="115" bestFit="1" customWidth="1"/>
    <col min="9228" max="9228" width="19.140625" style="115" bestFit="1" customWidth="1"/>
    <col min="9229" max="9229" width="10.42578125" style="115" customWidth="1"/>
    <col min="9230" max="9230" width="11.85546875" style="115" customWidth="1"/>
    <col min="9231" max="9231" width="14.7109375" style="115" customWidth="1"/>
    <col min="9232" max="9232" width="9" style="115" bestFit="1" customWidth="1"/>
    <col min="9233" max="9472" width="8.85546875" style="115"/>
    <col min="9473" max="9473" width="4.7109375" style="115" bestFit="1" customWidth="1"/>
    <col min="9474" max="9474" width="9.7109375" style="115" bestFit="1" customWidth="1"/>
    <col min="9475" max="9475" width="10" style="115" bestFit="1" customWidth="1"/>
    <col min="9476" max="9476" width="8.85546875" style="115" bestFit="1"/>
    <col min="9477" max="9477" width="22.85546875" style="115" customWidth="1"/>
    <col min="9478" max="9478" width="59.7109375" style="115" bestFit="1" customWidth="1"/>
    <col min="9479" max="9479" width="57.85546875" style="115" bestFit="1" customWidth="1"/>
    <col min="9480" max="9480" width="35.28515625" style="115" bestFit="1" customWidth="1"/>
    <col min="9481" max="9481" width="28.140625" style="115" bestFit="1" customWidth="1"/>
    <col min="9482" max="9482" width="33.140625" style="115" bestFit="1" customWidth="1"/>
    <col min="9483" max="9483" width="26" style="115" bestFit="1" customWidth="1"/>
    <col min="9484" max="9484" width="19.140625" style="115" bestFit="1" customWidth="1"/>
    <col min="9485" max="9485" width="10.42578125" style="115" customWidth="1"/>
    <col min="9486" max="9486" width="11.85546875" style="115" customWidth="1"/>
    <col min="9487" max="9487" width="14.7109375" style="115" customWidth="1"/>
    <col min="9488" max="9488" width="9" style="115" bestFit="1" customWidth="1"/>
    <col min="9489" max="9728" width="8.85546875" style="115"/>
    <col min="9729" max="9729" width="4.7109375" style="115" bestFit="1" customWidth="1"/>
    <col min="9730" max="9730" width="9.7109375" style="115" bestFit="1" customWidth="1"/>
    <col min="9731" max="9731" width="10" style="115" bestFit="1" customWidth="1"/>
    <col min="9732" max="9732" width="8.85546875" style="115" bestFit="1"/>
    <col min="9733" max="9733" width="22.85546875" style="115" customWidth="1"/>
    <col min="9734" max="9734" width="59.7109375" style="115" bestFit="1" customWidth="1"/>
    <col min="9735" max="9735" width="57.85546875" style="115" bestFit="1" customWidth="1"/>
    <col min="9736" max="9736" width="35.28515625" style="115" bestFit="1" customWidth="1"/>
    <col min="9737" max="9737" width="28.140625" style="115" bestFit="1" customWidth="1"/>
    <col min="9738" max="9738" width="33.140625" style="115" bestFit="1" customWidth="1"/>
    <col min="9739" max="9739" width="26" style="115" bestFit="1" customWidth="1"/>
    <col min="9740" max="9740" width="19.140625" style="115" bestFit="1" customWidth="1"/>
    <col min="9741" max="9741" width="10.42578125" style="115" customWidth="1"/>
    <col min="9742" max="9742" width="11.85546875" style="115" customWidth="1"/>
    <col min="9743" max="9743" width="14.7109375" style="115" customWidth="1"/>
    <col min="9744" max="9744" width="9" style="115" bestFit="1" customWidth="1"/>
    <col min="9745" max="9984" width="8.85546875" style="115"/>
    <col min="9985" max="9985" width="4.7109375" style="115" bestFit="1" customWidth="1"/>
    <col min="9986" max="9986" width="9.7109375" style="115" bestFit="1" customWidth="1"/>
    <col min="9987" max="9987" width="10" style="115" bestFit="1" customWidth="1"/>
    <col min="9988" max="9988" width="8.85546875" style="115" bestFit="1"/>
    <col min="9989" max="9989" width="22.85546875" style="115" customWidth="1"/>
    <col min="9990" max="9990" width="59.7109375" style="115" bestFit="1" customWidth="1"/>
    <col min="9991" max="9991" width="57.85546875" style="115" bestFit="1" customWidth="1"/>
    <col min="9992" max="9992" width="35.28515625" style="115" bestFit="1" customWidth="1"/>
    <col min="9993" max="9993" width="28.140625" style="115" bestFit="1" customWidth="1"/>
    <col min="9994" max="9994" width="33.140625" style="115" bestFit="1" customWidth="1"/>
    <col min="9995" max="9995" width="26" style="115" bestFit="1" customWidth="1"/>
    <col min="9996" max="9996" width="19.140625" style="115" bestFit="1" customWidth="1"/>
    <col min="9997" max="9997" width="10.42578125" style="115" customWidth="1"/>
    <col min="9998" max="9998" width="11.85546875" style="115" customWidth="1"/>
    <col min="9999" max="9999" width="14.7109375" style="115" customWidth="1"/>
    <col min="10000" max="10000" width="9" style="115" bestFit="1" customWidth="1"/>
    <col min="10001" max="10240" width="8.85546875" style="115"/>
    <col min="10241" max="10241" width="4.7109375" style="115" bestFit="1" customWidth="1"/>
    <col min="10242" max="10242" width="9.7109375" style="115" bestFit="1" customWidth="1"/>
    <col min="10243" max="10243" width="10" style="115" bestFit="1" customWidth="1"/>
    <col min="10244" max="10244" width="8.85546875" style="115" bestFit="1"/>
    <col min="10245" max="10245" width="22.85546875" style="115" customWidth="1"/>
    <col min="10246" max="10246" width="59.7109375" style="115" bestFit="1" customWidth="1"/>
    <col min="10247" max="10247" width="57.85546875" style="115" bestFit="1" customWidth="1"/>
    <col min="10248" max="10248" width="35.28515625" style="115" bestFit="1" customWidth="1"/>
    <col min="10249" max="10249" width="28.140625" style="115" bestFit="1" customWidth="1"/>
    <col min="10250" max="10250" width="33.140625" style="115" bestFit="1" customWidth="1"/>
    <col min="10251" max="10251" width="26" style="115" bestFit="1" customWidth="1"/>
    <col min="10252" max="10252" width="19.140625" style="115" bestFit="1" customWidth="1"/>
    <col min="10253" max="10253" width="10.42578125" style="115" customWidth="1"/>
    <col min="10254" max="10254" width="11.85546875" style="115" customWidth="1"/>
    <col min="10255" max="10255" width="14.7109375" style="115" customWidth="1"/>
    <col min="10256" max="10256" width="9" style="115" bestFit="1" customWidth="1"/>
    <col min="10257" max="10496" width="8.85546875" style="115"/>
    <col min="10497" max="10497" width="4.7109375" style="115" bestFit="1" customWidth="1"/>
    <col min="10498" max="10498" width="9.7109375" style="115" bestFit="1" customWidth="1"/>
    <col min="10499" max="10499" width="10" style="115" bestFit="1" customWidth="1"/>
    <col min="10500" max="10500" width="8.85546875" style="115" bestFit="1"/>
    <col min="10501" max="10501" width="22.85546875" style="115" customWidth="1"/>
    <col min="10502" max="10502" width="59.7109375" style="115" bestFit="1" customWidth="1"/>
    <col min="10503" max="10503" width="57.85546875" style="115" bestFit="1" customWidth="1"/>
    <col min="10504" max="10504" width="35.28515625" style="115" bestFit="1" customWidth="1"/>
    <col min="10505" max="10505" width="28.140625" style="115" bestFit="1" customWidth="1"/>
    <col min="10506" max="10506" width="33.140625" style="115" bestFit="1" customWidth="1"/>
    <col min="10507" max="10507" width="26" style="115" bestFit="1" customWidth="1"/>
    <col min="10508" max="10508" width="19.140625" style="115" bestFit="1" customWidth="1"/>
    <col min="10509" max="10509" width="10.42578125" style="115" customWidth="1"/>
    <col min="10510" max="10510" width="11.85546875" style="115" customWidth="1"/>
    <col min="10511" max="10511" width="14.7109375" style="115" customWidth="1"/>
    <col min="10512" max="10512" width="9" style="115" bestFit="1" customWidth="1"/>
    <col min="10513" max="10752" width="8.85546875" style="115"/>
    <col min="10753" max="10753" width="4.7109375" style="115" bestFit="1" customWidth="1"/>
    <col min="10754" max="10754" width="9.7109375" style="115" bestFit="1" customWidth="1"/>
    <col min="10755" max="10755" width="10" style="115" bestFit="1" customWidth="1"/>
    <col min="10756" max="10756" width="8.85546875" style="115" bestFit="1"/>
    <col min="10757" max="10757" width="22.85546875" style="115" customWidth="1"/>
    <col min="10758" max="10758" width="59.7109375" style="115" bestFit="1" customWidth="1"/>
    <col min="10759" max="10759" width="57.85546875" style="115" bestFit="1" customWidth="1"/>
    <col min="10760" max="10760" width="35.28515625" style="115" bestFit="1" customWidth="1"/>
    <col min="10761" max="10761" width="28.140625" style="115" bestFit="1" customWidth="1"/>
    <col min="10762" max="10762" width="33.140625" style="115" bestFit="1" customWidth="1"/>
    <col min="10763" max="10763" width="26" style="115" bestFit="1" customWidth="1"/>
    <col min="10764" max="10764" width="19.140625" style="115" bestFit="1" customWidth="1"/>
    <col min="10765" max="10765" width="10.42578125" style="115" customWidth="1"/>
    <col min="10766" max="10766" width="11.85546875" style="115" customWidth="1"/>
    <col min="10767" max="10767" width="14.7109375" style="115" customWidth="1"/>
    <col min="10768" max="10768" width="9" style="115" bestFit="1" customWidth="1"/>
    <col min="10769" max="11008" width="8.85546875" style="115"/>
    <col min="11009" max="11009" width="4.7109375" style="115" bestFit="1" customWidth="1"/>
    <col min="11010" max="11010" width="9.7109375" style="115" bestFit="1" customWidth="1"/>
    <col min="11011" max="11011" width="10" style="115" bestFit="1" customWidth="1"/>
    <col min="11012" max="11012" width="8.85546875" style="115" bestFit="1"/>
    <col min="11013" max="11013" width="22.85546875" style="115" customWidth="1"/>
    <col min="11014" max="11014" width="59.7109375" style="115" bestFit="1" customWidth="1"/>
    <col min="11015" max="11015" width="57.85546875" style="115" bestFit="1" customWidth="1"/>
    <col min="11016" max="11016" width="35.28515625" style="115" bestFit="1" customWidth="1"/>
    <col min="11017" max="11017" width="28.140625" style="115" bestFit="1" customWidth="1"/>
    <col min="11018" max="11018" width="33.140625" style="115" bestFit="1" customWidth="1"/>
    <col min="11019" max="11019" width="26" style="115" bestFit="1" customWidth="1"/>
    <col min="11020" max="11020" width="19.140625" style="115" bestFit="1" customWidth="1"/>
    <col min="11021" max="11021" width="10.42578125" style="115" customWidth="1"/>
    <col min="11022" max="11022" width="11.85546875" style="115" customWidth="1"/>
    <col min="11023" max="11023" width="14.7109375" style="115" customWidth="1"/>
    <col min="11024" max="11024" width="9" style="115" bestFit="1" customWidth="1"/>
    <col min="11025" max="11264" width="8.85546875" style="115"/>
    <col min="11265" max="11265" width="4.7109375" style="115" bestFit="1" customWidth="1"/>
    <col min="11266" max="11266" width="9.7109375" style="115" bestFit="1" customWidth="1"/>
    <col min="11267" max="11267" width="10" style="115" bestFit="1" customWidth="1"/>
    <col min="11268" max="11268" width="8.85546875" style="115" bestFit="1"/>
    <col min="11269" max="11269" width="22.85546875" style="115" customWidth="1"/>
    <col min="11270" max="11270" width="59.7109375" style="115" bestFit="1" customWidth="1"/>
    <col min="11271" max="11271" width="57.85546875" style="115" bestFit="1" customWidth="1"/>
    <col min="11272" max="11272" width="35.28515625" style="115" bestFit="1" customWidth="1"/>
    <col min="11273" max="11273" width="28.140625" style="115" bestFit="1" customWidth="1"/>
    <col min="11274" max="11274" width="33.140625" style="115" bestFit="1" customWidth="1"/>
    <col min="11275" max="11275" width="26" style="115" bestFit="1" customWidth="1"/>
    <col min="11276" max="11276" width="19.140625" style="115" bestFit="1" customWidth="1"/>
    <col min="11277" max="11277" width="10.42578125" style="115" customWidth="1"/>
    <col min="11278" max="11278" width="11.85546875" style="115" customWidth="1"/>
    <col min="11279" max="11279" width="14.7109375" style="115" customWidth="1"/>
    <col min="11280" max="11280" width="9" style="115" bestFit="1" customWidth="1"/>
    <col min="11281" max="11520" width="8.85546875" style="115"/>
    <col min="11521" max="11521" width="4.7109375" style="115" bestFit="1" customWidth="1"/>
    <col min="11522" max="11522" width="9.7109375" style="115" bestFit="1" customWidth="1"/>
    <col min="11523" max="11523" width="10" style="115" bestFit="1" customWidth="1"/>
    <col min="11524" max="11524" width="8.85546875" style="115" bestFit="1"/>
    <col min="11525" max="11525" width="22.85546875" style="115" customWidth="1"/>
    <col min="11526" max="11526" width="59.7109375" style="115" bestFit="1" customWidth="1"/>
    <col min="11527" max="11527" width="57.85546875" style="115" bestFit="1" customWidth="1"/>
    <col min="11528" max="11528" width="35.28515625" style="115" bestFit="1" customWidth="1"/>
    <col min="11529" max="11529" width="28.140625" style="115" bestFit="1" customWidth="1"/>
    <col min="11530" max="11530" width="33.140625" style="115" bestFit="1" customWidth="1"/>
    <col min="11531" max="11531" width="26" style="115" bestFit="1" customWidth="1"/>
    <col min="11532" max="11532" width="19.140625" style="115" bestFit="1" customWidth="1"/>
    <col min="11533" max="11533" width="10.42578125" style="115" customWidth="1"/>
    <col min="11534" max="11534" width="11.85546875" style="115" customWidth="1"/>
    <col min="11535" max="11535" width="14.7109375" style="115" customWidth="1"/>
    <col min="11536" max="11536" width="9" style="115" bestFit="1" customWidth="1"/>
    <col min="11537" max="11776" width="8.85546875" style="115"/>
    <col min="11777" max="11777" width="4.7109375" style="115" bestFit="1" customWidth="1"/>
    <col min="11778" max="11778" width="9.7109375" style="115" bestFit="1" customWidth="1"/>
    <col min="11779" max="11779" width="10" style="115" bestFit="1" customWidth="1"/>
    <col min="11780" max="11780" width="8.85546875" style="115" bestFit="1"/>
    <col min="11781" max="11781" width="22.85546875" style="115" customWidth="1"/>
    <col min="11782" max="11782" width="59.7109375" style="115" bestFit="1" customWidth="1"/>
    <col min="11783" max="11783" width="57.85546875" style="115" bestFit="1" customWidth="1"/>
    <col min="11784" max="11784" width="35.28515625" style="115" bestFit="1" customWidth="1"/>
    <col min="11785" max="11785" width="28.140625" style="115" bestFit="1" customWidth="1"/>
    <col min="11786" max="11786" width="33.140625" style="115" bestFit="1" customWidth="1"/>
    <col min="11787" max="11787" width="26" style="115" bestFit="1" customWidth="1"/>
    <col min="11788" max="11788" width="19.140625" style="115" bestFit="1" customWidth="1"/>
    <col min="11789" max="11789" width="10.42578125" style="115" customWidth="1"/>
    <col min="11790" max="11790" width="11.85546875" style="115" customWidth="1"/>
    <col min="11791" max="11791" width="14.7109375" style="115" customWidth="1"/>
    <col min="11792" max="11792" width="9" style="115" bestFit="1" customWidth="1"/>
    <col min="11793" max="12032" width="8.85546875" style="115"/>
    <col min="12033" max="12033" width="4.7109375" style="115" bestFit="1" customWidth="1"/>
    <col min="12034" max="12034" width="9.7109375" style="115" bestFit="1" customWidth="1"/>
    <col min="12035" max="12035" width="10" style="115" bestFit="1" customWidth="1"/>
    <col min="12036" max="12036" width="8.85546875" style="115" bestFit="1"/>
    <col min="12037" max="12037" width="22.85546875" style="115" customWidth="1"/>
    <col min="12038" max="12038" width="59.7109375" style="115" bestFit="1" customWidth="1"/>
    <col min="12039" max="12039" width="57.85546875" style="115" bestFit="1" customWidth="1"/>
    <col min="12040" max="12040" width="35.28515625" style="115" bestFit="1" customWidth="1"/>
    <col min="12041" max="12041" width="28.140625" style="115" bestFit="1" customWidth="1"/>
    <col min="12042" max="12042" width="33.140625" style="115" bestFit="1" customWidth="1"/>
    <col min="12043" max="12043" width="26" style="115" bestFit="1" customWidth="1"/>
    <col min="12044" max="12044" width="19.140625" style="115" bestFit="1" customWidth="1"/>
    <col min="12045" max="12045" width="10.42578125" style="115" customWidth="1"/>
    <col min="12046" max="12046" width="11.85546875" style="115" customWidth="1"/>
    <col min="12047" max="12047" width="14.7109375" style="115" customWidth="1"/>
    <col min="12048" max="12048" width="9" style="115" bestFit="1" customWidth="1"/>
    <col min="12049" max="12288" width="8.85546875" style="115"/>
    <col min="12289" max="12289" width="4.7109375" style="115" bestFit="1" customWidth="1"/>
    <col min="12290" max="12290" width="9.7109375" style="115" bestFit="1" customWidth="1"/>
    <col min="12291" max="12291" width="10" style="115" bestFit="1" customWidth="1"/>
    <col min="12292" max="12292" width="8.85546875" style="115" bestFit="1"/>
    <col min="12293" max="12293" width="22.85546875" style="115" customWidth="1"/>
    <col min="12294" max="12294" width="59.7109375" style="115" bestFit="1" customWidth="1"/>
    <col min="12295" max="12295" width="57.85546875" style="115" bestFit="1" customWidth="1"/>
    <col min="12296" max="12296" width="35.28515625" style="115" bestFit="1" customWidth="1"/>
    <col min="12297" max="12297" width="28.140625" style="115" bestFit="1" customWidth="1"/>
    <col min="12298" max="12298" width="33.140625" style="115" bestFit="1" customWidth="1"/>
    <col min="12299" max="12299" width="26" style="115" bestFit="1" customWidth="1"/>
    <col min="12300" max="12300" width="19.140625" style="115" bestFit="1" customWidth="1"/>
    <col min="12301" max="12301" width="10.42578125" style="115" customWidth="1"/>
    <col min="12302" max="12302" width="11.85546875" style="115" customWidth="1"/>
    <col min="12303" max="12303" width="14.7109375" style="115" customWidth="1"/>
    <col min="12304" max="12304" width="9" style="115" bestFit="1" customWidth="1"/>
    <col min="12305" max="12544" width="8.85546875" style="115"/>
    <col min="12545" max="12545" width="4.7109375" style="115" bestFit="1" customWidth="1"/>
    <col min="12546" max="12546" width="9.7109375" style="115" bestFit="1" customWidth="1"/>
    <col min="12547" max="12547" width="10" style="115" bestFit="1" customWidth="1"/>
    <col min="12548" max="12548" width="8.85546875" style="115" bestFit="1"/>
    <col min="12549" max="12549" width="22.85546875" style="115" customWidth="1"/>
    <col min="12550" max="12550" width="59.7109375" style="115" bestFit="1" customWidth="1"/>
    <col min="12551" max="12551" width="57.85546875" style="115" bestFit="1" customWidth="1"/>
    <col min="12552" max="12552" width="35.28515625" style="115" bestFit="1" customWidth="1"/>
    <col min="12553" max="12553" width="28.140625" style="115" bestFit="1" customWidth="1"/>
    <col min="12554" max="12554" width="33.140625" style="115" bestFit="1" customWidth="1"/>
    <col min="12555" max="12555" width="26" style="115" bestFit="1" customWidth="1"/>
    <col min="12556" max="12556" width="19.140625" style="115" bestFit="1" customWidth="1"/>
    <col min="12557" max="12557" width="10.42578125" style="115" customWidth="1"/>
    <col min="12558" max="12558" width="11.85546875" style="115" customWidth="1"/>
    <col min="12559" max="12559" width="14.7109375" style="115" customWidth="1"/>
    <col min="12560" max="12560" width="9" style="115" bestFit="1" customWidth="1"/>
    <col min="12561" max="12800" width="8.85546875" style="115"/>
    <col min="12801" max="12801" width="4.7109375" style="115" bestFit="1" customWidth="1"/>
    <col min="12802" max="12802" width="9.7109375" style="115" bestFit="1" customWidth="1"/>
    <col min="12803" max="12803" width="10" style="115" bestFit="1" customWidth="1"/>
    <col min="12804" max="12804" width="8.85546875" style="115" bestFit="1"/>
    <col min="12805" max="12805" width="22.85546875" style="115" customWidth="1"/>
    <col min="12806" max="12806" width="59.7109375" style="115" bestFit="1" customWidth="1"/>
    <col min="12807" max="12807" width="57.85546875" style="115" bestFit="1" customWidth="1"/>
    <col min="12808" max="12808" width="35.28515625" style="115" bestFit="1" customWidth="1"/>
    <col min="12809" max="12809" width="28.140625" style="115" bestFit="1" customWidth="1"/>
    <col min="12810" max="12810" width="33.140625" style="115" bestFit="1" customWidth="1"/>
    <col min="12811" max="12811" width="26" style="115" bestFit="1" customWidth="1"/>
    <col min="12812" max="12812" width="19.140625" style="115" bestFit="1" customWidth="1"/>
    <col min="12813" max="12813" width="10.42578125" style="115" customWidth="1"/>
    <col min="12814" max="12814" width="11.85546875" style="115" customWidth="1"/>
    <col min="12815" max="12815" width="14.7109375" style="115" customWidth="1"/>
    <col min="12816" max="12816" width="9" style="115" bestFit="1" customWidth="1"/>
    <col min="12817" max="13056" width="8.85546875" style="115"/>
    <col min="13057" max="13057" width="4.7109375" style="115" bestFit="1" customWidth="1"/>
    <col min="13058" max="13058" width="9.7109375" style="115" bestFit="1" customWidth="1"/>
    <col min="13059" max="13059" width="10" style="115" bestFit="1" customWidth="1"/>
    <col min="13060" max="13060" width="8.85546875" style="115" bestFit="1"/>
    <col min="13061" max="13061" width="22.85546875" style="115" customWidth="1"/>
    <col min="13062" max="13062" width="59.7109375" style="115" bestFit="1" customWidth="1"/>
    <col min="13063" max="13063" width="57.85546875" style="115" bestFit="1" customWidth="1"/>
    <col min="13064" max="13064" width="35.28515625" style="115" bestFit="1" customWidth="1"/>
    <col min="13065" max="13065" width="28.140625" style="115" bestFit="1" customWidth="1"/>
    <col min="13066" max="13066" width="33.140625" style="115" bestFit="1" customWidth="1"/>
    <col min="13067" max="13067" width="26" style="115" bestFit="1" customWidth="1"/>
    <col min="13068" max="13068" width="19.140625" style="115" bestFit="1" customWidth="1"/>
    <col min="13069" max="13069" width="10.42578125" style="115" customWidth="1"/>
    <col min="13070" max="13070" width="11.85546875" style="115" customWidth="1"/>
    <col min="13071" max="13071" width="14.7109375" style="115" customWidth="1"/>
    <col min="13072" max="13072" width="9" style="115" bestFit="1" customWidth="1"/>
    <col min="13073" max="13312" width="8.85546875" style="115"/>
    <col min="13313" max="13313" width="4.7109375" style="115" bestFit="1" customWidth="1"/>
    <col min="13314" max="13314" width="9.7109375" style="115" bestFit="1" customWidth="1"/>
    <col min="13315" max="13315" width="10" style="115" bestFit="1" customWidth="1"/>
    <col min="13316" max="13316" width="8.85546875" style="115" bestFit="1"/>
    <col min="13317" max="13317" width="22.85546875" style="115" customWidth="1"/>
    <col min="13318" max="13318" width="59.7109375" style="115" bestFit="1" customWidth="1"/>
    <col min="13319" max="13319" width="57.85546875" style="115" bestFit="1" customWidth="1"/>
    <col min="13320" max="13320" width="35.28515625" style="115" bestFit="1" customWidth="1"/>
    <col min="13321" max="13321" width="28.140625" style="115" bestFit="1" customWidth="1"/>
    <col min="13322" max="13322" width="33.140625" style="115" bestFit="1" customWidth="1"/>
    <col min="13323" max="13323" width="26" style="115" bestFit="1" customWidth="1"/>
    <col min="13324" max="13324" width="19.140625" style="115" bestFit="1" customWidth="1"/>
    <col min="13325" max="13325" width="10.42578125" style="115" customWidth="1"/>
    <col min="13326" max="13326" width="11.85546875" style="115" customWidth="1"/>
    <col min="13327" max="13327" width="14.7109375" style="115" customWidth="1"/>
    <col min="13328" max="13328" width="9" style="115" bestFit="1" customWidth="1"/>
    <col min="13329" max="13568" width="8.85546875" style="115"/>
    <col min="13569" max="13569" width="4.7109375" style="115" bestFit="1" customWidth="1"/>
    <col min="13570" max="13570" width="9.7109375" style="115" bestFit="1" customWidth="1"/>
    <col min="13571" max="13571" width="10" style="115" bestFit="1" customWidth="1"/>
    <col min="13572" max="13572" width="8.85546875" style="115" bestFit="1"/>
    <col min="13573" max="13573" width="22.85546875" style="115" customWidth="1"/>
    <col min="13574" max="13574" width="59.7109375" style="115" bestFit="1" customWidth="1"/>
    <col min="13575" max="13575" width="57.85546875" style="115" bestFit="1" customWidth="1"/>
    <col min="13576" max="13576" width="35.28515625" style="115" bestFit="1" customWidth="1"/>
    <col min="13577" max="13577" width="28.140625" style="115" bestFit="1" customWidth="1"/>
    <col min="13578" max="13578" width="33.140625" style="115" bestFit="1" customWidth="1"/>
    <col min="13579" max="13579" width="26" style="115" bestFit="1" customWidth="1"/>
    <col min="13580" max="13580" width="19.140625" style="115" bestFit="1" customWidth="1"/>
    <col min="13581" max="13581" width="10.42578125" style="115" customWidth="1"/>
    <col min="13582" max="13582" width="11.85546875" style="115" customWidth="1"/>
    <col min="13583" max="13583" width="14.7109375" style="115" customWidth="1"/>
    <col min="13584" max="13584" width="9" style="115" bestFit="1" customWidth="1"/>
    <col min="13585" max="13824" width="8.85546875" style="115"/>
    <col min="13825" max="13825" width="4.7109375" style="115" bestFit="1" customWidth="1"/>
    <col min="13826" max="13826" width="9.7109375" style="115" bestFit="1" customWidth="1"/>
    <col min="13827" max="13827" width="10" style="115" bestFit="1" customWidth="1"/>
    <col min="13828" max="13828" width="8.85546875" style="115" bestFit="1"/>
    <col min="13829" max="13829" width="22.85546875" style="115" customWidth="1"/>
    <col min="13830" max="13830" width="59.7109375" style="115" bestFit="1" customWidth="1"/>
    <col min="13831" max="13831" width="57.85546875" style="115" bestFit="1" customWidth="1"/>
    <col min="13832" max="13832" width="35.28515625" style="115" bestFit="1" customWidth="1"/>
    <col min="13833" max="13833" width="28.140625" style="115" bestFit="1" customWidth="1"/>
    <col min="13834" max="13834" width="33.140625" style="115" bestFit="1" customWidth="1"/>
    <col min="13835" max="13835" width="26" style="115" bestFit="1" customWidth="1"/>
    <col min="13836" max="13836" width="19.140625" style="115" bestFit="1" customWidth="1"/>
    <col min="13837" max="13837" width="10.42578125" style="115" customWidth="1"/>
    <col min="13838" max="13838" width="11.85546875" style="115" customWidth="1"/>
    <col min="13839" max="13839" width="14.7109375" style="115" customWidth="1"/>
    <col min="13840" max="13840" width="9" style="115" bestFit="1" customWidth="1"/>
    <col min="13841" max="14080" width="8.85546875" style="115"/>
    <col min="14081" max="14081" width="4.7109375" style="115" bestFit="1" customWidth="1"/>
    <col min="14082" max="14082" width="9.7109375" style="115" bestFit="1" customWidth="1"/>
    <col min="14083" max="14083" width="10" style="115" bestFit="1" customWidth="1"/>
    <col min="14084" max="14084" width="8.85546875" style="115" bestFit="1"/>
    <col min="14085" max="14085" width="22.85546875" style="115" customWidth="1"/>
    <col min="14086" max="14086" width="59.7109375" style="115" bestFit="1" customWidth="1"/>
    <col min="14087" max="14087" width="57.85546875" style="115" bestFit="1" customWidth="1"/>
    <col min="14088" max="14088" width="35.28515625" style="115" bestFit="1" customWidth="1"/>
    <col min="14089" max="14089" width="28.140625" style="115" bestFit="1" customWidth="1"/>
    <col min="14090" max="14090" width="33.140625" style="115" bestFit="1" customWidth="1"/>
    <col min="14091" max="14091" width="26" style="115" bestFit="1" customWidth="1"/>
    <col min="14092" max="14092" width="19.140625" style="115" bestFit="1" customWidth="1"/>
    <col min="14093" max="14093" width="10.42578125" style="115" customWidth="1"/>
    <col min="14094" max="14094" width="11.85546875" style="115" customWidth="1"/>
    <col min="14095" max="14095" width="14.7109375" style="115" customWidth="1"/>
    <col min="14096" max="14096" width="9" style="115" bestFit="1" customWidth="1"/>
    <col min="14097" max="14336" width="8.85546875" style="115"/>
    <col min="14337" max="14337" width="4.7109375" style="115" bestFit="1" customWidth="1"/>
    <col min="14338" max="14338" width="9.7109375" style="115" bestFit="1" customWidth="1"/>
    <col min="14339" max="14339" width="10" style="115" bestFit="1" customWidth="1"/>
    <col min="14340" max="14340" width="8.85546875" style="115" bestFit="1"/>
    <col min="14341" max="14341" width="22.85546875" style="115" customWidth="1"/>
    <col min="14342" max="14342" width="59.7109375" style="115" bestFit="1" customWidth="1"/>
    <col min="14343" max="14343" width="57.85546875" style="115" bestFit="1" customWidth="1"/>
    <col min="14344" max="14344" width="35.28515625" style="115" bestFit="1" customWidth="1"/>
    <col min="14345" max="14345" width="28.140625" style="115" bestFit="1" customWidth="1"/>
    <col min="14346" max="14346" width="33.140625" style="115" bestFit="1" customWidth="1"/>
    <col min="14347" max="14347" width="26" style="115" bestFit="1" customWidth="1"/>
    <col min="14348" max="14348" width="19.140625" style="115" bestFit="1" customWidth="1"/>
    <col min="14349" max="14349" width="10.42578125" style="115" customWidth="1"/>
    <col min="14350" max="14350" width="11.85546875" style="115" customWidth="1"/>
    <col min="14351" max="14351" width="14.7109375" style="115" customWidth="1"/>
    <col min="14352" max="14352" width="9" style="115" bestFit="1" customWidth="1"/>
    <col min="14353" max="14592" width="8.85546875" style="115"/>
    <col min="14593" max="14593" width="4.7109375" style="115" bestFit="1" customWidth="1"/>
    <col min="14594" max="14594" width="9.7109375" style="115" bestFit="1" customWidth="1"/>
    <col min="14595" max="14595" width="10" style="115" bestFit="1" customWidth="1"/>
    <col min="14596" max="14596" width="8.85546875" style="115" bestFit="1"/>
    <col min="14597" max="14597" width="22.85546875" style="115" customWidth="1"/>
    <col min="14598" max="14598" width="59.7109375" style="115" bestFit="1" customWidth="1"/>
    <col min="14599" max="14599" width="57.85546875" style="115" bestFit="1" customWidth="1"/>
    <col min="14600" max="14600" width="35.28515625" style="115" bestFit="1" customWidth="1"/>
    <col min="14601" max="14601" width="28.140625" style="115" bestFit="1" customWidth="1"/>
    <col min="14602" max="14602" width="33.140625" style="115" bestFit="1" customWidth="1"/>
    <col min="14603" max="14603" width="26" style="115" bestFit="1" customWidth="1"/>
    <col min="14604" max="14604" width="19.140625" style="115" bestFit="1" customWidth="1"/>
    <col min="14605" max="14605" width="10.42578125" style="115" customWidth="1"/>
    <col min="14606" max="14606" width="11.85546875" style="115" customWidth="1"/>
    <col min="14607" max="14607" width="14.7109375" style="115" customWidth="1"/>
    <col min="14608" max="14608" width="9" style="115" bestFit="1" customWidth="1"/>
    <col min="14609" max="14848" width="8.85546875" style="115"/>
    <col min="14849" max="14849" width="4.7109375" style="115" bestFit="1" customWidth="1"/>
    <col min="14850" max="14850" width="9.7109375" style="115" bestFit="1" customWidth="1"/>
    <col min="14851" max="14851" width="10" style="115" bestFit="1" customWidth="1"/>
    <col min="14852" max="14852" width="8.85546875" style="115" bestFit="1"/>
    <col min="14853" max="14853" width="22.85546875" style="115" customWidth="1"/>
    <col min="14854" max="14854" width="59.7109375" style="115" bestFit="1" customWidth="1"/>
    <col min="14855" max="14855" width="57.85546875" style="115" bestFit="1" customWidth="1"/>
    <col min="14856" max="14856" width="35.28515625" style="115" bestFit="1" customWidth="1"/>
    <col min="14857" max="14857" width="28.140625" style="115" bestFit="1" customWidth="1"/>
    <col min="14858" max="14858" width="33.140625" style="115" bestFit="1" customWidth="1"/>
    <col min="14859" max="14859" width="26" style="115" bestFit="1" customWidth="1"/>
    <col min="14860" max="14860" width="19.140625" style="115" bestFit="1" customWidth="1"/>
    <col min="14861" max="14861" width="10.42578125" style="115" customWidth="1"/>
    <col min="14862" max="14862" width="11.85546875" style="115" customWidth="1"/>
    <col min="14863" max="14863" width="14.7109375" style="115" customWidth="1"/>
    <col min="14864" max="14864" width="9" style="115" bestFit="1" customWidth="1"/>
    <col min="14865" max="15104" width="8.85546875" style="115"/>
    <col min="15105" max="15105" width="4.7109375" style="115" bestFit="1" customWidth="1"/>
    <col min="15106" max="15106" width="9.7109375" style="115" bestFit="1" customWidth="1"/>
    <col min="15107" max="15107" width="10" style="115" bestFit="1" customWidth="1"/>
    <col min="15108" max="15108" width="8.85546875" style="115" bestFit="1"/>
    <col min="15109" max="15109" width="22.85546875" style="115" customWidth="1"/>
    <col min="15110" max="15110" width="59.7109375" style="115" bestFit="1" customWidth="1"/>
    <col min="15111" max="15111" width="57.85546875" style="115" bestFit="1" customWidth="1"/>
    <col min="15112" max="15112" width="35.28515625" style="115" bestFit="1" customWidth="1"/>
    <col min="15113" max="15113" width="28.140625" style="115" bestFit="1" customWidth="1"/>
    <col min="15114" max="15114" width="33.140625" style="115" bestFit="1" customWidth="1"/>
    <col min="15115" max="15115" width="26" style="115" bestFit="1" customWidth="1"/>
    <col min="15116" max="15116" width="19.140625" style="115" bestFit="1" customWidth="1"/>
    <col min="15117" max="15117" width="10.42578125" style="115" customWidth="1"/>
    <col min="15118" max="15118" width="11.85546875" style="115" customWidth="1"/>
    <col min="15119" max="15119" width="14.7109375" style="115" customWidth="1"/>
    <col min="15120" max="15120" width="9" style="115" bestFit="1" customWidth="1"/>
    <col min="15121" max="15360" width="8.85546875" style="115"/>
    <col min="15361" max="15361" width="4.7109375" style="115" bestFit="1" customWidth="1"/>
    <col min="15362" max="15362" width="9.7109375" style="115" bestFit="1" customWidth="1"/>
    <col min="15363" max="15363" width="10" style="115" bestFit="1" customWidth="1"/>
    <col min="15364" max="15364" width="8.85546875" style="115" bestFit="1"/>
    <col min="15365" max="15365" width="22.85546875" style="115" customWidth="1"/>
    <col min="15366" max="15366" width="59.7109375" style="115" bestFit="1" customWidth="1"/>
    <col min="15367" max="15367" width="57.85546875" style="115" bestFit="1" customWidth="1"/>
    <col min="15368" max="15368" width="35.28515625" style="115" bestFit="1" customWidth="1"/>
    <col min="15369" max="15369" width="28.140625" style="115" bestFit="1" customWidth="1"/>
    <col min="15370" max="15370" width="33.140625" style="115" bestFit="1" customWidth="1"/>
    <col min="15371" max="15371" width="26" style="115" bestFit="1" customWidth="1"/>
    <col min="15372" max="15372" width="19.140625" style="115" bestFit="1" customWidth="1"/>
    <col min="15373" max="15373" width="10.42578125" style="115" customWidth="1"/>
    <col min="15374" max="15374" width="11.85546875" style="115" customWidth="1"/>
    <col min="15375" max="15375" width="14.7109375" style="115" customWidth="1"/>
    <col min="15376" max="15376" width="9" style="115" bestFit="1" customWidth="1"/>
    <col min="15377" max="15616" width="8.85546875" style="115"/>
    <col min="15617" max="15617" width="4.7109375" style="115" bestFit="1" customWidth="1"/>
    <col min="15618" max="15618" width="9.7109375" style="115" bestFit="1" customWidth="1"/>
    <col min="15619" max="15619" width="10" style="115" bestFit="1" customWidth="1"/>
    <col min="15620" max="15620" width="8.85546875" style="115" bestFit="1"/>
    <col min="15621" max="15621" width="22.85546875" style="115" customWidth="1"/>
    <col min="15622" max="15622" width="59.7109375" style="115" bestFit="1" customWidth="1"/>
    <col min="15623" max="15623" width="57.85546875" style="115" bestFit="1" customWidth="1"/>
    <col min="15624" max="15624" width="35.28515625" style="115" bestFit="1" customWidth="1"/>
    <col min="15625" max="15625" width="28.140625" style="115" bestFit="1" customWidth="1"/>
    <col min="15626" max="15626" width="33.140625" style="115" bestFit="1" customWidth="1"/>
    <col min="15627" max="15627" width="26" style="115" bestFit="1" customWidth="1"/>
    <col min="15628" max="15628" width="19.140625" style="115" bestFit="1" customWidth="1"/>
    <col min="15629" max="15629" width="10.42578125" style="115" customWidth="1"/>
    <col min="15630" max="15630" width="11.85546875" style="115" customWidth="1"/>
    <col min="15631" max="15631" width="14.7109375" style="115" customWidth="1"/>
    <col min="15632" max="15632" width="9" style="115" bestFit="1" customWidth="1"/>
    <col min="15633" max="15872" width="8.85546875" style="115"/>
    <col min="15873" max="15873" width="4.7109375" style="115" bestFit="1" customWidth="1"/>
    <col min="15874" max="15874" width="9.7109375" style="115" bestFit="1" customWidth="1"/>
    <col min="15875" max="15875" width="10" style="115" bestFit="1" customWidth="1"/>
    <col min="15876" max="15876" width="8.85546875" style="115" bestFit="1"/>
    <col min="15877" max="15877" width="22.85546875" style="115" customWidth="1"/>
    <col min="15878" max="15878" width="59.7109375" style="115" bestFit="1" customWidth="1"/>
    <col min="15879" max="15879" width="57.85546875" style="115" bestFit="1" customWidth="1"/>
    <col min="15880" max="15880" width="35.28515625" style="115" bestFit="1" customWidth="1"/>
    <col min="15881" max="15881" width="28.140625" style="115" bestFit="1" customWidth="1"/>
    <col min="15882" max="15882" width="33.140625" style="115" bestFit="1" customWidth="1"/>
    <col min="15883" max="15883" width="26" style="115" bestFit="1" customWidth="1"/>
    <col min="15884" max="15884" width="19.140625" style="115" bestFit="1" customWidth="1"/>
    <col min="15885" max="15885" width="10.42578125" style="115" customWidth="1"/>
    <col min="15886" max="15886" width="11.85546875" style="115" customWidth="1"/>
    <col min="15887" max="15887" width="14.7109375" style="115" customWidth="1"/>
    <col min="15888" max="15888" width="9" style="115" bestFit="1" customWidth="1"/>
    <col min="15889" max="16128" width="8.85546875" style="115"/>
    <col min="16129" max="16129" width="4.7109375" style="115" bestFit="1" customWidth="1"/>
    <col min="16130" max="16130" width="9.7109375" style="115" bestFit="1" customWidth="1"/>
    <col min="16131" max="16131" width="10" style="115" bestFit="1" customWidth="1"/>
    <col min="16132" max="16132" width="8.85546875" style="115" bestFit="1"/>
    <col min="16133" max="16133" width="22.85546875" style="115" customWidth="1"/>
    <col min="16134" max="16134" width="59.7109375" style="115" bestFit="1" customWidth="1"/>
    <col min="16135" max="16135" width="57.85546875" style="115" bestFit="1" customWidth="1"/>
    <col min="16136" max="16136" width="35.28515625" style="115" bestFit="1" customWidth="1"/>
    <col min="16137" max="16137" width="28.140625" style="115" bestFit="1" customWidth="1"/>
    <col min="16138" max="16138" width="33.140625" style="115" bestFit="1" customWidth="1"/>
    <col min="16139" max="16139" width="26" style="115" bestFit="1" customWidth="1"/>
    <col min="16140" max="16140" width="19.140625" style="115" bestFit="1" customWidth="1"/>
    <col min="16141" max="16141" width="10.42578125" style="115" customWidth="1"/>
    <col min="16142" max="16142" width="11.85546875" style="115" customWidth="1"/>
    <col min="16143" max="16143" width="14.7109375" style="115" customWidth="1"/>
    <col min="16144" max="16144" width="9" style="115" bestFit="1" customWidth="1"/>
    <col min="16145" max="16384" width="8.85546875" style="115"/>
  </cols>
  <sheetData>
    <row r="1" spans="1:18" ht="15" customHeight="1" x14ac:dyDescent="0.25">
      <c r="A1" s="965" t="s">
        <v>1255</v>
      </c>
      <c r="B1" s="966"/>
      <c r="C1" s="966"/>
      <c r="D1" s="966"/>
      <c r="E1" s="966"/>
      <c r="F1" s="966"/>
    </row>
    <row r="2" spans="1:18" ht="15" customHeight="1" x14ac:dyDescent="0.25">
      <c r="A2" s="965" t="s">
        <v>1267</v>
      </c>
      <c r="B2" s="966"/>
      <c r="C2" s="966"/>
      <c r="D2" s="966"/>
      <c r="E2" s="966"/>
      <c r="F2" s="966"/>
    </row>
    <row r="3" spans="1:18" ht="15" customHeight="1" x14ac:dyDescent="0.2"/>
    <row r="4" spans="1:18" s="3" customFormat="1" ht="41.25" customHeight="1" x14ac:dyDescent="0.2">
      <c r="A4" s="785" t="s">
        <v>0</v>
      </c>
      <c r="B4" s="787" t="s">
        <v>1</v>
      </c>
      <c r="C4" s="787" t="s">
        <v>2</v>
      </c>
      <c r="D4" s="787" t="s">
        <v>3</v>
      </c>
      <c r="E4" s="785" t="s">
        <v>4</v>
      </c>
      <c r="F4" s="785" t="s">
        <v>5</v>
      </c>
      <c r="G4" s="785" t="s">
        <v>6</v>
      </c>
      <c r="H4" s="792" t="s">
        <v>7</v>
      </c>
      <c r="I4" s="792"/>
      <c r="J4" s="785" t="s">
        <v>8</v>
      </c>
      <c r="K4" s="793" t="s">
        <v>9</v>
      </c>
      <c r="L4" s="675"/>
      <c r="M4" s="794" t="s">
        <v>10</v>
      </c>
      <c r="N4" s="794"/>
      <c r="O4" s="794" t="s">
        <v>11</v>
      </c>
      <c r="P4" s="794"/>
      <c r="Q4" s="785" t="s">
        <v>12</v>
      </c>
      <c r="R4" s="787" t="s">
        <v>13</v>
      </c>
    </row>
    <row r="5" spans="1:18" s="3" customFormat="1" ht="21" customHeight="1" x14ac:dyDescent="0.2">
      <c r="A5" s="786"/>
      <c r="B5" s="788"/>
      <c r="C5" s="788"/>
      <c r="D5" s="788"/>
      <c r="E5" s="786"/>
      <c r="F5" s="786"/>
      <c r="G5" s="786"/>
      <c r="H5" s="117" t="s">
        <v>14</v>
      </c>
      <c r="I5" s="117" t="s">
        <v>15</v>
      </c>
      <c r="J5" s="786"/>
      <c r="K5" s="118">
        <v>2018</v>
      </c>
      <c r="L5" s="118">
        <v>2019</v>
      </c>
      <c r="M5" s="119">
        <v>2018</v>
      </c>
      <c r="N5" s="119">
        <v>2019</v>
      </c>
      <c r="O5" s="119">
        <v>2018</v>
      </c>
      <c r="P5" s="119">
        <v>2019</v>
      </c>
      <c r="Q5" s="786"/>
      <c r="R5" s="788"/>
    </row>
    <row r="6" spans="1:18" s="3" customFormat="1" ht="15" customHeight="1" x14ac:dyDescent="0.2">
      <c r="A6" s="120" t="s">
        <v>16</v>
      </c>
      <c r="B6" s="117" t="s">
        <v>17</v>
      </c>
      <c r="C6" s="117" t="s">
        <v>18</v>
      </c>
      <c r="D6" s="117" t="s">
        <v>19</v>
      </c>
      <c r="E6" s="120" t="s">
        <v>20</v>
      </c>
      <c r="F6" s="120" t="s">
        <v>21</v>
      </c>
      <c r="G6" s="120" t="s">
        <v>22</v>
      </c>
      <c r="H6" s="117" t="s">
        <v>23</v>
      </c>
      <c r="I6" s="117" t="s">
        <v>24</v>
      </c>
      <c r="J6" s="120" t="s">
        <v>25</v>
      </c>
      <c r="K6" s="118" t="s">
        <v>26</v>
      </c>
      <c r="L6" s="118" t="s">
        <v>27</v>
      </c>
      <c r="M6" s="121" t="s">
        <v>28</v>
      </c>
      <c r="N6" s="121" t="s">
        <v>29</v>
      </c>
      <c r="O6" s="121" t="s">
        <v>30</v>
      </c>
      <c r="P6" s="121" t="s">
        <v>31</v>
      </c>
      <c r="Q6" s="120" t="s">
        <v>32</v>
      </c>
      <c r="R6" s="117" t="s">
        <v>33</v>
      </c>
    </row>
    <row r="7" spans="1:18" s="6" customFormat="1" ht="37.5" customHeight="1" x14ac:dyDescent="0.2">
      <c r="A7" s="503">
        <v>1</v>
      </c>
      <c r="B7" s="506">
        <v>1</v>
      </c>
      <c r="C7" s="506">
        <v>4</v>
      </c>
      <c r="D7" s="506">
        <v>5</v>
      </c>
      <c r="E7" s="627" t="s">
        <v>338</v>
      </c>
      <c r="F7" s="506" t="s">
        <v>339</v>
      </c>
      <c r="G7" s="506" t="s">
        <v>340</v>
      </c>
      <c r="H7" s="56" t="s">
        <v>341</v>
      </c>
      <c r="I7" s="56">
        <v>80</v>
      </c>
      <c r="J7" s="789" t="s">
        <v>342</v>
      </c>
      <c r="K7" s="630" t="s">
        <v>110</v>
      </c>
      <c r="L7" s="795"/>
      <c r="M7" s="798">
        <v>9673.42</v>
      </c>
      <c r="N7" s="801"/>
      <c r="O7" s="798">
        <v>9673.42</v>
      </c>
      <c r="P7" s="801"/>
      <c r="Q7" s="506" t="s">
        <v>86</v>
      </c>
      <c r="R7" s="506" t="s">
        <v>343</v>
      </c>
    </row>
    <row r="8" spans="1:18" s="6" customFormat="1" ht="47.25" customHeight="1" x14ac:dyDescent="0.2">
      <c r="A8" s="504"/>
      <c r="B8" s="507"/>
      <c r="C8" s="507"/>
      <c r="D8" s="507"/>
      <c r="E8" s="628"/>
      <c r="F8" s="507"/>
      <c r="G8" s="507"/>
      <c r="H8" s="56" t="s">
        <v>344</v>
      </c>
      <c r="I8" s="56">
        <v>800</v>
      </c>
      <c r="J8" s="790"/>
      <c r="K8" s="631"/>
      <c r="L8" s="796"/>
      <c r="M8" s="799"/>
      <c r="N8" s="802"/>
      <c r="O8" s="799"/>
      <c r="P8" s="802"/>
      <c r="Q8" s="507"/>
      <c r="R8" s="507"/>
    </row>
    <row r="9" spans="1:18" s="6" customFormat="1" ht="43.5" customHeight="1" x14ac:dyDescent="0.2">
      <c r="A9" s="504"/>
      <c r="B9" s="507"/>
      <c r="C9" s="507"/>
      <c r="D9" s="507"/>
      <c r="E9" s="628"/>
      <c r="F9" s="507"/>
      <c r="G9" s="507"/>
      <c r="H9" s="56" t="s">
        <v>345</v>
      </c>
      <c r="I9" s="56">
        <v>800</v>
      </c>
      <c r="J9" s="790"/>
      <c r="K9" s="631"/>
      <c r="L9" s="796"/>
      <c r="M9" s="799"/>
      <c r="N9" s="802"/>
      <c r="O9" s="799"/>
      <c r="P9" s="802"/>
      <c r="Q9" s="507"/>
      <c r="R9" s="507"/>
    </row>
    <row r="10" spans="1:18" s="6" customFormat="1" ht="48" customHeight="1" x14ac:dyDescent="0.2">
      <c r="A10" s="505"/>
      <c r="B10" s="508"/>
      <c r="C10" s="508"/>
      <c r="D10" s="508"/>
      <c r="E10" s="629"/>
      <c r="F10" s="508"/>
      <c r="G10" s="508"/>
      <c r="H10" s="37" t="s">
        <v>346</v>
      </c>
      <c r="I10" s="56">
        <v>10</v>
      </c>
      <c r="J10" s="791"/>
      <c r="K10" s="632"/>
      <c r="L10" s="797"/>
      <c r="M10" s="800"/>
      <c r="N10" s="803"/>
      <c r="O10" s="800"/>
      <c r="P10" s="803"/>
      <c r="Q10" s="508"/>
      <c r="R10" s="508"/>
    </row>
    <row r="11" spans="1:18" s="6" customFormat="1" ht="58.5" customHeight="1" x14ac:dyDescent="0.2">
      <c r="A11" s="519">
        <v>1</v>
      </c>
      <c r="B11" s="522">
        <v>1</v>
      </c>
      <c r="C11" s="522">
        <v>4</v>
      </c>
      <c r="D11" s="522">
        <v>5</v>
      </c>
      <c r="E11" s="525" t="s">
        <v>338</v>
      </c>
      <c r="F11" s="522" t="s">
        <v>339</v>
      </c>
      <c r="G11" s="522" t="s">
        <v>340</v>
      </c>
      <c r="H11" s="39" t="s">
        <v>347</v>
      </c>
      <c r="I11" s="25" t="s">
        <v>348</v>
      </c>
      <c r="J11" s="522" t="s">
        <v>342</v>
      </c>
      <c r="K11" s="637" t="s">
        <v>110</v>
      </c>
      <c r="L11" s="637"/>
      <c r="M11" s="806">
        <v>7104.09</v>
      </c>
      <c r="N11" s="809"/>
      <c r="O11" s="806">
        <v>7104.09</v>
      </c>
      <c r="P11" s="809"/>
      <c r="Q11" s="522" t="s">
        <v>86</v>
      </c>
      <c r="R11" s="522" t="s">
        <v>343</v>
      </c>
    </row>
    <row r="12" spans="1:18" s="6" customFormat="1" ht="51" customHeight="1" x14ac:dyDescent="0.2">
      <c r="A12" s="520"/>
      <c r="B12" s="523"/>
      <c r="C12" s="523"/>
      <c r="D12" s="523"/>
      <c r="E12" s="526"/>
      <c r="F12" s="523"/>
      <c r="G12" s="523"/>
      <c r="H12" s="39" t="s">
        <v>344</v>
      </c>
      <c r="I12" s="39">
        <v>800</v>
      </c>
      <c r="J12" s="523"/>
      <c r="K12" s="638"/>
      <c r="L12" s="638"/>
      <c r="M12" s="807"/>
      <c r="N12" s="810"/>
      <c r="O12" s="807"/>
      <c r="P12" s="810"/>
      <c r="Q12" s="523"/>
      <c r="R12" s="523"/>
    </row>
    <row r="13" spans="1:18" s="6" customFormat="1" ht="44.25" customHeight="1" x14ac:dyDescent="0.2">
      <c r="A13" s="520"/>
      <c r="B13" s="523"/>
      <c r="C13" s="523"/>
      <c r="D13" s="523"/>
      <c r="E13" s="526"/>
      <c r="F13" s="523"/>
      <c r="G13" s="523"/>
      <c r="H13" s="39" t="s">
        <v>345</v>
      </c>
      <c r="I13" s="122">
        <v>800</v>
      </c>
      <c r="J13" s="523"/>
      <c r="K13" s="638"/>
      <c r="L13" s="638"/>
      <c r="M13" s="807"/>
      <c r="N13" s="810"/>
      <c r="O13" s="807"/>
      <c r="P13" s="810"/>
      <c r="Q13" s="523"/>
      <c r="R13" s="523"/>
    </row>
    <row r="14" spans="1:18" s="123" customFormat="1" ht="41.25" customHeight="1" x14ac:dyDescent="0.2">
      <c r="A14" s="521"/>
      <c r="B14" s="524"/>
      <c r="C14" s="524"/>
      <c r="D14" s="524"/>
      <c r="E14" s="527"/>
      <c r="F14" s="524"/>
      <c r="G14" s="524"/>
      <c r="H14" s="53" t="s">
        <v>346</v>
      </c>
      <c r="I14" s="22" t="s">
        <v>349</v>
      </c>
      <c r="J14" s="524"/>
      <c r="K14" s="709"/>
      <c r="L14" s="709"/>
      <c r="M14" s="808"/>
      <c r="N14" s="811"/>
      <c r="O14" s="808"/>
      <c r="P14" s="811"/>
      <c r="Q14" s="524"/>
      <c r="R14" s="524"/>
    </row>
    <row r="15" spans="1:18" s="123" customFormat="1" ht="41.25" customHeight="1" x14ac:dyDescent="0.2">
      <c r="A15" s="59"/>
      <c r="B15" s="596" t="s">
        <v>1148</v>
      </c>
      <c r="C15" s="804"/>
      <c r="D15" s="804"/>
      <c r="E15" s="804"/>
      <c r="F15" s="804"/>
      <c r="G15" s="804"/>
      <c r="H15" s="804"/>
      <c r="I15" s="804"/>
      <c r="J15" s="804"/>
      <c r="K15" s="804"/>
      <c r="L15" s="804"/>
      <c r="M15" s="804"/>
      <c r="N15" s="804"/>
      <c r="O15" s="804"/>
      <c r="P15" s="804"/>
      <c r="Q15" s="804"/>
      <c r="R15" s="805"/>
    </row>
    <row r="16" spans="1:18" s="124" customFormat="1" ht="73.5" customHeight="1" x14ac:dyDescent="0.2">
      <c r="A16" s="503">
        <v>2</v>
      </c>
      <c r="B16" s="506">
        <v>1</v>
      </c>
      <c r="C16" s="506">
        <v>4</v>
      </c>
      <c r="D16" s="506">
        <v>5</v>
      </c>
      <c r="E16" s="627" t="s">
        <v>350</v>
      </c>
      <c r="F16" s="506" t="s">
        <v>351</v>
      </c>
      <c r="G16" s="506" t="s">
        <v>352</v>
      </c>
      <c r="H16" s="36" t="s">
        <v>341</v>
      </c>
      <c r="I16" s="36">
        <v>80</v>
      </c>
      <c r="J16" s="506" t="s">
        <v>353</v>
      </c>
      <c r="K16" s="630" t="s">
        <v>140</v>
      </c>
      <c r="L16" s="630"/>
      <c r="M16" s="798">
        <v>19683.12</v>
      </c>
      <c r="N16" s="812"/>
      <c r="O16" s="798">
        <v>19683.12</v>
      </c>
      <c r="P16" s="812"/>
      <c r="Q16" s="506" t="s">
        <v>86</v>
      </c>
      <c r="R16" s="506" t="s">
        <v>343</v>
      </c>
    </row>
    <row r="17" spans="1:18" s="124" customFormat="1" ht="62.25" customHeight="1" x14ac:dyDescent="0.2">
      <c r="A17" s="504"/>
      <c r="B17" s="507"/>
      <c r="C17" s="507"/>
      <c r="D17" s="507"/>
      <c r="E17" s="628"/>
      <c r="F17" s="507"/>
      <c r="G17" s="507"/>
      <c r="H17" s="36" t="s">
        <v>354</v>
      </c>
      <c r="I17" s="36">
        <v>200</v>
      </c>
      <c r="J17" s="507"/>
      <c r="K17" s="631"/>
      <c r="L17" s="631"/>
      <c r="M17" s="799"/>
      <c r="N17" s="813"/>
      <c r="O17" s="799"/>
      <c r="P17" s="813"/>
      <c r="Q17" s="507"/>
      <c r="R17" s="507"/>
    </row>
    <row r="18" spans="1:18" s="124" customFormat="1" ht="67.5" customHeight="1" x14ac:dyDescent="0.2">
      <c r="A18" s="504"/>
      <c r="B18" s="507"/>
      <c r="C18" s="507"/>
      <c r="D18" s="507"/>
      <c r="E18" s="628"/>
      <c r="F18" s="507"/>
      <c r="G18" s="507"/>
      <c r="H18" s="36" t="s">
        <v>355</v>
      </c>
      <c r="I18" s="36">
        <v>300</v>
      </c>
      <c r="J18" s="507"/>
      <c r="K18" s="631"/>
      <c r="L18" s="631"/>
      <c r="M18" s="799"/>
      <c r="N18" s="813"/>
      <c r="O18" s="799"/>
      <c r="P18" s="813"/>
      <c r="Q18" s="507"/>
      <c r="R18" s="507"/>
    </row>
    <row r="19" spans="1:18" s="124" customFormat="1" ht="60" customHeight="1" x14ac:dyDescent="0.2">
      <c r="A19" s="505"/>
      <c r="B19" s="508"/>
      <c r="C19" s="508"/>
      <c r="D19" s="508"/>
      <c r="E19" s="629"/>
      <c r="F19" s="508"/>
      <c r="G19" s="508"/>
      <c r="H19" s="36" t="s">
        <v>356</v>
      </c>
      <c r="I19" s="7" t="s">
        <v>44</v>
      </c>
      <c r="J19" s="508"/>
      <c r="K19" s="632"/>
      <c r="L19" s="632"/>
      <c r="M19" s="800"/>
      <c r="N19" s="814"/>
      <c r="O19" s="800"/>
      <c r="P19" s="814"/>
      <c r="Q19" s="508"/>
      <c r="R19" s="508"/>
    </row>
    <row r="20" spans="1:18" ht="358.5" customHeight="1" x14ac:dyDescent="0.2">
      <c r="A20" s="38">
        <v>3</v>
      </c>
      <c r="B20" s="36">
        <v>1</v>
      </c>
      <c r="C20" s="36">
        <v>4</v>
      </c>
      <c r="D20" s="36">
        <v>5</v>
      </c>
      <c r="E20" s="90" t="s">
        <v>357</v>
      </c>
      <c r="F20" s="36" t="s">
        <v>358</v>
      </c>
      <c r="G20" s="36" t="s">
        <v>83</v>
      </c>
      <c r="H20" s="36" t="s">
        <v>341</v>
      </c>
      <c r="I20" s="7" t="s">
        <v>51</v>
      </c>
      <c r="J20" s="36" t="s">
        <v>359</v>
      </c>
      <c r="K20" s="37" t="s">
        <v>211</v>
      </c>
      <c r="L20" s="37"/>
      <c r="M20" s="125">
        <v>28091.67</v>
      </c>
      <c r="N20" s="126"/>
      <c r="O20" s="125">
        <v>28091.67</v>
      </c>
      <c r="P20" s="126"/>
      <c r="Q20" s="36" t="s">
        <v>86</v>
      </c>
      <c r="R20" s="36" t="s">
        <v>343</v>
      </c>
    </row>
    <row r="21" spans="1:18" ht="358.5" customHeight="1" x14ac:dyDescent="0.2">
      <c r="A21" s="50">
        <v>3</v>
      </c>
      <c r="B21" s="52">
        <v>1</v>
      </c>
      <c r="C21" s="52">
        <v>4</v>
      </c>
      <c r="D21" s="52">
        <v>5</v>
      </c>
      <c r="E21" s="54" t="s">
        <v>357</v>
      </c>
      <c r="F21" s="52" t="s">
        <v>358</v>
      </c>
      <c r="G21" s="52" t="s">
        <v>83</v>
      </c>
      <c r="H21" s="52" t="s">
        <v>341</v>
      </c>
      <c r="I21" s="21" t="s">
        <v>51</v>
      </c>
      <c r="J21" s="52" t="s">
        <v>360</v>
      </c>
      <c r="K21" s="53" t="s">
        <v>211</v>
      </c>
      <c r="L21" s="53"/>
      <c r="M21" s="127">
        <v>28091.67</v>
      </c>
      <c r="N21" s="128"/>
      <c r="O21" s="127">
        <v>28091.67</v>
      </c>
      <c r="P21" s="128"/>
      <c r="Q21" s="52" t="s">
        <v>86</v>
      </c>
      <c r="R21" s="52" t="s">
        <v>343</v>
      </c>
    </row>
    <row r="22" spans="1:18" ht="49.5" customHeight="1" x14ac:dyDescent="0.2">
      <c r="A22" s="50"/>
      <c r="B22" s="596" t="s">
        <v>361</v>
      </c>
      <c r="C22" s="804"/>
      <c r="D22" s="804"/>
      <c r="E22" s="804"/>
      <c r="F22" s="804"/>
      <c r="G22" s="804"/>
      <c r="H22" s="804"/>
      <c r="I22" s="804"/>
      <c r="J22" s="804"/>
      <c r="K22" s="804"/>
      <c r="L22" s="804"/>
      <c r="M22" s="804"/>
      <c r="N22" s="804"/>
      <c r="O22" s="804"/>
      <c r="P22" s="804"/>
      <c r="Q22" s="804"/>
      <c r="R22" s="805"/>
    </row>
    <row r="23" spans="1:18" ht="370.5" customHeight="1" x14ac:dyDescent="0.2">
      <c r="A23" s="38">
        <v>4</v>
      </c>
      <c r="B23" s="36">
        <v>1</v>
      </c>
      <c r="C23" s="36">
        <v>4</v>
      </c>
      <c r="D23" s="36">
        <v>5</v>
      </c>
      <c r="E23" s="90" t="s">
        <v>362</v>
      </c>
      <c r="F23" s="36" t="s">
        <v>363</v>
      </c>
      <c r="G23" s="36" t="s">
        <v>364</v>
      </c>
      <c r="H23" s="36" t="s">
        <v>341</v>
      </c>
      <c r="I23" s="7" t="s">
        <v>180</v>
      </c>
      <c r="J23" s="36" t="s">
        <v>365</v>
      </c>
      <c r="K23" s="37" t="s">
        <v>140</v>
      </c>
      <c r="L23" s="37"/>
      <c r="M23" s="125">
        <v>25000</v>
      </c>
      <c r="N23" s="126"/>
      <c r="O23" s="125">
        <v>25000</v>
      </c>
      <c r="P23" s="126"/>
      <c r="Q23" s="36" t="s">
        <v>86</v>
      </c>
      <c r="R23" s="36" t="s">
        <v>343</v>
      </c>
    </row>
    <row r="24" spans="1:18" ht="370.5" customHeight="1" x14ac:dyDescent="0.2">
      <c r="A24" s="58">
        <v>4</v>
      </c>
      <c r="B24" s="61">
        <v>1</v>
      </c>
      <c r="C24" s="61">
        <v>4</v>
      </c>
      <c r="D24" s="61">
        <v>5</v>
      </c>
      <c r="E24" s="54" t="s">
        <v>362</v>
      </c>
      <c r="F24" s="52" t="s">
        <v>363</v>
      </c>
      <c r="G24" s="52" t="s">
        <v>364</v>
      </c>
      <c r="H24" s="52" t="s">
        <v>341</v>
      </c>
      <c r="I24" s="21" t="s">
        <v>180</v>
      </c>
      <c r="J24" s="52" t="s">
        <v>366</v>
      </c>
      <c r="K24" s="53" t="s">
        <v>140</v>
      </c>
      <c r="L24" s="129"/>
      <c r="M24" s="127">
        <v>25000</v>
      </c>
      <c r="N24" s="130"/>
      <c r="O24" s="127">
        <v>25000</v>
      </c>
      <c r="P24" s="130"/>
      <c r="Q24" s="52" t="s">
        <v>86</v>
      </c>
      <c r="R24" s="52" t="s">
        <v>343</v>
      </c>
    </row>
    <row r="25" spans="1:18" ht="51.75" customHeight="1" x14ac:dyDescent="0.2">
      <c r="A25" s="58"/>
      <c r="B25" s="596" t="s">
        <v>361</v>
      </c>
      <c r="C25" s="804"/>
      <c r="D25" s="804"/>
      <c r="E25" s="804"/>
      <c r="F25" s="804"/>
      <c r="G25" s="804"/>
      <c r="H25" s="804"/>
      <c r="I25" s="804"/>
      <c r="J25" s="804"/>
      <c r="K25" s="804"/>
      <c r="L25" s="804"/>
      <c r="M25" s="804"/>
      <c r="N25" s="804"/>
      <c r="O25" s="804"/>
      <c r="P25" s="804"/>
      <c r="Q25" s="804"/>
      <c r="R25" s="805"/>
    </row>
    <row r="26" spans="1:18" s="114" customFormat="1" ht="87.75" customHeight="1" x14ac:dyDescent="0.2">
      <c r="A26" s="503">
        <v>5</v>
      </c>
      <c r="B26" s="503">
        <v>1</v>
      </c>
      <c r="C26" s="503">
        <v>4</v>
      </c>
      <c r="D26" s="506">
        <v>5</v>
      </c>
      <c r="E26" s="506" t="s">
        <v>367</v>
      </c>
      <c r="F26" s="506" t="s">
        <v>368</v>
      </c>
      <c r="G26" s="821" t="s">
        <v>369</v>
      </c>
      <c r="H26" s="131" t="s">
        <v>370</v>
      </c>
      <c r="I26" s="131">
        <v>50</v>
      </c>
      <c r="J26" s="824" t="s">
        <v>371</v>
      </c>
      <c r="K26" s="630" t="s">
        <v>94</v>
      </c>
      <c r="L26" s="818"/>
      <c r="M26" s="633">
        <v>24964</v>
      </c>
      <c r="N26" s="815"/>
      <c r="O26" s="633">
        <v>24964</v>
      </c>
      <c r="P26" s="815"/>
      <c r="Q26" s="506" t="s">
        <v>372</v>
      </c>
      <c r="R26" s="506" t="s">
        <v>373</v>
      </c>
    </row>
    <row r="27" spans="1:18" s="114" customFormat="1" ht="93.75" customHeight="1" x14ac:dyDescent="0.2">
      <c r="A27" s="504"/>
      <c r="B27" s="504"/>
      <c r="C27" s="504"/>
      <c r="D27" s="507"/>
      <c r="E27" s="507"/>
      <c r="F27" s="507"/>
      <c r="G27" s="822"/>
      <c r="H27" s="131" t="s">
        <v>274</v>
      </c>
      <c r="I27" s="131">
        <v>30</v>
      </c>
      <c r="J27" s="825"/>
      <c r="K27" s="631"/>
      <c r="L27" s="819"/>
      <c r="M27" s="634"/>
      <c r="N27" s="816"/>
      <c r="O27" s="634"/>
      <c r="P27" s="816"/>
      <c r="Q27" s="507"/>
      <c r="R27" s="507"/>
    </row>
    <row r="28" spans="1:18" s="9" customFormat="1" ht="73.5" customHeight="1" x14ac:dyDescent="0.25">
      <c r="A28" s="505"/>
      <c r="B28" s="505"/>
      <c r="C28" s="505"/>
      <c r="D28" s="508"/>
      <c r="E28" s="508"/>
      <c r="F28" s="508"/>
      <c r="G28" s="823"/>
      <c r="H28" s="37" t="s">
        <v>374</v>
      </c>
      <c r="I28" s="7" t="s">
        <v>375</v>
      </c>
      <c r="J28" s="826"/>
      <c r="K28" s="632"/>
      <c r="L28" s="820"/>
      <c r="M28" s="635"/>
      <c r="N28" s="817"/>
      <c r="O28" s="635"/>
      <c r="P28" s="817"/>
      <c r="Q28" s="508"/>
      <c r="R28" s="508"/>
    </row>
    <row r="29" spans="1:18" s="9" customFormat="1" ht="90" customHeight="1" x14ac:dyDescent="0.25">
      <c r="A29" s="522">
        <v>5</v>
      </c>
      <c r="B29" s="519">
        <v>1</v>
      </c>
      <c r="C29" s="519">
        <v>4</v>
      </c>
      <c r="D29" s="522">
        <v>5</v>
      </c>
      <c r="E29" s="522" t="s">
        <v>367</v>
      </c>
      <c r="F29" s="522" t="s">
        <v>376</v>
      </c>
      <c r="G29" s="830" t="s">
        <v>369</v>
      </c>
      <c r="H29" s="39" t="s">
        <v>370</v>
      </c>
      <c r="I29" s="21" t="s">
        <v>377</v>
      </c>
      <c r="J29" s="833" t="s">
        <v>378</v>
      </c>
      <c r="K29" s="637" t="s">
        <v>94</v>
      </c>
      <c r="L29" s="836"/>
      <c r="M29" s="639">
        <v>24965</v>
      </c>
      <c r="N29" s="827"/>
      <c r="O29" s="639">
        <v>24965</v>
      </c>
      <c r="P29" s="827"/>
      <c r="Q29" s="522" t="s">
        <v>372</v>
      </c>
      <c r="R29" s="522" t="s">
        <v>373</v>
      </c>
    </row>
    <row r="30" spans="1:18" s="9" customFormat="1" ht="90" customHeight="1" x14ac:dyDescent="0.25">
      <c r="A30" s="523"/>
      <c r="B30" s="520"/>
      <c r="C30" s="520"/>
      <c r="D30" s="523"/>
      <c r="E30" s="523"/>
      <c r="F30" s="523"/>
      <c r="G30" s="831"/>
      <c r="H30" s="39" t="s">
        <v>274</v>
      </c>
      <c r="I30" s="21" t="s">
        <v>180</v>
      </c>
      <c r="J30" s="834"/>
      <c r="K30" s="638"/>
      <c r="L30" s="837"/>
      <c r="M30" s="640"/>
      <c r="N30" s="828"/>
      <c r="O30" s="640"/>
      <c r="P30" s="828"/>
      <c r="Q30" s="523"/>
      <c r="R30" s="523"/>
    </row>
    <row r="31" spans="1:18" s="9" customFormat="1" ht="99.75" customHeight="1" x14ac:dyDescent="0.25">
      <c r="A31" s="524"/>
      <c r="B31" s="521"/>
      <c r="C31" s="521"/>
      <c r="D31" s="524"/>
      <c r="E31" s="524"/>
      <c r="F31" s="524"/>
      <c r="G31" s="832"/>
      <c r="H31" s="53" t="s">
        <v>374</v>
      </c>
      <c r="I31" s="21" t="s">
        <v>375</v>
      </c>
      <c r="J31" s="835"/>
      <c r="K31" s="709"/>
      <c r="L31" s="838"/>
      <c r="M31" s="710"/>
      <c r="N31" s="829"/>
      <c r="O31" s="710"/>
      <c r="P31" s="829"/>
      <c r="Q31" s="524"/>
      <c r="R31" s="524"/>
    </row>
    <row r="32" spans="1:18" s="9" customFormat="1" ht="50.25" customHeight="1" x14ac:dyDescent="0.25">
      <c r="A32" s="60"/>
      <c r="B32" s="596" t="s">
        <v>379</v>
      </c>
      <c r="C32" s="804"/>
      <c r="D32" s="804"/>
      <c r="E32" s="804"/>
      <c r="F32" s="804"/>
      <c r="G32" s="804"/>
      <c r="H32" s="804"/>
      <c r="I32" s="804"/>
      <c r="J32" s="804"/>
      <c r="K32" s="804"/>
      <c r="L32" s="804"/>
      <c r="M32" s="804"/>
      <c r="N32" s="804"/>
      <c r="O32" s="804"/>
      <c r="P32" s="804"/>
      <c r="Q32" s="804"/>
      <c r="R32" s="805"/>
    </row>
    <row r="33" spans="1:18" s="9" customFormat="1" ht="200.25" customHeight="1" x14ac:dyDescent="0.25">
      <c r="A33" s="45">
        <v>6</v>
      </c>
      <c r="B33" s="45">
        <v>1</v>
      </c>
      <c r="C33" s="45">
        <v>4</v>
      </c>
      <c r="D33" s="34">
        <v>5</v>
      </c>
      <c r="E33" s="34" t="s">
        <v>380</v>
      </c>
      <c r="F33" s="34" t="s">
        <v>381</v>
      </c>
      <c r="G33" s="34" t="s">
        <v>37</v>
      </c>
      <c r="H33" s="35" t="s">
        <v>91</v>
      </c>
      <c r="I33" s="10" t="s">
        <v>84</v>
      </c>
      <c r="J33" s="34" t="s">
        <v>382</v>
      </c>
      <c r="K33" s="35" t="s">
        <v>110</v>
      </c>
      <c r="L33" s="132"/>
      <c r="M33" s="32">
        <v>28275.5</v>
      </c>
      <c r="N33" s="133"/>
      <c r="O33" s="32">
        <v>21650.5</v>
      </c>
      <c r="P33" s="133"/>
      <c r="Q33" s="34" t="s">
        <v>105</v>
      </c>
      <c r="R33" s="34" t="s">
        <v>383</v>
      </c>
    </row>
    <row r="34" spans="1:18" s="9" customFormat="1" ht="200.25" customHeight="1" x14ac:dyDescent="0.25">
      <c r="A34" s="241">
        <v>7</v>
      </c>
      <c r="B34" s="241">
        <v>1</v>
      </c>
      <c r="C34" s="241">
        <v>4</v>
      </c>
      <c r="D34" s="242">
        <v>2</v>
      </c>
      <c r="E34" s="242" t="s">
        <v>384</v>
      </c>
      <c r="F34" s="242" t="s">
        <v>385</v>
      </c>
      <c r="G34" s="242" t="s">
        <v>83</v>
      </c>
      <c r="H34" s="247" t="s">
        <v>91</v>
      </c>
      <c r="I34" s="267" t="s">
        <v>157</v>
      </c>
      <c r="J34" s="242" t="s">
        <v>386</v>
      </c>
      <c r="K34" s="247"/>
      <c r="L34" s="247" t="s">
        <v>211</v>
      </c>
      <c r="M34" s="248"/>
      <c r="N34" s="248">
        <v>110000</v>
      </c>
      <c r="O34" s="248"/>
      <c r="P34" s="248">
        <v>110000</v>
      </c>
      <c r="Q34" s="242" t="s">
        <v>86</v>
      </c>
      <c r="R34" s="242" t="s">
        <v>343</v>
      </c>
    </row>
    <row r="35" spans="1:18" s="9" customFormat="1" ht="84.75" customHeight="1" x14ac:dyDescent="0.25">
      <c r="A35" s="241"/>
      <c r="B35" s="613" t="s">
        <v>1113</v>
      </c>
      <c r="C35" s="616"/>
      <c r="D35" s="616"/>
      <c r="E35" s="616"/>
      <c r="F35" s="616"/>
      <c r="G35" s="616"/>
      <c r="H35" s="616"/>
      <c r="I35" s="616"/>
      <c r="J35" s="616"/>
      <c r="K35" s="616"/>
      <c r="L35" s="616"/>
      <c r="M35" s="616"/>
      <c r="N35" s="616"/>
      <c r="O35" s="616"/>
      <c r="P35" s="616"/>
      <c r="Q35" s="616"/>
      <c r="R35" s="617"/>
    </row>
    <row r="36" spans="1:18" s="9" customFormat="1" ht="310.5" customHeight="1" x14ac:dyDescent="0.25">
      <c r="A36" s="241">
        <v>8</v>
      </c>
      <c r="B36" s="241">
        <v>1</v>
      </c>
      <c r="C36" s="241">
        <v>4</v>
      </c>
      <c r="D36" s="242">
        <v>5</v>
      </c>
      <c r="E36" s="242" t="s">
        <v>387</v>
      </c>
      <c r="F36" s="242" t="s">
        <v>388</v>
      </c>
      <c r="G36" s="242" t="s">
        <v>83</v>
      </c>
      <c r="H36" s="247" t="s">
        <v>91</v>
      </c>
      <c r="I36" s="267" t="s">
        <v>180</v>
      </c>
      <c r="J36" s="242" t="s">
        <v>389</v>
      </c>
      <c r="K36" s="247"/>
      <c r="L36" s="247" t="s">
        <v>50</v>
      </c>
      <c r="M36" s="248"/>
      <c r="N36" s="248">
        <v>30673</v>
      </c>
      <c r="O36" s="248"/>
      <c r="P36" s="248">
        <v>30673</v>
      </c>
      <c r="Q36" s="242" t="s">
        <v>86</v>
      </c>
      <c r="R36" s="242" t="s">
        <v>343</v>
      </c>
    </row>
    <row r="37" spans="1:18" s="9" customFormat="1" ht="117" customHeight="1" x14ac:dyDescent="0.25">
      <c r="A37" s="241"/>
      <c r="B37" s="613" t="s">
        <v>1112</v>
      </c>
      <c r="C37" s="616"/>
      <c r="D37" s="616"/>
      <c r="E37" s="616"/>
      <c r="F37" s="616"/>
      <c r="G37" s="616"/>
      <c r="H37" s="616"/>
      <c r="I37" s="616"/>
      <c r="J37" s="616"/>
      <c r="K37" s="616"/>
      <c r="L37" s="616"/>
      <c r="M37" s="616"/>
      <c r="N37" s="616"/>
      <c r="O37" s="616"/>
      <c r="P37" s="616"/>
      <c r="Q37" s="616"/>
      <c r="R37" s="617"/>
    </row>
    <row r="38" spans="1:18" s="9" customFormat="1" ht="200.25" customHeight="1" x14ac:dyDescent="0.25">
      <c r="A38" s="241">
        <v>9</v>
      </c>
      <c r="B38" s="241">
        <v>1</v>
      </c>
      <c r="C38" s="241">
        <v>4</v>
      </c>
      <c r="D38" s="242">
        <v>5</v>
      </c>
      <c r="E38" s="242" t="s">
        <v>390</v>
      </c>
      <c r="F38" s="242" t="s">
        <v>391</v>
      </c>
      <c r="G38" s="242" t="s">
        <v>83</v>
      </c>
      <c r="H38" s="247" t="s">
        <v>91</v>
      </c>
      <c r="I38" s="267" t="s">
        <v>51</v>
      </c>
      <c r="J38" s="242" t="s">
        <v>392</v>
      </c>
      <c r="K38" s="247"/>
      <c r="L38" s="247" t="s">
        <v>50</v>
      </c>
      <c r="M38" s="248"/>
      <c r="N38" s="276">
        <v>40000</v>
      </c>
      <c r="O38" s="248"/>
      <c r="P38" s="276">
        <v>40000</v>
      </c>
      <c r="Q38" s="242" t="s">
        <v>86</v>
      </c>
      <c r="R38" s="242" t="s">
        <v>343</v>
      </c>
    </row>
    <row r="39" spans="1:18" s="9" customFormat="1" ht="138.75" customHeight="1" x14ac:dyDescent="0.25">
      <c r="A39" s="241"/>
      <c r="B39" s="613" t="s">
        <v>1111</v>
      </c>
      <c r="C39" s="616"/>
      <c r="D39" s="616"/>
      <c r="E39" s="616"/>
      <c r="F39" s="616"/>
      <c r="G39" s="616"/>
      <c r="H39" s="616"/>
      <c r="I39" s="616"/>
      <c r="J39" s="616"/>
      <c r="K39" s="616"/>
      <c r="L39" s="616"/>
      <c r="M39" s="616"/>
      <c r="N39" s="616"/>
      <c r="O39" s="616"/>
      <c r="P39" s="616"/>
      <c r="Q39" s="616"/>
      <c r="R39" s="617"/>
    </row>
    <row r="40" spans="1:18" s="9" customFormat="1" ht="116.25" customHeight="1" x14ac:dyDescent="0.25">
      <c r="A40" s="839">
        <v>10</v>
      </c>
      <c r="B40" s="839">
        <v>1</v>
      </c>
      <c r="C40" s="839">
        <v>4</v>
      </c>
      <c r="D40" s="747">
        <v>5</v>
      </c>
      <c r="E40" s="747" t="s">
        <v>393</v>
      </c>
      <c r="F40" s="747" t="s">
        <v>394</v>
      </c>
      <c r="G40" s="747" t="s">
        <v>395</v>
      </c>
      <c r="H40" s="247" t="s">
        <v>257</v>
      </c>
      <c r="I40" s="267" t="s">
        <v>57</v>
      </c>
      <c r="J40" s="843" t="s">
        <v>396</v>
      </c>
      <c r="K40" s="844"/>
      <c r="L40" s="846" t="s">
        <v>140</v>
      </c>
      <c r="M40" s="848"/>
      <c r="N40" s="841">
        <v>40000</v>
      </c>
      <c r="O40" s="848"/>
      <c r="P40" s="841">
        <v>40000</v>
      </c>
      <c r="Q40" s="747" t="s">
        <v>86</v>
      </c>
      <c r="R40" s="747" t="s">
        <v>343</v>
      </c>
    </row>
    <row r="41" spans="1:18" s="9" customFormat="1" ht="105" customHeight="1" x14ac:dyDescent="0.25">
      <c r="A41" s="840"/>
      <c r="B41" s="840"/>
      <c r="C41" s="840"/>
      <c r="D41" s="748"/>
      <c r="E41" s="748"/>
      <c r="F41" s="748"/>
      <c r="G41" s="748"/>
      <c r="H41" s="247" t="s">
        <v>397</v>
      </c>
      <c r="I41" s="267" t="s">
        <v>57</v>
      </c>
      <c r="J41" s="748"/>
      <c r="K41" s="845"/>
      <c r="L41" s="847"/>
      <c r="M41" s="849"/>
      <c r="N41" s="842"/>
      <c r="O41" s="849"/>
      <c r="P41" s="842"/>
      <c r="Q41" s="748"/>
      <c r="R41" s="748"/>
    </row>
    <row r="42" spans="1:18" customFormat="1" ht="105" customHeight="1" x14ac:dyDescent="0.25">
      <c r="A42" s="241"/>
      <c r="B42" s="613" t="s">
        <v>1110</v>
      </c>
      <c r="C42" s="614"/>
      <c r="D42" s="614"/>
      <c r="E42" s="614"/>
      <c r="F42" s="614"/>
      <c r="G42" s="614"/>
      <c r="H42" s="614"/>
      <c r="I42" s="614"/>
      <c r="J42" s="614"/>
      <c r="K42" s="614"/>
      <c r="L42" s="614"/>
      <c r="M42" s="614"/>
      <c r="N42" s="614"/>
      <c r="O42" s="614"/>
      <c r="P42" s="614"/>
      <c r="Q42" s="614"/>
      <c r="R42" s="615"/>
    </row>
    <row r="45" spans="1:18" ht="15" x14ac:dyDescent="0.25">
      <c r="L45" s="479"/>
      <c r="M45" s="581" t="s">
        <v>112</v>
      </c>
      <c r="N45" s="581"/>
      <c r="O45" s="581" t="s">
        <v>113</v>
      </c>
      <c r="P45" s="517"/>
    </row>
    <row r="46" spans="1:18" ht="15" x14ac:dyDescent="0.25">
      <c r="L46" s="479"/>
      <c r="M46" s="13" t="s">
        <v>114</v>
      </c>
      <c r="N46" s="14" t="s">
        <v>115</v>
      </c>
      <c r="O46" s="15" t="s">
        <v>114</v>
      </c>
      <c r="P46" s="14" t="s">
        <v>115</v>
      </c>
    </row>
    <row r="47" spans="1:18" ht="15" x14ac:dyDescent="0.25">
      <c r="L47" s="16" t="s">
        <v>116</v>
      </c>
      <c r="M47" s="17">
        <v>4</v>
      </c>
      <c r="N47" s="18">
        <v>82449.210000000006</v>
      </c>
      <c r="O47" s="19">
        <v>2</v>
      </c>
      <c r="P47" s="20">
        <v>46614.5</v>
      </c>
    </row>
    <row r="48" spans="1:18" ht="15" x14ac:dyDescent="0.25">
      <c r="L48" s="16" t="s">
        <v>117</v>
      </c>
      <c r="M48" s="134">
        <v>8</v>
      </c>
      <c r="N48" s="295">
        <f>P40+P38+P36+P34+O24+O21+O16+O11</f>
        <v>300551.88</v>
      </c>
      <c r="O48" s="136">
        <v>2</v>
      </c>
      <c r="P48" s="135">
        <f>O29+O33</f>
        <v>46615.5</v>
      </c>
    </row>
  </sheetData>
  <mergeCells count="121">
    <mergeCell ref="B42:R42"/>
    <mergeCell ref="L45:L46"/>
    <mergeCell ref="M45:N45"/>
    <mergeCell ref="O45:P45"/>
    <mergeCell ref="J40:J41"/>
    <mergeCell ref="K40:K41"/>
    <mergeCell ref="L40:L41"/>
    <mergeCell ref="M40:M41"/>
    <mergeCell ref="N40:N41"/>
    <mergeCell ref="O40:O41"/>
    <mergeCell ref="B35:R35"/>
    <mergeCell ref="B37:R37"/>
    <mergeCell ref="B39:R39"/>
    <mergeCell ref="A40:A41"/>
    <mergeCell ref="B40:B41"/>
    <mergeCell ref="C40:C41"/>
    <mergeCell ref="D40:D41"/>
    <mergeCell ref="E40:E41"/>
    <mergeCell ref="F40:F41"/>
    <mergeCell ref="G40:G41"/>
    <mergeCell ref="P40:P41"/>
    <mergeCell ref="Q40:Q41"/>
    <mergeCell ref="R40:R41"/>
    <mergeCell ref="N29:N31"/>
    <mergeCell ref="O29:O31"/>
    <mergeCell ref="P29:P31"/>
    <mergeCell ref="Q29:Q31"/>
    <mergeCell ref="R29:R31"/>
    <mergeCell ref="B32:R32"/>
    <mergeCell ref="F29:F31"/>
    <mergeCell ref="G29:G31"/>
    <mergeCell ref="J29:J31"/>
    <mergeCell ref="K29:K31"/>
    <mergeCell ref="L29:L31"/>
    <mergeCell ref="M29:M31"/>
    <mergeCell ref="A29:A31"/>
    <mergeCell ref="B29:B31"/>
    <mergeCell ref="C29:C31"/>
    <mergeCell ref="D29:D31"/>
    <mergeCell ref="E29:E31"/>
    <mergeCell ref="F26:F28"/>
    <mergeCell ref="G26:G28"/>
    <mergeCell ref="J26:J28"/>
    <mergeCell ref="K26:K28"/>
    <mergeCell ref="B22:R22"/>
    <mergeCell ref="B25:R25"/>
    <mergeCell ref="A26:A28"/>
    <mergeCell ref="B26:B28"/>
    <mergeCell ref="C26:C28"/>
    <mergeCell ref="D26:D28"/>
    <mergeCell ref="E26:E28"/>
    <mergeCell ref="J16:J19"/>
    <mergeCell ref="K16:K19"/>
    <mergeCell ref="L16:L19"/>
    <mergeCell ref="M16:M19"/>
    <mergeCell ref="N16:N19"/>
    <mergeCell ref="O16:O19"/>
    <mergeCell ref="N26:N28"/>
    <mergeCell ref="O26:O28"/>
    <mergeCell ref="P26:P28"/>
    <mergeCell ref="Q26:Q28"/>
    <mergeCell ref="R26:R28"/>
    <mergeCell ref="L26:L28"/>
    <mergeCell ref="M26:M28"/>
    <mergeCell ref="L7:L10"/>
    <mergeCell ref="M7:M10"/>
    <mergeCell ref="N7:N10"/>
    <mergeCell ref="O7:O10"/>
    <mergeCell ref="P7:P10"/>
    <mergeCell ref="Q11:Q14"/>
    <mergeCell ref="R11:R14"/>
    <mergeCell ref="B15:R15"/>
    <mergeCell ref="A16:A19"/>
    <mergeCell ref="B16:B19"/>
    <mergeCell ref="C16:C19"/>
    <mergeCell ref="D16:D19"/>
    <mergeCell ref="E16:E19"/>
    <mergeCell ref="F16:F19"/>
    <mergeCell ref="G16:G19"/>
    <mergeCell ref="K11:K14"/>
    <mergeCell ref="L11:L14"/>
    <mergeCell ref="M11:M14"/>
    <mergeCell ref="N11:N14"/>
    <mergeCell ref="O11:O14"/>
    <mergeCell ref="P11:P14"/>
    <mergeCell ref="P16:P19"/>
    <mergeCell ref="Q16:Q19"/>
    <mergeCell ref="R16:R19"/>
    <mergeCell ref="A11:A14"/>
    <mergeCell ref="B11:B14"/>
    <mergeCell ref="C11:C14"/>
    <mergeCell ref="D11:D14"/>
    <mergeCell ref="E11:E14"/>
    <mergeCell ref="F11:F14"/>
    <mergeCell ref="G11:G14"/>
    <mergeCell ref="J11:J14"/>
    <mergeCell ref="K7:K10"/>
    <mergeCell ref="Q4:Q5"/>
    <mergeCell ref="R4:R5"/>
    <mergeCell ref="A7:A10"/>
    <mergeCell ref="B7:B10"/>
    <mergeCell ref="C7:C10"/>
    <mergeCell ref="D7:D10"/>
    <mergeCell ref="E7:E10"/>
    <mergeCell ref="F7:F10"/>
    <mergeCell ref="G7:G10"/>
    <mergeCell ref="J7:J10"/>
    <mergeCell ref="G4:G5"/>
    <mergeCell ref="H4:I4"/>
    <mergeCell ref="J4:J5"/>
    <mergeCell ref="K4:L4"/>
    <mergeCell ref="M4:N4"/>
    <mergeCell ref="O4:P4"/>
    <mergeCell ref="A4:A5"/>
    <mergeCell ref="B4:B5"/>
    <mergeCell ref="C4:C5"/>
    <mergeCell ref="D4:D5"/>
    <mergeCell ref="E4:E5"/>
    <mergeCell ref="F4:F5"/>
    <mergeCell ref="Q7:Q10"/>
    <mergeCell ref="R7:R10"/>
  </mergeCells>
  <pageMargins left="0.7" right="0.7" top="0.75" bottom="0.75" header="0.3" footer="0.3"/>
  <pageSetup paperSize="9" orientation="portrait" horizontalDpi="4294967294" verticalDpi="429496729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usz12"/>
  <dimension ref="A1:S49"/>
  <sheetViews>
    <sheetView zoomScale="70" zoomScaleNormal="70" workbookViewId="0">
      <selection sqref="A1:R2"/>
    </sheetView>
  </sheetViews>
  <sheetFormatPr defaultRowHeight="15" x14ac:dyDescent="0.25"/>
  <cols>
    <col min="1" max="4" width="9.140625" bestFit="1" customWidth="1"/>
    <col min="5" max="5" width="26.140625" customWidth="1"/>
    <col min="6" max="6" width="36.28515625" customWidth="1"/>
    <col min="7" max="7" width="15.28515625" customWidth="1"/>
    <col min="8" max="8" width="18.7109375" customWidth="1"/>
    <col min="9" max="9" width="9.140625" bestFit="1" customWidth="1"/>
    <col min="10" max="10" width="23.7109375" customWidth="1"/>
    <col min="12" max="12" width="14.85546875" customWidth="1"/>
    <col min="13" max="13" width="9.85546875" bestFit="1" customWidth="1"/>
    <col min="14" max="14" width="17.28515625" customWidth="1"/>
    <col min="15" max="15" width="18.5703125" customWidth="1"/>
    <col min="16" max="16" width="14.140625" customWidth="1"/>
    <col min="17" max="17" width="19.7109375" customWidth="1"/>
    <col min="18" max="18" width="18.5703125" customWidth="1"/>
    <col min="20" max="20" width="14.140625" customWidth="1"/>
  </cols>
  <sheetData>
    <row r="1" spans="1:19" ht="15.75" x14ac:dyDescent="0.25">
      <c r="A1" s="965" t="s">
        <v>1255</v>
      </c>
      <c r="B1" s="182"/>
      <c r="C1" s="182"/>
      <c r="D1" s="182"/>
      <c r="E1" s="182"/>
      <c r="F1" s="182"/>
      <c r="G1" s="182"/>
      <c r="H1" s="182"/>
      <c r="I1" s="182"/>
      <c r="J1" s="182"/>
      <c r="K1" s="182"/>
      <c r="L1" s="182"/>
      <c r="M1" s="182"/>
      <c r="N1" s="182"/>
      <c r="O1" s="182"/>
      <c r="P1" s="182"/>
      <c r="Q1" s="182"/>
      <c r="R1" s="182"/>
    </row>
    <row r="2" spans="1:19" ht="15.75" x14ac:dyDescent="0.25">
      <c r="A2" s="967" t="s">
        <v>1268</v>
      </c>
      <c r="B2" s="967"/>
      <c r="C2" s="967"/>
      <c r="D2" s="967"/>
      <c r="E2" s="967"/>
      <c r="F2" s="967"/>
      <c r="G2" s="967"/>
      <c r="H2" s="967"/>
      <c r="I2" s="967"/>
      <c r="J2" s="967"/>
      <c r="K2" s="967"/>
      <c r="L2" s="967"/>
      <c r="M2" s="967"/>
      <c r="N2" s="967"/>
      <c r="O2" s="967"/>
      <c r="P2" s="967"/>
      <c r="Q2" s="967"/>
      <c r="R2" s="967"/>
    </row>
    <row r="3" spans="1:19" x14ac:dyDescent="0.25">
      <c r="A3" s="179"/>
      <c r="B3" s="179"/>
      <c r="C3" s="179"/>
      <c r="D3" s="179"/>
      <c r="E3" s="179"/>
      <c r="F3" s="179"/>
      <c r="G3" s="179"/>
      <c r="H3" s="179"/>
      <c r="I3" s="179"/>
      <c r="J3" s="179"/>
      <c r="K3" s="179"/>
      <c r="L3" s="179"/>
      <c r="M3" s="179"/>
      <c r="N3" s="179"/>
      <c r="O3" s="179"/>
      <c r="P3" s="179"/>
      <c r="Q3" s="179"/>
      <c r="R3" s="179"/>
    </row>
    <row r="4" spans="1:19" x14ac:dyDescent="0.25">
      <c r="A4" s="755" t="s">
        <v>0</v>
      </c>
      <c r="B4" s="755" t="s">
        <v>1</v>
      </c>
      <c r="C4" s="755" t="s">
        <v>2</v>
      </c>
      <c r="D4" s="755" t="s">
        <v>3</v>
      </c>
      <c r="E4" s="755" t="s">
        <v>4</v>
      </c>
      <c r="F4" s="755" t="s">
        <v>5</v>
      </c>
      <c r="G4" s="755" t="s">
        <v>6</v>
      </c>
      <c r="H4" s="757" t="s">
        <v>7</v>
      </c>
      <c r="I4" s="757"/>
      <c r="J4" s="755" t="s">
        <v>8</v>
      </c>
      <c r="K4" s="758" t="s">
        <v>9</v>
      </c>
      <c r="L4" s="850"/>
      <c r="M4" s="752" t="s">
        <v>10</v>
      </c>
      <c r="N4" s="752"/>
      <c r="O4" s="752" t="s">
        <v>11</v>
      </c>
      <c r="P4" s="752"/>
      <c r="Q4" s="755" t="s">
        <v>12</v>
      </c>
      <c r="R4" s="755" t="s">
        <v>13</v>
      </c>
    </row>
    <row r="5" spans="1:19" ht="30" x14ac:dyDescent="0.25">
      <c r="A5" s="756"/>
      <c r="B5" s="756"/>
      <c r="C5" s="756"/>
      <c r="D5" s="756"/>
      <c r="E5" s="756"/>
      <c r="F5" s="756"/>
      <c r="G5" s="756"/>
      <c r="H5" s="75" t="s">
        <v>14</v>
      </c>
      <c r="I5" s="75" t="s">
        <v>15</v>
      </c>
      <c r="J5" s="756"/>
      <c r="K5" s="76">
        <v>2018</v>
      </c>
      <c r="L5" s="76">
        <v>2019</v>
      </c>
      <c r="M5" s="77">
        <v>2018</v>
      </c>
      <c r="N5" s="77">
        <v>2019</v>
      </c>
      <c r="O5" s="77">
        <v>2018</v>
      </c>
      <c r="P5" s="77">
        <v>2019</v>
      </c>
      <c r="Q5" s="756"/>
      <c r="R5" s="756"/>
    </row>
    <row r="6" spans="1:19" x14ac:dyDescent="0.25">
      <c r="A6" s="75" t="s">
        <v>16</v>
      </c>
      <c r="B6" s="75" t="s">
        <v>17</v>
      </c>
      <c r="C6" s="75" t="s">
        <v>18</v>
      </c>
      <c r="D6" s="75" t="s">
        <v>19</v>
      </c>
      <c r="E6" s="75" t="s">
        <v>20</v>
      </c>
      <c r="F6" s="75" t="s">
        <v>21</v>
      </c>
      <c r="G6" s="75" t="s">
        <v>22</v>
      </c>
      <c r="H6" s="75" t="s">
        <v>23</v>
      </c>
      <c r="I6" s="75" t="s">
        <v>24</v>
      </c>
      <c r="J6" s="75" t="s">
        <v>25</v>
      </c>
      <c r="K6" s="76" t="s">
        <v>26</v>
      </c>
      <c r="L6" s="76" t="s">
        <v>27</v>
      </c>
      <c r="M6" s="79" t="s">
        <v>28</v>
      </c>
      <c r="N6" s="79" t="s">
        <v>29</v>
      </c>
      <c r="O6" s="79" t="s">
        <v>30</v>
      </c>
      <c r="P6" s="79" t="s">
        <v>31</v>
      </c>
      <c r="Q6" s="75" t="s">
        <v>32</v>
      </c>
      <c r="R6" s="75" t="s">
        <v>33</v>
      </c>
    </row>
    <row r="7" spans="1:19" s="179" customFormat="1" x14ac:dyDescent="0.25">
      <c r="A7" s="506">
        <v>1</v>
      </c>
      <c r="B7" s="506">
        <v>1</v>
      </c>
      <c r="C7" s="506">
        <v>4</v>
      </c>
      <c r="D7" s="506">
        <v>2</v>
      </c>
      <c r="E7" s="506" t="s">
        <v>686</v>
      </c>
      <c r="F7" s="506" t="s">
        <v>687</v>
      </c>
      <c r="G7" s="506" t="s">
        <v>688</v>
      </c>
      <c r="H7" s="36" t="s">
        <v>689</v>
      </c>
      <c r="I7" s="180">
        <v>3</v>
      </c>
      <c r="J7" s="506" t="s">
        <v>690</v>
      </c>
      <c r="K7" s="812" t="s">
        <v>39</v>
      </c>
      <c r="L7" s="812" t="s">
        <v>691</v>
      </c>
      <c r="M7" s="812">
        <v>43970.04</v>
      </c>
      <c r="N7" s="812"/>
      <c r="O7" s="812">
        <v>43970.04</v>
      </c>
      <c r="P7" s="812"/>
      <c r="Q7" s="506" t="s">
        <v>692</v>
      </c>
      <c r="R7" s="506" t="s">
        <v>693</v>
      </c>
      <c r="S7" s="181"/>
    </row>
    <row r="8" spans="1:19" s="179" customFormat="1" ht="45" x14ac:dyDescent="0.25">
      <c r="A8" s="507"/>
      <c r="B8" s="507"/>
      <c r="C8" s="507"/>
      <c r="D8" s="507"/>
      <c r="E8" s="507"/>
      <c r="F8" s="507"/>
      <c r="G8" s="507"/>
      <c r="H8" s="36" t="s">
        <v>694</v>
      </c>
      <c r="I8" s="36">
        <v>500</v>
      </c>
      <c r="J8" s="507"/>
      <c r="K8" s="813"/>
      <c r="L8" s="813"/>
      <c r="M8" s="813"/>
      <c r="N8" s="813"/>
      <c r="O8" s="813"/>
      <c r="P8" s="813"/>
      <c r="Q8" s="507"/>
      <c r="R8" s="507"/>
      <c r="S8" s="181"/>
    </row>
    <row r="9" spans="1:19" s="179" customFormat="1" ht="30" x14ac:dyDescent="0.25">
      <c r="A9" s="508"/>
      <c r="B9" s="508"/>
      <c r="C9" s="508"/>
      <c r="D9" s="508"/>
      <c r="E9" s="508"/>
      <c r="F9" s="508"/>
      <c r="G9" s="508"/>
      <c r="H9" s="36" t="s">
        <v>695</v>
      </c>
      <c r="I9" s="36">
        <v>60</v>
      </c>
      <c r="J9" s="508"/>
      <c r="K9" s="814"/>
      <c r="L9" s="814"/>
      <c r="M9" s="814"/>
      <c r="N9" s="814"/>
      <c r="O9" s="814"/>
      <c r="P9" s="814"/>
      <c r="Q9" s="508"/>
      <c r="R9" s="508"/>
      <c r="S9" s="181"/>
    </row>
    <row r="10" spans="1:19" s="179" customFormat="1" x14ac:dyDescent="0.25">
      <c r="A10" s="522">
        <v>1</v>
      </c>
      <c r="B10" s="522">
        <v>1</v>
      </c>
      <c r="C10" s="522">
        <v>4</v>
      </c>
      <c r="D10" s="522">
        <v>2</v>
      </c>
      <c r="E10" s="522" t="s">
        <v>686</v>
      </c>
      <c r="F10" s="522" t="s">
        <v>687</v>
      </c>
      <c r="G10" s="522" t="s">
        <v>688</v>
      </c>
      <c r="H10" s="52" t="s">
        <v>689</v>
      </c>
      <c r="I10" s="409">
        <v>3</v>
      </c>
      <c r="J10" s="522" t="s">
        <v>690</v>
      </c>
      <c r="K10" s="809" t="s">
        <v>39</v>
      </c>
      <c r="L10" s="809" t="s">
        <v>691</v>
      </c>
      <c r="M10" s="854">
        <v>43904.06</v>
      </c>
      <c r="N10" s="809"/>
      <c r="O10" s="854">
        <v>43904.06</v>
      </c>
      <c r="P10" s="809"/>
      <c r="Q10" s="522" t="s">
        <v>692</v>
      </c>
      <c r="R10" s="522" t="s">
        <v>693</v>
      </c>
      <c r="S10" s="181"/>
    </row>
    <row r="11" spans="1:19" s="179" customFormat="1" ht="45" x14ac:dyDescent="0.25">
      <c r="A11" s="523"/>
      <c r="B11" s="523"/>
      <c r="C11" s="523"/>
      <c r="D11" s="523"/>
      <c r="E11" s="523"/>
      <c r="F11" s="523"/>
      <c r="G11" s="523"/>
      <c r="H11" s="52" t="s">
        <v>694</v>
      </c>
      <c r="I11" s="52">
        <v>500</v>
      </c>
      <c r="J11" s="523"/>
      <c r="K11" s="810"/>
      <c r="L11" s="810"/>
      <c r="M11" s="855"/>
      <c r="N11" s="810"/>
      <c r="O11" s="855"/>
      <c r="P11" s="810"/>
      <c r="Q11" s="523"/>
      <c r="R11" s="523"/>
      <c r="S11" s="181"/>
    </row>
    <row r="12" spans="1:19" s="179" customFormat="1" ht="30" x14ac:dyDescent="0.25">
      <c r="A12" s="524"/>
      <c r="B12" s="524"/>
      <c r="C12" s="524"/>
      <c r="D12" s="524"/>
      <c r="E12" s="524"/>
      <c r="F12" s="524"/>
      <c r="G12" s="524"/>
      <c r="H12" s="52" t="s">
        <v>695</v>
      </c>
      <c r="I12" s="52">
        <v>60</v>
      </c>
      <c r="J12" s="524"/>
      <c r="K12" s="811"/>
      <c r="L12" s="811"/>
      <c r="M12" s="856"/>
      <c r="N12" s="811"/>
      <c r="O12" s="856"/>
      <c r="P12" s="811"/>
      <c r="Q12" s="524"/>
      <c r="R12" s="524"/>
      <c r="S12" s="181"/>
    </row>
    <row r="13" spans="1:19" s="179" customFormat="1" ht="34.5" customHeight="1" x14ac:dyDescent="0.25">
      <c r="A13" s="410"/>
      <c r="B13" s="851" t="s">
        <v>1147</v>
      </c>
      <c r="C13" s="852"/>
      <c r="D13" s="852"/>
      <c r="E13" s="852"/>
      <c r="F13" s="852"/>
      <c r="G13" s="852"/>
      <c r="H13" s="852"/>
      <c r="I13" s="852"/>
      <c r="J13" s="852"/>
      <c r="K13" s="852"/>
      <c r="L13" s="852"/>
      <c r="M13" s="852"/>
      <c r="N13" s="852"/>
      <c r="O13" s="852"/>
      <c r="P13" s="852"/>
      <c r="Q13" s="852"/>
      <c r="R13" s="853"/>
      <c r="S13" s="181"/>
    </row>
    <row r="14" spans="1:19" s="179" customFormat="1" ht="30" x14ac:dyDescent="0.25">
      <c r="A14" s="860">
        <v>2</v>
      </c>
      <c r="B14" s="506">
        <v>1</v>
      </c>
      <c r="C14" s="506">
        <v>4</v>
      </c>
      <c r="D14" s="506">
        <v>5</v>
      </c>
      <c r="E14" s="506" t="s">
        <v>696</v>
      </c>
      <c r="F14" s="506" t="s">
        <v>697</v>
      </c>
      <c r="G14" s="506" t="s">
        <v>698</v>
      </c>
      <c r="H14" s="36" t="s">
        <v>397</v>
      </c>
      <c r="I14" s="180">
        <v>50</v>
      </c>
      <c r="J14" s="506" t="s">
        <v>699</v>
      </c>
      <c r="K14" s="812" t="s">
        <v>39</v>
      </c>
      <c r="L14" s="812" t="s">
        <v>691</v>
      </c>
      <c r="M14" s="812">
        <v>64617.62</v>
      </c>
      <c r="N14" s="812"/>
      <c r="O14" s="812">
        <v>64617.62</v>
      </c>
      <c r="P14" s="812"/>
      <c r="Q14" s="506" t="s">
        <v>692</v>
      </c>
      <c r="R14" s="506" t="s">
        <v>693</v>
      </c>
      <c r="S14" s="181"/>
    </row>
    <row r="15" spans="1:19" s="179" customFormat="1" x14ac:dyDescent="0.25">
      <c r="A15" s="861"/>
      <c r="B15" s="507"/>
      <c r="C15" s="507"/>
      <c r="D15" s="507"/>
      <c r="E15" s="507"/>
      <c r="F15" s="507"/>
      <c r="G15" s="507"/>
      <c r="H15" s="506" t="s">
        <v>700</v>
      </c>
      <c r="I15" s="506">
        <v>136</v>
      </c>
      <c r="J15" s="507"/>
      <c r="K15" s="813"/>
      <c r="L15" s="813"/>
      <c r="M15" s="813"/>
      <c r="N15" s="813"/>
      <c r="O15" s="813"/>
      <c r="P15" s="813"/>
      <c r="Q15" s="507"/>
      <c r="R15" s="507"/>
      <c r="S15" s="181"/>
    </row>
    <row r="16" spans="1:19" s="179" customFormat="1" x14ac:dyDescent="0.25">
      <c r="A16" s="862"/>
      <c r="B16" s="508"/>
      <c r="C16" s="508"/>
      <c r="D16" s="508"/>
      <c r="E16" s="508"/>
      <c r="F16" s="508"/>
      <c r="G16" s="508"/>
      <c r="H16" s="508"/>
      <c r="I16" s="508"/>
      <c r="J16" s="508"/>
      <c r="K16" s="814"/>
      <c r="L16" s="814"/>
      <c r="M16" s="814"/>
      <c r="N16" s="814"/>
      <c r="O16" s="814"/>
      <c r="P16" s="814"/>
      <c r="Q16" s="508"/>
      <c r="R16" s="508"/>
    </row>
    <row r="17" spans="1:19" s="179" customFormat="1" ht="75.75" customHeight="1" x14ac:dyDescent="0.25">
      <c r="A17" s="857">
        <v>2</v>
      </c>
      <c r="B17" s="522">
        <v>1</v>
      </c>
      <c r="C17" s="522">
        <v>4</v>
      </c>
      <c r="D17" s="522">
        <v>5</v>
      </c>
      <c r="E17" s="522" t="s">
        <v>696</v>
      </c>
      <c r="F17" s="522" t="s">
        <v>701</v>
      </c>
      <c r="G17" s="522" t="s">
        <v>698</v>
      </c>
      <c r="H17" s="52" t="s">
        <v>397</v>
      </c>
      <c r="I17" s="409">
        <v>50</v>
      </c>
      <c r="J17" s="522" t="s">
        <v>699</v>
      </c>
      <c r="K17" s="854" t="s">
        <v>702</v>
      </c>
      <c r="L17" s="809" t="s">
        <v>691</v>
      </c>
      <c r="M17" s="863">
        <v>64617.62</v>
      </c>
      <c r="N17" s="809"/>
      <c r="O17" s="863">
        <v>64617.62</v>
      </c>
      <c r="P17" s="809"/>
      <c r="Q17" s="522" t="s">
        <v>692</v>
      </c>
      <c r="R17" s="522" t="s">
        <v>693</v>
      </c>
    </row>
    <row r="18" spans="1:19" s="179" customFormat="1" ht="51" customHeight="1" x14ac:dyDescent="0.25">
      <c r="A18" s="858"/>
      <c r="B18" s="523"/>
      <c r="C18" s="523"/>
      <c r="D18" s="523"/>
      <c r="E18" s="523"/>
      <c r="F18" s="523"/>
      <c r="G18" s="523"/>
      <c r="H18" s="522" t="s">
        <v>700</v>
      </c>
      <c r="I18" s="528">
        <v>270</v>
      </c>
      <c r="J18" s="523"/>
      <c r="K18" s="855"/>
      <c r="L18" s="810"/>
      <c r="M18" s="864"/>
      <c r="N18" s="810"/>
      <c r="O18" s="864"/>
      <c r="P18" s="810"/>
      <c r="Q18" s="523"/>
      <c r="R18" s="523"/>
    </row>
    <row r="19" spans="1:19" s="179" customFormat="1" ht="55.5" customHeight="1" x14ac:dyDescent="0.25">
      <c r="A19" s="859"/>
      <c r="B19" s="524"/>
      <c r="C19" s="524"/>
      <c r="D19" s="524"/>
      <c r="E19" s="524"/>
      <c r="F19" s="524"/>
      <c r="G19" s="524"/>
      <c r="H19" s="524"/>
      <c r="I19" s="530"/>
      <c r="J19" s="524"/>
      <c r="K19" s="856"/>
      <c r="L19" s="811"/>
      <c r="M19" s="865"/>
      <c r="N19" s="811"/>
      <c r="O19" s="865"/>
      <c r="P19" s="811"/>
      <c r="Q19" s="524"/>
      <c r="R19" s="524"/>
      <c r="S19" s="181"/>
    </row>
    <row r="20" spans="1:19" s="179" customFormat="1" ht="39.75" customHeight="1" x14ac:dyDescent="0.25">
      <c r="A20" s="852" t="s">
        <v>1146</v>
      </c>
      <c r="B20" s="852"/>
      <c r="C20" s="852"/>
      <c r="D20" s="852"/>
      <c r="E20" s="852"/>
      <c r="F20" s="852"/>
      <c r="G20" s="852"/>
      <c r="H20" s="852"/>
      <c r="I20" s="852"/>
      <c r="J20" s="852"/>
      <c r="K20" s="852"/>
      <c r="L20" s="852"/>
      <c r="M20" s="852"/>
      <c r="N20" s="852"/>
      <c r="O20" s="852"/>
      <c r="P20" s="852"/>
      <c r="Q20" s="852"/>
      <c r="R20" s="853"/>
      <c r="S20" s="181"/>
    </row>
    <row r="21" spans="1:19" s="179" customFormat="1" ht="195" x14ac:dyDescent="0.25">
      <c r="A21" s="34">
        <v>3</v>
      </c>
      <c r="B21" s="34">
        <v>1</v>
      </c>
      <c r="C21" s="34">
        <v>4</v>
      </c>
      <c r="D21" s="34">
        <v>2</v>
      </c>
      <c r="E21" s="34" t="s">
        <v>703</v>
      </c>
      <c r="F21" s="34" t="s">
        <v>704</v>
      </c>
      <c r="G21" s="34" t="s">
        <v>155</v>
      </c>
      <c r="H21" s="34" t="s">
        <v>705</v>
      </c>
      <c r="I21" s="34">
        <v>30</v>
      </c>
      <c r="J21" s="34" t="s">
        <v>706</v>
      </c>
      <c r="K21" s="34" t="s">
        <v>39</v>
      </c>
      <c r="L21" s="34" t="s">
        <v>691</v>
      </c>
      <c r="M21" s="163">
        <v>32500</v>
      </c>
      <c r="N21" s="163"/>
      <c r="O21" s="163">
        <v>32500</v>
      </c>
      <c r="P21" s="163"/>
      <c r="Q21" s="34" t="s">
        <v>692</v>
      </c>
      <c r="R21" s="34" t="s">
        <v>693</v>
      </c>
    </row>
    <row r="22" spans="1:19" s="179" customFormat="1" ht="120" x14ac:dyDescent="0.25">
      <c r="A22" s="34">
        <v>4</v>
      </c>
      <c r="B22" s="34">
        <v>1</v>
      </c>
      <c r="C22" s="34">
        <v>4</v>
      </c>
      <c r="D22" s="34">
        <v>2</v>
      </c>
      <c r="E22" s="34" t="s">
        <v>707</v>
      </c>
      <c r="F22" s="34" t="s">
        <v>708</v>
      </c>
      <c r="G22" s="34" t="s">
        <v>155</v>
      </c>
      <c r="H22" s="34" t="s">
        <v>709</v>
      </c>
      <c r="I22" s="34">
        <v>25</v>
      </c>
      <c r="J22" s="34" t="s">
        <v>710</v>
      </c>
      <c r="K22" s="34" t="s">
        <v>39</v>
      </c>
      <c r="L22" s="34" t="s">
        <v>691</v>
      </c>
      <c r="M22" s="163">
        <v>16839.66</v>
      </c>
      <c r="N22" s="163"/>
      <c r="O22" s="163">
        <v>16839.66</v>
      </c>
      <c r="P22" s="163"/>
      <c r="Q22" s="34" t="s">
        <v>692</v>
      </c>
      <c r="R22" s="34" t="s">
        <v>693</v>
      </c>
    </row>
    <row r="23" spans="1:19" s="179" customFormat="1" ht="270" x14ac:dyDescent="0.25">
      <c r="A23" s="36">
        <v>5</v>
      </c>
      <c r="B23" s="36">
        <v>1</v>
      </c>
      <c r="C23" s="36">
        <v>4</v>
      </c>
      <c r="D23" s="36">
        <v>5</v>
      </c>
      <c r="E23" s="36" t="s">
        <v>711</v>
      </c>
      <c r="F23" s="36" t="s">
        <v>282</v>
      </c>
      <c r="G23" s="36" t="s">
        <v>37</v>
      </c>
      <c r="H23" s="36" t="s">
        <v>102</v>
      </c>
      <c r="I23" s="7" t="s">
        <v>84</v>
      </c>
      <c r="J23" s="36" t="s">
        <v>104</v>
      </c>
      <c r="K23" s="37" t="s">
        <v>299</v>
      </c>
      <c r="L23" s="37"/>
      <c r="M23" s="126">
        <v>27411.5</v>
      </c>
      <c r="N23" s="126"/>
      <c r="O23" s="126">
        <v>20786.5</v>
      </c>
      <c r="P23" s="126"/>
      <c r="Q23" s="36" t="s">
        <v>105</v>
      </c>
      <c r="R23" s="36" t="s">
        <v>284</v>
      </c>
    </row>
    <row r="24" spans="1:19" s="179" customFormat="1" ht="270" x14ac:dyDescent="0.25">
      <c r="A24" s="52">
        <v>5</v>
      </c>
      <c r="B24" s="52">
        <v>1</v>
      </c>
      <c r="C24" s="52">
        <v>4</v>
      </c>
      <c r="D24" s="52">
        <v>5</v>
      </c>
      <c r="E24" s="52" t="s">
        <v>711</v>
      </c>
      <c r="F24" s="52" t="s">
        <v>282</v>
      </c>
      <c r="G24" s="52" t="s">
        <v>37</v>
      </c>
      <c r="H24" s="52" t="s">
        <v>102</v>
      </c>
      <c r="I24" s="21" t="s">
        <v>84</v>
      </c>
      <c r="J24" s="52" t="s">
        <v>104</v>
      </c>
      <c r="K24" s="389" t="s">
        <v>94</v>
      </c>
      <c r="L24" s="53"/>
      <c r="M24" s="166">
        <v>20500</v>
      </c>
      <c r="N24" s="128"/>
      <c r="O24" s="166">
        <v>20500</v>
      </c>
      <c r="P24" s="128"/>
      <c r="Q24" s="52" t="s">
        <v>105</v>
      </c>
      <c r="R24" s="52" t="s">
        <v>284</v>
      </c>
    </row>
    <row r="25" spans="1:19" s="182" customFormat="1" ht="24" customHeight="1" x14ac:dyDescent="0.25">
      <c r="A25" s="296"/>
      <c r="B25" s="866" t="s">
        <v>712</v>
      </c>
      <c r="C25" s="867"/>
      <c r="D25" s="867"/>
      <c r="E25" s="867"/>
      <c r="F25" s="867"/>
      <c r="G25" s="867"/>
      <c r="H25" s="867"/>
      <c r="I25" s="867"/>
      <c r="J25" s="867"/>
      <c r="K25" s="867"/>
      <c r="L25" s="867"/>
      <c r="M25" s="867"/>
      <c r="N25" s="867"/>
      <c r="O25" s="867"/>
      <c r="P25" s="867"/>
      <c r="Q25" s="867"/>
      <c r="R25" s="868"/>
    </row>
    <row r="26" spans="1:19" s="179" customFormat="1" ht="105" x14ac:dyDescent="0.25">
      <c r="A26" s="183">
        <v>6</v>
      </c>
      <c r="B26" s="396">
        <v>1</v>
      </c>
      <c r="C26" s="142">
        <v>4</v>
      </c>
      <c r="D26" s="142">
        <v>2</v>
      </c>
      <c r="E26" s="149" t="s">
        <v>713</v>
      </c>
      <c r="F26" s="149" t="s">
        <v>714</v>
      </c>
      <c r="G26" s="142" t="s">
        <v>150</v>
      </c>
      <c r="H26" s="184" t="s">
        <v>150</v>
      </c>
      <c r="I26" s="142">
        <v>1</v>
      </c>
      <c r="J26" s="149" t="s">
        <v>715</v>
      </c>
      <c r="K26" s="142" t="s">
        <v>50</v>
      </c>
      <c r="L26" s="185" t="s">
        <v>691</v>
      </c>
      <c r="M26" s="147">
        <v>46286.18</v>
      </c>
      <c r="N26" s="147"/>
      <c r="O26" s="147">
        <v>46286.18</v>
      </c>
      <c r="P26" s="147"/>
      <c r="Q26" s="396" t="s">
        <v>692</v>
      </c>
      <c r="R26" s="396" t="s">
        <v>693</v>
      </c>
      <c r="S26" s="8"/>
    </row>
    <row r="27" spans="1:19" s="179" customFormat="1" ht="105" x14ac:dyDescent="0.25">
      <c r="A27" s="186">
        <v>6</v>
      </c>
      <c r="B27" s="52">
        <v>1</v>
      </c>
      <c r="C27" s="50">
        <v>4</v>
      </c>
      <c r="D27" s="50">
        <v>2</v>
      </c>
      <c r="E27" s="165" t="s">
        <v>713</v>
      </c>
      <c r="F27" s="165" t="s">
        <v>714</v>
      </c>
      <c r="G27" s="50" t="s">
        <v>150</v>
      </c>
      <c r="H27" s="187" t="s">
        <v>581</v>
      </c>
      <c r="I27" s="188">
        <v>135</v>
      </c>
      <c r="J27" s="165" t="s">
        <v>715</v>
      </c>
      <c r="K27" s="50" t="s">
        <v>110</v>
      </c>
      <c r="L27" s="189" t="s">
        <v>691</v>
      </c>
      <c r="M27" s="41">
        <v>38316</v>
      </c>
      <c r="N27" s="397"/>
      <c r="O27" s="41">
        <v>38316</v>
      </c>
      <c r="P27" s="397"/>
      <c r="Q27" s="52" t="s">
        <v>692</v>
      </c>
      <c r="R27" s="52" t="s">
        <v>693</v>
      </c>
      <c r="S27" s="8"/>
    </row>
    <row r="28" spans="1:19" s="179" customFormat="1" x14ac:dyDescent="0.25">
      <c r="A28" s="186"/>
      <c r="B28" s="851" t="s">
        <v>716</v>
      </c>
      <c r="C28" s="852"/>
      <c r="D28" s="852"/>
      <c r="E28" s="852"/>
      <c r="F28" s="852"/>
      <c r="G28" s="852"/>
      <c r="H28" s="852"/>
      <c r="I28" s="852"/>
      <c r="J28" s="852"/>
      <c r="K28" s="852"/>
      <c r="L28" s="852"/>
      <c r="M28" s="852"/>
      <c r="N28" s="852"/>
      <c r="O28" s="852"/>
      <c r="P28" s="852"/>
      <c r="Q28" s="852"/>
      <c r="R28" s="409"/>
      <c r="S28" s="8"/>
    </row>
    <row r="29" spans="1:19" ht="60" customHeight="1" x14ac:dyDescent="0.25">
      <c r="A29" s="490">
        <v>7</v>
      </c>
      <c r="B29" s="490">
        <v>1</v>
      </c>
      <c r="C29" s="490">
        <v>4</v>
      </c>
      <c r="D29" s="490">
        <v>5</v>
      </c>
      <c r="E29" s="490" t="s">
        <v>1160</v>
      </c>
      <c r="F29" s="490" t="s">
        <v>717</v>
      </c>
      <c r="G29" s="490" t="s">
        <v>718</v>
      </c>
      <c r="H29" s="490" t="s">
        <v>719</v>
      </c>
      <c r="I29" s="490">
        <v>160</v>
      </c>
      <c r="J29" s="490" t="s">
        <v>690</v>
      </c>
      <c r="K29" s="872"/>
      <c r="L29" s="869" t="s">
        <v>317</v>
      </c>
      <c r="M29" s="872"/>
      <c r="N29" s="869">
        <v>51000</v>
      </c>
      <c r="O29" s="869"/>
      <c r="P29" s="869">
        <v>51000</v>
      </c>
      <c r="Q29" s="490" t="s">
        <v>692</v>
      </c>
      <c r="R29" s="490" t="s">
        <v>693</v>
      </c>
    </row>
    <row r="30" spans="1:19" ht="62.45" customHeight="1" x14ac:dyDescent="0.25">
      <c r="A30" s="492"/>
      <c r="B30" s="492"/>
      <c r="C30" s="492"/>
      <c r="D30" s="492"/>
      <c r="E30" s="492"/>
      <c r="F30" s="492"/>
      <c r="G30" s="492"/>
      <c r="H30" s="492"/>
      <c r="I30" s="492"/>
      <c r="J30" s="492"/>
      <c r="K30" s="873"/>
      <c r="L30" s="870"/>
      <c r="M30" s="873"/>
      <c r="N30" s="870"/>
      <c r="O30" s="870"/>
      <c r="P30" s="870"/>
      <c r="Q30" s="492"/>
      <c r="R30" s="492"/>
    </row>
    <row r="31" spans="1:19" ht="120.75" customHeight="1" x14ac:dyDescent="0.25">
      <c r="A31" s="491"/>
      <c r="B31" s="491"/>
      <c r="C31" s="491"/>
      <c r="D31" s="491"/>
      <c r="E31" s="491"/>
      <c r="F31" s="491"/>
      <c r="G31" s="491"/>
      <c r="H31" s="491"/>
      <c r="I31" s="491"/>
      <c r="J31" s="491"/>
      <c r="K31" s="874"/>
      <c r="L31" s="871"/>
      <c r="M31" s="874"/>
      <c r="N31" s="871"/>
      <c r="O31" s="871"/>
      <c r="P31" s="871"/>
      <c r="Q31" s="491"/>
      <c r="R31" s="491"/>
    </row>
    <row r="32" spans="1:19" ht="28.15" customHeight="1" x14ac:dyDescent="0.25">
      <c r="A32" s="875" t="s">
        <v>1117</v>
      </c>
      <c r="B32" s="876"/>
      <c r="C32" s="876"/>
      <c r="D32" s="876"/>
      <c r="E32" s="876"/>
      <c r="F32" s="876"/>
      <c r="G32" s="876"/>
      <c r="H32" s="876"/>
      <c r="I32" s="876"/>
      <c r="J32" s="876"/>
      <c r="K32" s="876"/>
      <c r="L32" s="876"/>
      <c r="M32" s="876"/>
      <c r="N32" s="876"/>
      <c r="O32" s="876"/>
      <c r="P32" s="876"/>
      <c r="Q32" s="876"/>
      <c r="R32" s="877"/>
    </row>
    <row r="33" spans="1:18" x14ac:dyDescent="0.25">
      <c r="A33" s="878"/>
      <c r="B33" s="879"/>
      <c r="C33" s="879"/>
      <c r="D33" s="879"/>
      <c r="E33" s="879"/>
      <c r="F33" s="879"/>
      <c r="G33" s="879"/>
      <c r="H33" s="879"/>
      <c r="I33" s="879"/>
      <c r="J33" s="879"/>
      <c r="K33" s="879"/>
      <c r="L33" s="879"/>
      <c r="M33" s="879"/>
      <c r="N33" s="879"/>
      <c r="O33" s="879"/>
      <c r="P33" s="879"/>
      <c r="Q33" s="879"/>
      <c r="R33" s="880"/>
    </row>
    <row r="34" spans="1:18" ht="91.9" customHeight="1" x14ac:dyDescent="0.25">
      <c r="A34" s="490">
        <v>8</v>
      </c>
      <c r="B34" s="490">
        <v>1</v>
      </c>
      <c r="C34" s="490">
        <v>4</v>
      </c>
      <c r="D34" s="490">
        <v>5</v>
      </c>
      <c r="E34" s="490" t="s">
        <v>720</v>
      </c>
      <c r="F34" s="490" t="s">
        <v>721</v>
      </c>
      <c r="G34" s="236" t="s">
        <v>37</v>
      </c>
      <c r="H34" s="242" t="s">
        <v>42</v>
      </c>
      <c r="I34" s="242">
        <v>50</v>
      </c>
      <c r="J34" s="490" t="s">
        <v>722</v>
      </c>
      <c r="K34" s="872"/>
      <c r="L34" s="869" t="s">
        <v>94</v>
      </c>
      <c r="M34" s="872"/>
      <c r="N34" s="869">
        <v>38000</v>
      </c>
      <c r="O34" s="869"/>
      <c r="P34" s="869">
        <v>38000</v>
      </c>
      <c r="Q34" s="490" t="s">
        <v>692</v>
      </c>
      <c r="R34" s="490" t="s">
        <v>693</v>
      </c>
    </row>
    <row r="35" spans="1:18" ht="118.5" customHeight="1" x14ac:dyDescent="0.25">
      <c r="A35" s="491"/>
      <c r="B35" s="491"/>
      <c r="C35" s="491"/>
      <c r="D35" s="491"/>
      <c r="E35" s="491"/>
      <c r="F35" s="491"/>
      <c r="G35" s="394" t="s">
        <v>64</v>
      </c>
      <c r="H35" s="411" t="s">
        <v>723</v>
      </c>
      <c r="I35" s="411">
        <v>350</v>
      </c>
      <c r="J35" s="491"/>
      <c r="K35" s="874"/>
      <c r="L35" s="871"/>
      <c r="M35" s="874"/>
      <c r="N35" s="871"/>
      <c r="O35" s="871"/>
      <c r="P35" s="871"/>
      <c r="Q35" s="491"/>
      <c r="R35" s="491"/>
    </row>
    <row r="36" spans="1:18" ht="45.6" customHeight="1" x14ac:dyDescent="0.25">
      <c r="A36" s="613" t="s">
        <v>1116</v>
      </c>
      <c r="B36" s="616"/>
      <c r="C36" s="616"/>
      <c r="D36" s="616"/>
      <c r="E36" s="616"/>
      <c r="F36" s="616"/>
      <c r="G36" s="616"/>
      <c r="H36" s="616"/>
      <c r="I36" s="616"/>
      <c r="J36" s="616"/>
      <c r="K36" s="616"/>
      <c r="L36" s="616"/>
      <c r="M36" s="616"/>
      <c r="N36" s="616"/>
      <c r="O36" s="616"/>
      <c r="P36" s="616"/>
      <c r="Q36" s="616"/>
      <c r="R36" s="617"/>
    </row>
    <row r="37" spans="1:18" ht="174.75" customHeight="1" x14ac:dyDescent="0.25">
      <c r="A37" s="236">
        <v>9</v>
      </c>
      <c r="B37" s="236">
        <v>1</v>
      </c>
      <c r="C37" s="236">
        <v>4</v>
      </c>
      <c r="D37" s="236">
        <v>5</v>
      </c>
      <c r="E37" s="242" t="s">
        <v>724</v>
      </c>
      <c r="F37" s="236" t="s">
        <v>1253</v>
      </c>
      <c r="G37" s="236" t="s">
        <v>37</v>
      </c>
      <c r="H37" s="236" t="s">
        <v>42</v>
      </c>
      <c r="I37" s="236">
        <v>45</v>
      </c>
      <c r="J37" s="236" t="s">
        <v>725</v>
      </c>
      <c r="K37" s="241"/>
      <c r="L37" s="287" t="s">
        <v>94</v>
      </c>
      <c r="M37" s="277"/>
      <c r="N37" s="287">
        <v>10500</v>
      </c>
      <c r="O37" s="287"/>
      <c r="P37" s="287">
        <v>10500</v>
      </c>
      <c r="Q37" s="236" t="s">
        <v>692</v>
      </c>
      <c r="R37" s="236" t="s">
        <v>693</v>
      </c>
    </row>
    <row r="38" spans="1:18" ht="67.900000000000006" customHeight="1" x14ac:dyDescent="0.25">
      <c r="A38" s="663" t="s">
        <v>1254</v>
      </c>
      <c r="B38" s="742"/>
      <c r="C38" s="742"/>
      <c r="D38" s="742"/>
      <c r="E38" s="742"/>
      <c r="F38" s="742"/>
      <c r="G38" s="742"/>
      <c r="H38" s="742"/>
      <c r="I38" s="742"/>
      <c r="J38" s="742"/>
      <c r="K38" s="742"/>
      <c r="L38" s="742"/>
      <c r="M38" s="742"/>
      <c r="N38" s="742"/>
      <c r="O38" s="742"/>
      <c r="P38" s="742"/>
      <c r="Q38" s="742"/>
      <c r="R38" s="743"/>
    </row>
    <row r="39" spans="1:18" ht="178.15" customHeight="1" x14ac:dyDescent="0.25">
      <c r="A39" s="241">
        <v>10</v>
      </c>
      <c r="B39" s="241">
        <v>1</v>
      </c>
      <c r="C39" s="241">
        <v>4</v>
      </c>
      <c r="D39" s="241">
        <v>2</v>
      </c>
      <c r="E39" s="242" t="s">
        <v>726</v>
      </c>
      <c r="F39" s="242" t="s">
        <v>727</v>
      </c>
      <c r="G39" s="241" t="s">
        <v>155</v>
      </c>
      <c r="H39" s="241" t="s">
        <v>42</v>
      </c>
      <c r="I39" s="241">
        <v>30</v>
      </c>
      <c r="J39" s="242" t="s">
        <v>728</v>
      </c>
      <c r="K39" s="241"/>
      <c r="L39" s="241" t="s">
        <v>50</v>
      </c>
      <c r="M39" s="278"/>
      <c r="N39" s="279">
        <v>106000</v>
      </c>
      <c r="O39" s="278"/>
      <c r="P39" s="280">
        <v>106000</v>
      </c>
      <c r="Q39" s="281" t="s">
        <v>692</v>
      </c>
      <c r="R39" s="281" t="s">
        <v>693</v>
      </c>
    </row>
    <row r="40" spans="1:18" ht="80.45" customHeight="1" x14ac:dyDescent="0.25">
      <c r="A40" s="613" t="s">
        <v>1115</v>
      </c>
      <c r="B40" s="616"/>
      <c r="C40" s="616"/>
      <c r="D40" s="616"/>
      <c r="E40" s="616"/>
      <c r="F40" s="616"/>
      <c r="G40" s="616"/>
      <c r="H40" s="616"/>
      <c r="I40" s="616"/>
      <c r="J40" s="616"/>
      <c r="K40" s="616"/>
      <c r="L40" s="616"/>
      <c r="M40" s="616"/>
      <c r="N40" s="616"/>
      <c r="O40" s="616"/>
      <c r="P40" s="616"/>
      <c r="Q40" s="616"/>
      <c r="R40" s="617"/>
    </row>
    <row r="41" spans="1:18" ht="303" customHeight="1" x14ac:dyDescent="0.25">
      <c r="A41" s="241">
        <v>11</v>
      </c>
      <c r="B41" s="241">
        <v>1</v>
      </c>
      <c r="C41" s="241">
        <v>4</v>
      </c>
      <c r="D41" s="241">
        <v>5</v>
      </c>
      <c r="E41" s="242" t="s">
        <v>729</v>
      </c>
      <c r="F41" s="242" t="s">
        <v>730</v>
      </c>
      <c r="G41" s="241" t="s">
        <v>155</v>
      </c>
      <c r="H41" s="241" t="s">
        <v>42</v>
      </c>
      <c r="I41" s="241">
        <v>30</v>
      </c>
      <c r="J41" s="242" t="s">
        <v>731</v>
      </c>
      <c r="K41" s="241"/>
      <c r="L41" s="241" t="s">
        <v>94</v>
      </c>
      <c r="M41" s="278"/>
      <c r="N41" s="280">
        <v>37500</v>
      </c>
      <c r="O41" s="278"/>
      <c r="P41" s="280">
        <v>37500</v>
      </c>
      <c r="Q41" s="281" t="s">
        <v>692</v>
      </c>
      <c r="R41" s="281" t="s">
        <v>693</v>
      </c>
    </row>
    <row r="42" spans="1:18" ht="54.6" customHeight="1" x14ac:dyDescent="0.25">
      <c r="A42" s="613" t="s">
        <v>1114</v>
      </c>
      <c r="B42" s="616"/>
      <c r="C42" s="616"/>
      <c r="D42" s="616"/>
      <c r="E42" s="616"/>
      <c r="F42" s="616"/>
      <c r="G42" s="616"/>
      <c r="H42" s="616"/>
      <c r="I42" s="616"/>
      <c r="J42" s="616"/>
      <c r="K42" s="616"/>
      <c r="L42" s="616"/>
      <c r="M42" s="616"/>
      <c r="N42" s="616"/>
      <c r="O42" s="616"/>
      <c r="P42" s="616"/>
      <c r="Q42" s="616"/>
      <c r="R42" s="617"/>
    </row>
    <row r="43" spans="1:18" x14ac:dyDescent="0.25">
      <c r="P43" s="1"/>
    </row>
    <row r="45" spans="1:18" ht="26.25" customHeight="1" x14ac:dyDescent="0.25"/>
    <row r="46" spans="1:18" x14ac:dyDescent="0.25">
      <c r="L46" s="224"/>
      <c r="M46" s="581" t="s">
        <v>112</v>
      </c>
      <c r="N46" s="581"/>
      <c r="O46" s="581" t="s">
        <v>113</v>
      </c>
      <c r="P46" s="517"/>
    </row>
    <row r="47" spans="1:18" x14ac:dyDescent="0.25">
      <c r="L47" s="224"/>
      <c r="M47" s="13" t="s">
        <v>114</v>
      </c>
      <c r="N47" s="14" t="s">
        <v>115</v>
      </c>
      <c r="O47" s="15" t="s">
        <v>114</v>
      </c>
      <c r="P47" s="14" t="s">
        <v>115</v>
      </c>
    </row>
    <row r="48" spans="1:18" ht="19.5" customHeight="1" x14ac:dyDescent="0.25">
      <c r="L48" s="16" t="s">
        <v>116</v>
      </c>
      <c r="M48" s="17">
        <v>5</v>
      </c>
      <c r="N48" s="18">
        <v>204213.5</v>
      </c>
      <c r="O48" s="19">
        <v>1</v>
      </c>
      <c r="P48" s="20">
        <f>O23</f>
        <v>20786.5</v>
      </c>
    </row>
    <row r="49" spans="12:16" x14ac:dyDescent="0.25">
      <c r="L49" s="16" t="s">
        <v>117</v>
      </c>
      <c r="M49" s="134">
        <v>10</v>
      </c>
      <c r="N49" s="18">
        <f>P41+P39+P37+P34+P29+O27+O22+O21+O17+O10</f>
        <v>439177.33999999997</v>
      </c>
      <c r="O49" s="136">
        <v>1</v>
      </c>
      <c r="P49" s="135">
        <f>O24</f>
        <v>20500</v>
      </c>
    </row>
  </sheetData>
  <mergeCells count="127">
    <mergeCell ref="M46:N46"/>
    <mergeCell ref="O46:P46"/>
    <mergeCell ref="A36:R36"/>
    <mergeCell ref="A38:R38"/>
    <mergeCell ref="A40:R40"/>
    <mergeCell ref="A42:R42"/>
    <mergeCell ref="L34:L35"/>
    <mergeCell ref="M34:M35"/>
    <mergeCell ref="N34:N35"/>
    <mergeCell ref="O34:O35"/>
    <mergeCell ref="P34:P35"/>
    <mergeCell ref="Q34:Q35"/>
    <mergeCell ref="A32:R33"/>
    <mergeCell ref="A34:A35"/>
    <mergeCell ref="B34:B35"/>
    <mergeCell ref="C34:C35"/>
    <mergeCell ref="D34:D35"/>
    <mergeCell ref="E34:E35"/>
    <mergeCell ref="F34:F35"/>
    <mergeCell ref="J34:J35"/>
    <mergeCell ref="K34:K35"/>
    <mergeCell ref="R34:R35"/>
    <mergeCell ref="A20:R20"/>
    <mergeCell ref="B25:R25"/>
    <mergeCell ref="B28:Q28"/>
    <mergeCell ref="A29:A31"/>
    <mergeCell ref="B29:B31"/>
    <mergeCell ref="C29:C31"/>
    <mergeCell ref="D29:D31"/>
    <mergeCell ref="E29:E31"/>
    <mergeCell ref="R29:R31"/>
    <mergeCell ref="L29:L31"/>
    <mergeCell ref="M29:M31"/>
    <mergeCell ref="N29:N31"/>
    <mergeCell ref="O29:O31"/>
    <mergeCell ref="P29:P31"/>
    <mergeCell ref="Q29:Q31"/>
    <mergeCell ref="F29:F31"/>
    <mergeCell ref="G29:G31"/>
    <mergeCell ref="H29:H31"/>
    <mergeCell ref="I29:I31"/>
    <mergeCell ref="J29:J31"/>
    <mergeCell ref="K29:K31"/>
    <mergeCell ref="R17:R19"/>
    <mergeCell ref="H18:H19"/>
    <mergeCell ref="I18:I19"/>
    <mergeCell ref="G17:G19"/>
    <mergeCell ref="J17:J19"/>
    <mergeCell ref="K17:K19"/>
    <mergeCell ref="L17:L19"/>
    <mergeCell ref="M17:M19"/>
    <mergeCell ref="N17:N19"/>
    <mergeCell ref="A17:A19"/>
    <mergeCell ref="B17:B19"/>
    <mergeCell ref="C17:C19"/>
    <mergeCell ref="D17:D19"/>
    <mergeCell ref="E17:E19"/>
    <mergeCell ref="F17:F19"/>
    <mergeCell ref="O14:O16"/>
    <mergeCell ref="P14:P16"/>
    <mergeCell ref="Q14:Q16"/>
    <mergeCell ref="A14:A16"/>
    <mergeCell ref="B14:B16"/>
    <mergeCell ref="C14:C16"/>
    <mergeCell ref="D14:D16"/>
    <mergeCell ref="E14:E16"/>
    <mergeCell ref="F14:F16"/>
    <mergeCell ref="O17:O19"/>
    <mergeCell ref="P17:P19"/>
    <mergeCell ref="Q17:Q19"/>
    <mergeCell ref="B13:R13"/>
    <mergeCell ref="F10:F12"/>
    <mergeCell ref="G10:G12"/>
    <mergeCell ref="J10:J12"/>
    <mergeCell ref="K10:K12"/>
    <mergeCell ref="L10:L12"/>
    <mergeCell ref="M10:M12"/>
    <mergeCell ref="R14:R16"/>
    <mergeCell ref="H15:H16"/>
    <mergeCell ref="I15:I16"/>
    <mergeCell ref="G14:G16"/>
    <mergeCell ref="J14:J16"/>
    <mergeCell ref="K14:K16"/>
    <mergeCell ref="L14:L16"/>
    <mergeCell ref="M14:M16"/>
    <mergeCell ref="N14:N16"/>
    <mergeCell ref="N10:N12"/>
    <mergeCell ref="O10:O12"/>
    <mergeCell ref="P10:P12"/>
    <mergeCell ref="Q10:Q12"/>
    <mergeCell ref="R10:R12"/>
    <mergeCell ref="E7:E9"/>
    <mergeCell ref="N7:N9"/>
    <mergeCell ref="O7:O9"/>
    <mergeCell ref="A10:A12"/>
    <mergeCell ref="B10:B12"/>
    <mergeCell ref="C10:C12"/>
    <mergeCell ref="D10:D12"/>
    <mergeCell ref="E10:E12"/>
    <mergeCell ref="F7:F9"/>
    <mergeCell ref="G7:G9"/>
    <mergeCell ref="J7:J9"/>
    <mergeCell ref="K7:K9"/>
    <mergeCell ref="P7:P9"/>
    <mergeCell ref="Q7:Q9"/>
    <mergeCell ref="A2:R2"/>
    <mergeCell ref="A4:A5"/>
    <mergeCell ref="B4:B5"/>
    <mergeCell ref="C4:C5"/>
    <mergeCell ref="D4:D5"/>
    <mergeCell ref="E4:E5"/>
    <mergeCell ref="F4:F5"/>
    <mergeCell ref="G4:G5"/>
    <mergeCell ref="H4:I4"/>
    <mergeCell ref="J4:J5"/>
    <mergeCell ref="K4:L4"/>
    <mergeCell ref="M4:N4"/>
    <mergeCell ref="O4:P4"/>
    <mergeCell ref="Q4:Q5"/>
    <mergeCell ref="R4:R5"/>
    <mergeCell ref="R7:R9"/>
    <mergeCell ref="L7:L9"/>
    <mergeCell ref="M7:M9"/>
    <mergeCell ref="A7:A9"/>
    <mergeCell ref="B7:B9"/>
    <mergeCell ref="C7:C9"/>
    <mergeCell ref="D7:D9"/>
  </mergeCells>
  <pageMargins left="0.7" right="0.7" top="0.75" bottom="0.75" header="0.3" footer="0.3"/>
  <pageSetup paperSize="9" orientation="portrait" horizontalDpi="4294967294" verticalDpi="429496729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usz13"/>
  <dimension ref="A1:T35"/>
  <sheetViews>
    <sheetView zoomScale="70" zoomScaleNormal="70" workbookViewId="0">
      <selection activeCell="A2" sqref="A2:R2"/>
    </sheetView>
  </sheetViews>
  <sheetFormatPr defaultRowHeight="15" x14ac:dyDescent="0.25"/>
  <cols>
    <col min="1" max="1" width="4.7109375" customWidth="1"/>
    <col min="3" max="3" width="11.42578125" customWidth="1"/>
    <col min="4" max="4" width="9.7109375" customWidth="1"/>
    <col min="5" max="5" width="45.7109375" customWidth="1"/>
    <col min="6" max="6" width="82.7109375" style="161" customWidth="1"/>
    <col min="7" max="7" width="16" customWidth="1"/>
    <col min="8" max="8" width="13.85546875" customWidth="1"/>
    <col min="9" max="9" width="10.42578125" customWidth="1"/>
    <col min="10" max="10" width="29.7109375" customWidth="1"/>
    <col min="11" max="11" width="10.7109375" customWidth="1"/>
    <col min="12" max="12" width="12.7109375" customWidth="1"/>
    <col min="13" max="16" width="14.7109375" style="1" customWidth="1"/>
    <col min="17" max="17" width="16.7109375" customWidth="1"/>
    <col min="18" max="18" width="18.42578125" customWidth="1"/>
    <col min="19" max="19" width="19.5703125" customWidth="1"/>
    <col min="20" max="20" width="11.140625" bestFit="1" customWidth="1"/>
    <col min="259" max="259" width="4.7109375" bestFit="1" customWidth="1"/>
    <col min="260" max="260" width="9.7109375" bestFit="1" customWidth="1"/>
    <col min="261" max="261" width="10"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1" spans="1:20" ht="15.75" x14ac:dyDescent="0.25">
      <c r="A1" s="965" t="s">
        <v>1255</v>
      </c>
      <c r="B1" s="966"/>
      <c r="C1" s="966"/>
      <c r="D1" s="966"/>
      <c r="E1" s="966"/>
      <c r="F1" s="968"/>
      <c r="G1" s="966"/>
      <c r="H1" s="966"/>
      <c r="I1" s="966"/>
      <c r="J1" s="966"/>
      <c r="K1" s="966"/>
      <c r="L1" s="966"/>
      <c r="M1" s="969"/>
      <c r="N1" s="969"/>
      <c r="O1" s="969"/>
      <c r="P1" s="969"/>
      <c r="Q1" s="966"/>
      <c r="R1" s="966"/>
    </row>
    <row r="2" spans="1:20" ht="15.75" customHeight="1" x14ac:dyDescent="0.25">
      <c r="A2" s="967" t="s">
        <v>1269</v>
      </c>
      <c r="B2" s="967"/>
      <c r="C2" s="967"/>
      <c r="D2" s="967"/>
      <c r="E2" s="967"/>
      <c r="F2" s="967"/>
      <c r="G2" s="967"/>
      <c r="H2" s="967"/>
      <c r="I2" s="967"/>
      <c r="J2" s="967"/>
      <c r="K2" s="967"/>
      <c r="L2" s="967"/>
      <c r="M2" s="967"/>
      <c r="N2" s="967"/>
      <c r="O2" s="967"/>
      <c r="P2" s="967"/>
      <c r="Q2" s="967"/>
      <c r="R2" s="967"/>
    </row>
    <row r="4" spans="1:20" s="3" customFormat="1" ht="47.25" customHeight="1" x14ac:dyDescent="0.25">
      <c r="A4" s="515" t="s">
        <v>0</v>
      </c>
      <c r="B4" s="515" t="s">
        <v>1</v>
      </c>
      <c r="C4" s="515" t="s">
        <v>2</v>
      </c>
      <c r="D4" s="515" t="s">
        <v>3</v>
      </c>
      <c r="E4" s="515" t="s">
        <v>4</v>
      </c>
      <c r="F4" s="515" t="s">
        <v>5</v>
      </c>
      <c r="G4" s="515" t="s">
        <v>6</v>
      </c>
      <c r="H4" s="515" t="s">
        <v>7</v>
      </c>
      <c r="I4" s="515"/>
      <c r="J4" s="515" t="s">
        <v>8</v>
      </c>
      <c r="K4" s="515" t="s">
        <v>9</v>
      </c>
      <c r="L4" s="881"/>
      <c r="M4" s="518" t="s">
        <v>505</v>
      </c>
      <c r="N4" s="518"/>
      <c r="O4" s="518" t="s">
        <v>11</v>
      </c>
      <c r="P4" s="518"/>
      <c r="Q4" s="515" t="s">
        <v>12</v>
      </c>
      <c r="R4" s="515" t="s">
        <v>13</v>
      </c>
      <c r="S4" s="2"/>
    </row>
    <row r="5" spans="1:20" s="3" customFormat="1" ht="35.25" customHeight="1" x14ac:dyDescent="0.2">
      <c r="A5" s="515"/>
      <c r="B5" s="515"/>
      <c r="C5" s="515"/>
      <c r="D5" s="515"/>
      <c r="E5" s="515"/>
      <c r="F5" s="515"/>
      <c r="G5" s="515"/>
      <c r="H5" s="64" t="s">
        <v>14</v>
      </c>
      <c r="I5" s="64" t="s">
        <v>15</v>
      </c>
      <c r="J5" s="515"/>
      <c r="K5" s="64">
        <v>2018</v>
      </c>
      <c r="L5" s="64">
        <v>2019</v>
      </c>
      <c r="M5" s="4">
        <v>2018</v>
      </c>
      <c r="N5" s="4">
        <v>2019</v>
      </c>
      <c r="O5" s="4">
        <v>2018</v>
      </c>
      <c r="P5" s="4">
        <v>2019</v>
      </c>
      <c r="Q5" s="515"/>
      <c r="R5" s="515"/>
      <c r="S5" s="2"/>
    </row>
    <row r="6" spans="1:20" s="3" customFormat="1" ht="15.75" customHeight="1" x14ac:dyDescent="0.2">
      <c r="A6" s="64" t="s">
        <v>16</v>
      </c>
      <c r="B6" s="64" t="s">
        <v>17</v>
      </c>
      <c r="C6" s="64" t="s">
        <v>18</v>
      </c>
      <c r="D6" s="64" t="s">
        <v>19</v>
      </c>
      <c r="E6" s="64" t="s">
        <v>20</v>
      </c>
      <c r="F6" s="64" t="s">
        <v>21</v>
      </c>
      <c r="G6" s="64" t="s">
        <v>22</v>
      </c>
      <c r="H6" s="64" t="s">
        <v>23</v>
      </c>
      <c r="I6" s="64" t="s">
        <v>24</v>
      </c>
      <c r="J6" s="64" t="s">
        <v>25</v>
      </c>
      <c r="K6" s="64" t="s">
        <v>26</v>
      </c>
      <c r="L6" s="64" t="s">
        <v>27</v>
      </c>
      <c r="M6" s="65" t="s">
        <v>28</v>
      </c>
      <c r="N6" s="65" t="s">
        <v>29</v>
      </c>
      <c r="O6" s="65" t="s">
        <v>30</v>
      </c>
      <c r="P6" s="65" t="s">
        <v>31</v>
      </c>
      <c r="Q6" s="64" t="s">
        <v>32</v>
      </c>
      <c r="R6" s="64" t="s">
        <v>33</v>
      </c>
      <c r="S6" s="2"/>
    </row>
    <row r="7" spans="1:20" s="9" customFormat="1" ht="150" customHeight="1" x14ac:dyDescent="0.25">
      <c r="A7" s="36">
        <v>1</v>
      </c>
      <c r="B7" s="36">
        <v>1</v>
      </c>
      <c r="C7" s="36">
        <v>4</v>
      </c>
      <c r="D7" s="36">
        <v>5</v>
      </c>
      <c r="E7" s="90" t="s">
        <v>506</v>
      </c>
      <c r="F7" s="89" t="s">
        <v>507</v>
      </c>
      <c r="G7" s="36" t="s">
        <v>155</v>
      </c>
      <c r="H7" s="37" t="s">
        <v>42</v>
      </c>
      <c r="I7" s="7" t="s">
        <v>189</v>
      </c>
      <c r="J7" s="36" t="s">
        <v>508</v>
      </c>
      <c r="K7" s="37" t="s">
        <v>509</v>
      </c>
      <c r="L7" s="37"/>
      <c r="M7" s="126">
        <v>91440</v>
      </c>
      <c r="N7" s="126"/>
      <c r="O7" s="126">
        <v>91440</v>
      </c>
      <c r="P7" s="126"/>
      <c r="Q7" s="36" t="s">
        <v>510</v>
      </c>
      <c r="R7" s="36" t="s">
        <v>511</v>
      </c>
      <c r="S7" s="8"/>
    </row>
    <row r="8" spans="1:20" s="9" customFormat="1" ht="144" customHeight="1" x14ac:dyDescent="0.25">
      <c r="A8" s="36">
        <v>2</v>
      </c>
      <c r="B8" s="36">
        <v>1</v>
      </c>
      <c r="C8" s="36">
        <v>4</v>
      </c>
      <c r="D8" s="36">
        <v>2</v>
      </c>
      <c r="E8" s="90" t="s">
        <v>512</v>
      </c>
      <c r="F8" s="89" t="s">
        <v>513</v>
      </c>
      <c r="G8" s="36" t="s">
        <v>37</v>
      </c>
      <c r="H8" s="37" t="s">
        <v>42</v>
      </c>
      <c r="I8" s="7" t="s">
        <v>84</v>
      </c>
      <c r="J8" s="36" t="s">
        <v>514</v>
      </c>
      <c r="K8" s="37" t="s">
        <v>515</v>
      </c>
      <c r="L8" s="37"/>
      <c r="M8" s="126">
        <v>11080</v>
      </c>
      <c r="N8" s="126"/>
      <c r="O8" s="126">
        <v>11080</v>
      </c>
      <c r="P8" s="126"/>
      <c r="Q8" s="36" t="s">
        <v>510</v>
      </c>
      <c r="R8" s="36" t="s">
        <v>511</v>
      </c>
      <c r="S8" s="8"/>
    </row>
    <row r="9" spans="1:20" ht="174" customHeight="1" x14ac:dyDescent="0.25">
      <c r="A9" s="34">
        <v>3</v>
      </c>
      <c r="B9" s="34" t="s">
        <v>516</v>
      </c>
      <c r="C9" s="34" t="s">
        <v>517</v>
      </c>
      <c r="D9" s="34">
        <v>5</v>
      </c>
      <c r="E9" s="137" t="s">
        <v>518</v>
      </c>
      <c r="F9" s="162" t="s">
        <v>519</v>
      </c>
      <c r="G9" s="34" t="s">
        <v>520</v>
      </c>
      <c r="H9" s="35" t="s">
        <v>42</v>
      </c>
      <c r="I9" s="10" t="s">
        <v>157</v>
      </c>
      <c r="J9" s="34" t="s">
        <v>521</v>
      </c>
      <c r="K9" s="35" t="s">
        <v>522</v>
      </c>
      <c r="L9" s="35"/>
      <c r="M9" s="163">
        <v>27000</v>
      </c>
      <c r="N9" s="163"/>
      <c r="O9" s="163">
        <v>27000</v>
      </c>
      <c r="P9" s="163"/>
      <c r="Q9" s="34" t="s">
        <v>510</v>
      </c>
      <c r="R9" s="34" t="s">
        <v>511</v>
      </c>
      <c r="S9" s="11"/>
    </row>
    <row r="10" spans="1:20" ht="147" customHeight="1" x14ac:dyDescent="0.25">
      <c r="A10" s="36">
        <v>4</v>
      </c>
      <c r="B10" s="36">
        <v>1</v>
      </c>
      <c r="C10" s="36">
        <v>4</v>
      </c>
      <c r="D10" s="36">
        <v>2</v>
      </c>
      <c r="E10" s="90" t="s">
        <v>523</v>
      </c>
      <c r="F10" s="89" t="s">
        <v>524</v>
      </c>
      <c r="G10" s="36" t="s">
        <v>155</v>
      </c>
      <c r="H10" s="37" t="s">
        <v>42</v>
      </c>
      <c r="I10" s="7" t="s">
        <v>525</v>
      </c>
      <c r="J10" s="36" t="s">
        <v>526</v>
      </c>
      <c r="K10" s="37" t="s">
        <v>527</v>
      </c>
      <c r="L10" s="37"/>
      <c r="M10" s="126">
        <v>88700</v>
      </c>
      <c r="N10" s="126"/>
      <c r="O10" s="126">
        <v>88700</v>
      </c>
      <c r="P10" s="126"/>
      <c r="Q10" s="36" t="s">
        <v>510</v>
      </c>
      <c r="R10" s="36" t="s">
        <v>511</v>
      </c>
      <c r="S10" s="8"/>
    </row>
    <row r="11" spans="1:20" s="9" customFormat="1" ht="126.75" customHeight="1" x14ac:dyDescent="0.25">
      <c r="A11" s="36">
        <v>5</v>
      </c>
      <c r="B11" s="36">
        <v>1</v>
      </c>
      <c r="C11" s="36">
        <v>4</v>
      </c>
      <c r="D11" s="36">
        <v>5</v>
      </c>
      <c r="E11" s="137" t="s">
        <v>528</v>
      </c>
      <c r="F11" s="89" t="s">
        <v>529</v>
      </c>
      <c r="G11" s="36" t="s">
        <v>530</v>
      </c>
      <c r="H11" s="37" t="s">
        <v>42</v>
      </c>
      <c r="I11" s="7" t="s">
        <v>84</v>
      </c>
      <c r="J11" s="36" t="s">
        <v>531</v>
      </c>
      <c r="K11" s="37" t="s">
        <v>532</v>
      </c>
      <c r="L11" s="37"/>
      <c r="M11" s="126">
        <v>23950</v>
      </c>
      <c r="N11" s="164"/>
      <c r="O11" s="126">
        <v>23950</v>
      </c>
      <c r="P11" s="126"/>
      <c r="Q11" s="36" t="s">
        <v>510</v>
      </c>
      <c r="R11" s="36" t="s">
        <v>511</v>
      </c>
      <c r="S11" s="8"/>
    </row>
    <row r="12" spans="1:20" s="9" customFormat="1" ht="145.5" customHeight="1" x14ac:dyDescent="0.25">
      <c r="A12" s="52">
        <v>5</v>
      </c>
      <c r="B12" s="52">
        <v>1</v>
      </c>
      <c r="C12" s="52">
        <v>4</v>
      </c>
      <c r="D12" s="52">
        <v>5</v>
      </c>
      <c r="E12" s="44" t="s">
        <v>528</v>
      </c>
      <c r="F12" s="165" t="s">
        <v>529</v>
      </c>
      <c r="G12" s="52" t="s">
        <v>530</v>
      </c>
      <c r="H12" s="53" t="s">
        <v>42</v>
      </c>
      <c r="I12" s="21" t="s">
        <v>84</v>
      </c>
      <c r="J12" s="52" t="s">
        <v>531</v>
      </c>
      <c r="K12" s="53" t="s">
        <v>532</v>
      </c>
      <c r="L12" s="53"/>
      <c r="M12" s="166">
        <v>24000</v>
      </c>
      <c r="N12" s="167"/>
      <c r="O12" s="166">
        <v>24000</v>
      </c>
      <c r="P12" s="128"/>
      <c r="Q12" s="52" t="s">
        <v>510</v>
      </c>
      <c r="R12" s="52" t="s">
        <v>511</v>
      </c>
      <c r="S12" s="8"/>
    </row>
    <row r="13" spans="1:20" s="9" customFormat="1" ht="44.25" customHeight="1" x14ac:dyDescent="0.25">
      <c r="A13" s="52"/>
      <c r="B13" s="596" t="s">
        <v>533</v>
      </c>
      <c r="C13" s="804"/>
      <c r="D13" s="804"/>
      <c r="E13" s="804"/>
      <c r="F13" s="804"/>
      <c r="G13" s="804"/>
      <c r="H13" s="804"/>
      <c r="I13" s="804"/>
      <c r="J13" s="804"/>
      <c r="K13" s="804"/>
      <c r="L13" s="804"/>
      <c r="M13" s="804"/>
      <c r="N13" s="804"/>
      <c r="O13" s="804"/>
      <c r="P13" s="804"/>
      <c r="Q13" s="804"/>
      <c r="R13" s="805"/>
      <c r="S13" s="8"/>
    </row>
    <row r="14" spans="1:20" ht="194.25" customHeight="1" x14ac:dyDescent="0.25">
      <c r="A14" s="882">
        <v>6</v>
      </c>
      <c r="B14" s="882">
        <v>1</v>
      </c>
      <c r="C14" s="882">
        <v>4</v>
      </c>
      <c r="D14" s="882">
        <v>5</v>
      </c>
      <c r="E14" s="883" t="s">
        <v>534</v>
      </c>
      <c r="F14" s="882" t="s">
        <v>535</v>
      </c>
      <c r="G14" s="168" t="s">
        <v>536</v>
      </c>
      <c r="H14" s="882" t="s">
        <v>42</v>
      </c>
      <c r="I14" s="168" t="s">
        <v>537</v>
      </c>
      <c r="J14" s="882" t="s">
        <v>538</v>
      </c>
      <c r="K14" s="882" t="s">
        <v>39</v>
      </c>
      <c r="L14" s="882"/>
      <c r="M14" s="888">
        <v>77165.38</v>
      </c>
      <c r="N14" s="888"/>
      <c r="O14" s="887">
        <v>77165.38</v>
      </c>
      <c r="P14" s="888"/>
      <c r="Q14" s="882" t="s">
        <v>539</v>
      </c>
      <c r="R14" s="882" t="s">
        <v>540</v>
      </c>
      <c r="T14" s="1"/>
    </row>
    <row r="15" spans="1:20" ht="90" customHeight="1" x14ac:dyDescent="0.25">
      <c r="A15" s="882"/>
      <c r="B15" s="882"/>
      <c r="C15" s="882"/>
      <c r="D15" s="882"/>
      <c r="E15" s="883"/>
      <c r="F15" s="882"/>
      <c r="G15" s="168" t="s">
        <v>37</v>
      </c>
      <c r="H15" s="882"/>
      <c r="I15" s="168">
        <v>60</v>
      </c>
      <c r="J15" s="882"/>
      <c r="K15" s="882"/>
      <c r="L15" s="882"/>
      <c r="M15" s="888"/>
      <c r="N15" s="888"/>
      <c r="O15" s="887"/>
      <c r="P15" s="888"/>
      <c r="Q15" s="882"/>
      <c r="R15" s="882"/>
    </row>
    <row r="16" spans="1:20" ht="216" customHeight="1" x14ac:dyDescent="0.25">
      <c r="A16" s="282">
        <v>7</v>
      </c>
      <c r="B16" s="282">
        <v>1</v>
      </c>
      <c r="C16" s="282">
        <v>4</v>
      </c>
      <c r="D16" s="282">
        <v>2</v>
      </c>
      <c r="E16" s="283" t="s">
        <v>541</v>
      </c>
      <c r="F16" s="282" t="s">
        <v>542</v>
      </c>
      <c r="G16" s="236" t="s">
        <v>155</v>
      </c>
      <c r="H16" s="252" t="s">
        <v>42</v>
      </c>
      <c r="I16" s="237" t="s">
        <v>180</v>
      </c>
      <c r="J16" s="282" t="s">
        <v>543</v>
      </c>
      <c r="K16" s="282"/>
      <c r="L16" s="284" t="s">
        <v>544</v>
      </c>
      <c r="M16" s="285"/>
      <c r="N16" s="284">
        <v>126425</v>
      </c>
      <c r="O16" s="286"/>
      <c r="P16" s="284">
        <v>126425</v>
      </c>
      <c r="Q16" s="236" t="s">
        <v>510</v>
      </c>
      <c r="R16" s="236" t="s">
        <v>511</v>
      </c>
    </row>
    <row r="17" spans="1:20" ht="86.25" customHeight="1" x14ac:dyDescent="0.25">
      <c r="A17" s="282"/>
      <c r="B17" s="889" t="s">
        <v>1121</v>
      </c>
      <c r="C17" s="890"/>
      <c r="D17" s="890"/>
      <c r="E17" s="890"/>
      <c r="F17" s="890"/>
      <c r="G17" s="890"/>
      <c r="H17" s="890"/>
      <c r="I17" s="890"/>
      <c r="J17" s="890"/>
      <c r="K17" s="890"/>
      <c r="L17" s="890"/>
      <c r="M17" s="890"/>
      <c r="N17" s="890"/>
      <c r="O17" s="890"/>
      <c r="P17" s="890"/>
      <c r="Q17" s="890"/>
      <c r="R17" s="891"/>
    </row>
    <row r="18" spans="1:20" ht="193.5" customHeight="1" x14ac:dyDescent="0.25">
      <c r="A18" s="884">
        <v>8</v>
      </c>
      <c r="B18" s="486">
        <v>1</v>
      </c>
      <c r="C18" s="486">
        <v>4</v>
      </c>
      <c r="D18" s="486">
        <v>5</v>
      </c>
      <c r="E18" s="886" t="s">
        <v>545</v>
      </c>
      <c r="F18" s="894" t="s">
        <v>546</v>
      </c>
      <c r="G18" s="236" t="s">
        <v>155</v>
      </c>
      <c r="H18" s="252" t="s">
        <v>42</v>
      </c>
      <c r="I18" s="282">
        <v>30</v>
      </c>
      <c r="J18" s="884" t="s">
        <v>547</v>
      </c>
      <c r="K18" s="884"/>
      <c r="L18" s="884" t="s">
        <v>548</v>
      </c>
      <c r="M18" s="884"/>
      <c r="N18" s="892">
        <v>134925</v>
      </c>
      <c r="O18" s="884"/>
      <c r="P18" s="892">
        <v>134925</v>
      </c>
      <c r="Q18" s="490" t="s">
        <v>510</v>
      </c>
      <c r="R18" s="490" t="s">
        <v>511</v>
      </c>
    </row>
    <row r="19" spans="1:20" ht="144" customHeight="1" x14ac:dyDescent="0.25">
      <c r="A19" s="885"/>
      <c r="B19" s="486"/>
      <c r="C19" s="486"/>
      <c r="D19" s="486"/>
      <c r="E19" s="886"/>
      <c r="F19" s="894"/>
      <c r="G19" s="282" t="s">
        <v>549</v>
      </c>
      <c r="H19" s="252" t="s">
        <v>42</v>
      </c>
      <c r="I19" s="282">
        <v>160</v>
      </c>
      <c r="J19" s="885"/>
      <c r="K19" s="885"/>
      <c r="L19" s="885"/>
      <c r="M19" s="885"/>
      <c r="N19" s="893"/>
      <c r="O19" s="885"/>
      <c r="P19" s="893"/>
      <c r="Q19" s="491"/>
      <c r="R19" s="491"/>
    </row>
    <row r="20" spans="1:20" ht="99.75" customHeight="1" x14ac:dyDescent="0.25">
      <c r="A20" s="282"/>
      <c r="B20" s="889" t="s">
        <v>1120</v>
      </c>
      <c r="C20" s="890"/>
      <c r="D20" s="890"/>
      <c r="E20" s="890"/>
      <c r="F20" s="890"/>
      <c r="G20" s="890"/>
      <c r="H20" s="890"/>
      <c r="I20" s="890"/>
      <c r="J20" s="890"/>
      <c r="K20" s="890"/>
      <c r="L20" s="890"/>
      <c r="M20" s="890"/>
      <c r="N20" s="890"/>
      <c r="O20" s="890"/>
      <c r="P20" s="890"/>
      <c r="Q20" s="890"/>
      <c r="R20" s="891"/>
    </row>
    <row r="21" spans="1:20" ht="227.25" customHeight="1" x14ac:dyDescent="0.25">
      <c r="A21" s="282">
        <v>9</v>
      </c>
      <c r="B21" s="250">
        <v>1</v>
      </c>
      <c r="C21" s="250">
        <v>4</v>
      </c>
      <c r="D21" s="236">
        <v>2</v>
      </c>
      <c r="E21" s="283" t="s">
        <v>550</v>
      </c>
      <c r="F21" s="282" t="s">
        <v>551</v>
      </c>
      <c r="G21" s="282" t="s">
        <v>155</v>
      </c>
      <c r="H21" s="252" t="s">
        <v>42</v>
      </c>
      <c r="I21" s="282">
        <v>40</v>
      </c>
      <c r="J21" s="282" t="s">
        <v>552</v>
      </c>
      <c r="K21" s="282"/>
      <c r="L21" s="282" t="s">
        <v>515</v>
      </c>
      <c r="M21" s="284"/>
      <c r="N21" s="284">
        <v>11150</v>
      </c>
      <c r="O21" s="286"/>
      <c r="P21" s="284">
        <v>11150</v>
      </c>
      <c r="Q21" s="236" t="s">
        <v>510</v>
      </c>
      <c r="R21" s="236" t="s">
        <v>511</v>
      </c>
    </row>
    <row r="22" spans="1:20" ht="129.75" customHeight="1" x14ac:dyDescent="0.25">
      <c r="A22" s="282"/>
      <c r="B22" s="889" t="s">
        <v>1119</v>
      </c>
      <c r="C22" s="890"/>
      <c r="D22" s="890"/>
      <c r="E22" s="890"/>
      <c r="F22" s="890"/>
      <c r="G22" s="890"/>
      <c r="H22" s="890"/>
      <c r="I22" s="890"/>
      <c r="J22" s="890"/>
      <c r="K22" s="890"/>
      <c r="L22" s="890"/>
      <c r="M22" s="890"/>
      <c r="N22" s="890"/>
      <c r="O22" s="890"/>
      <c r="P22" s="890"/>
      <c r="Q22" s="890"/>
      <c r="R22" s="891"/>
    </row>
    <row r="23" spans="1:20" ht="277.5" customHeight="1" x14ac:dyDescent="0.25">
      <c r="A23" s="282">
        <v>10</v>
      </c>
      <c r="B23" s="250">
        <v>1</v>
      </c>
      <c r="C23" s="250">
        <v>4</v>
      </c>
      <c r="D23" s="236">
        <v>2</v>
      </c>
      <c r="E23" s="283" t="s">
        <v>553</v>
      </c>
      <c r="F23" s="282" t="s">
        <v>554</v>
      </c>
      <c r="G23" s="282" t="s">
        <v>37</v>
      </c>
      <c r="H23" s="252" t="s">
        <v>42</v>
      </c>
      <c r="I23" s="282">
        <v>55</v>
      </c>
      <c r="J23" s="242" t="s">
        <v>555</v>
      </c>
      <c r="K23" s="282"/>
      <c r="L23" s="282" t="s">
        <v>556</v>
      </c>
      <c r="M23" s="269"/>
      <c r="N23" s="284">
        <v>26000</v>
      </c>
      <c r="O23" s="282"/>
      <c r="P23" s="284">
        <v>26000</v>
      </c>
      <c r="Q23" s="236" t="s">
        <v>510</v>
      </c>
      <c r="R23" s="236" t="s">
        <v>511</v>
      </c>
      <c r="S23" s="1"/>
    </row>
    <row r="24" spans="1:20" ht="102" customHeight="1" x14ac:dyDescent="0.25">
      <c r="A24" s="282"/>
      <c r="B24" s="889" t="s">
        <v>1118</v>
      </c>
      <c r="C24" s="890"/>
      <c r="D24" s="890"/>
      <c r="E24" s="890"/>
      <c r="F24" s="890"/>
      <c r="G24" s="890"/>
      <c r="H24" s="890"/>
      <c r="I24" s="890"/>
      <c r="J24" s="890"/>
      <c r="K24" s="890"/>
      <c r="L24" s="890"/>
      <c r="M24" s="890"/>
      <c r="N24" s="890"/>
      <c r="O24" s="890"/>
      <c r="P24" s="890"/>
      <c r="Q24" s="890"/>
      <c r="R24" s="891"/>
    </row>
    <row r="25" spans="1:20" ht="23.25" customHeight="1" x14ac:dyDescent="0.25">
      <c r="A25" s="169"/>
      <c r="B25" s="170"/>
      <c r="C25" s="170"/>
      <c r="D25" s="170"/>
      <c r="E25" s="334"/>
      <c r="F25" s="334"/>
      <c r="G25" s="334"/>
      <c r="H25" s="334"/>
      <c r="I25" s="334"/>
      <c r="J25" s="334"/>
      <c r="K25" s="334"/>
      <c r="L25" s="334"/>
      <c r="M25" s="334"/>
      <c r="N25" s="334"/>
      <c r="O25" s="334"/>
      <c r="P25" s="334"/>
      <c r="Q25" s="334"/>
      <c r="R25" s="334"/>
      <c r="S25" s="297"/>
      <c r="T25" s="297"/>
    </row>
    <row r="26" spans="1:20" ht="21.75" customHeight="1" x14ac:dyDescent="0.25">
      <c r="A26" s="152"/>
      <c r="B26" s="171"/>
      <c r="C26" s="171"/>
      <c r="D26" s="171"/>
      <c r="E26" s="171"/>
      <c r="F26" s="171"/>
      <c r="G26" s="171"/>
      <c r="H26" s="171"/>
      <c r="I26" s="171"/>
      <c r="J26" s="171"/>
      <c r="K26" s="171"/>
      <c r="L26" s="171"/>
      <c r="M26" s="171"/>
      <c r="N26" s="172"/>
      <c r="O26" s="172"/>
      <c r="P26" s="172"/>
      <c r="Q26" s="171"/>
      <c r="R26" s="171"/>
    </row>
    <row r="27" spans="1:20" x14ac:dyDescent="0.25">
      <c r="M27" s="479"/>
      <c r="N27" s="581" t="s">
        <v>112</v>
      </c>
      <c r="O27" s="581"/>
      <c r="P27" s="581" t="s">
        <v>113</v>
      </c>
      <c r="Q27" s="517"/>
    </row>
    <row r="28" spans="1:20" x14ac:dyDescent="0.25">
      <c r="M28" s="479"/>
      <c r="N28" s="13" t="s">
        <v>114</v>
      </c>
      <c r="O28" s="14" t="s">
        <v>115</v>
      </c>
      <c r="P28" s="15" t="s">
        <v>114</v>
      </c>
      <c r="Q28" s="14" t="s">
        <v>115</v>
      </c>
    </row>
    <row r="29" spans="1:20" x14ac:dyDescent="0.25">
      <c r="M29" s="16" t="s">
        <v>116</v>
      </c>
      <c r="N29" s="17">
        <v>5</v>
      </c>
      <c r="O29" s="18">
        <v>242170</v>
      </c>
      <c r="P29" s="19">
        <v>1</v>
      </c>
      <c r="Q29" s="154">
        <v>77165.38</v>
      </c>
    </row>
    <row r="30" spans="1:20" x14ac:dyDescent="0.25">
      <c r="M30" s="16" t="s">
        <v>117</v>
      </c>
      <c r="N30" s="19">
        <v>9</v>
      </c>
      <c r="O30" s="18">
        <f>P23+P21+P18+P16+O12+O10+O9+O8+O7</f>
        <v>540720</v>
      </c>
      <c r="P30" s="19">
        <v>1</v>
      </c>
      <c r="Q30" s="18">
        <f>O14</f>
        <v>77165.38</v>
      </c>
    </row>
    <row r="35" spans="15:15" x14ac:dyDescent="0.25">
      <c r="O35" s="173"/>
    </row>
  </sheetData>
  <mergeCells count="54">
    <mergeCell ref="B24:R24"/>
    <mergeCell ref="M27:M28"/>
    <mergeCell ref="N27:O27"/>
    <mergeCell ref="P27:Q27"/>
    <mergeCell ref="O18:O19"/>
    <mergeCell ref="P18:P19"/>
    <mergeCell ref="Q18:Q19"/>
    <mergeCell ref="R18:R19"/>
    <mergeCell ref="B20:R20"/>
    <mergeCell ref="B22:R22"/>
    <mergeCell ref="F18:F19"/>
    <mergeCell ref="J18:J19"/>
    <mergeCell ref="K18:K19"/>
    <mergeCell ref="L18:L19"/>
    <mergeCell ref="M18:M19"/>
    <mergeCell ref="N18:N19"/>
    <mergeCell ref="O14:O15"/>
    <mergeCell ref="P14:P15"/>
    <mergeCell ref="Q14:Q15"/>
    <mergeCell ref="R14:R15"/>
    <mergeCell ref="B17:R17"/>
    <mergeCell ref="H14:H15"/>
    <mergeCell ref="J14:J15"/>
    <mergeCell ref="K14:K15"/>
    <mergeCell ref="L14:L15"/>
    <mergeCell ref="M14:M15"/>
    <mergeCell ref="N14:N15"/>
    <mergeCell ref="F14:F15"/>
    <mergeCell ref="A18:A19"/>
    <mergeCell ref="B18:B19"/>
    <mergeCell ref="C18:C19"/>
    <mergeCell ref="D18:D19"/>
    <mergeCell ref="E18:E19"/>
    <mergeCell ref="A14:A15"/>
    <mergeCell ref="B14:B15"/>
    <mergeCell ref="C14:C15"/>
    <mergeCell ref="D14:D15"/>
    <mergeCell ref="E14:E15"/>
    <mergeCell ref="B13:R13"/>
    <mergeCell ref="A2:R2"/>
    <mergeCell ref="A4:A5"/>
    <mergeCell ref="B4:B5"/>
    <mergeCell ref="C4:C5"/>
    <mergeCell ref="D4:D5"/>
    <mergeCell ref="E4:E5"/>
    <mergeCell ref="F4:F5"/>
    <mergeCell ref="G4:G5"/>
    <mergeCell ref="H4:I4"/>
    <mergeCell ref="J4:J5"/>
    <mergeCell ref="K4:L4"/>
    <mergeCell ref="M4:N4"/>
    <mergeCell ref="O4:P4"/>
    <mergeCell ref="Q4:Q5"/>
    <mergeCell ref="R4:R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usz14"/>
  <dimension ref="A1:S87"/>
  <sheetViews>
    <sheetView zoomScale="70" zoomScaleNormal="70" workbookViewId="0">
      <selection activeCell="A2" sqref="A2:R2"/>
    </sheetView>
  </sheetViews>
  <sheetFormatPr defaultRowHeight="15" x14ac:dyDescent="0.25"/>
  <cols>
    <col min="1" max="1" width="4.7109375" customWidth="1"/>
    <col min="3" max="3" width="7.140625" customWidth="1"/>
    <col min="4" max="4" width="9.7109375" customWidth="1"/>
    <col min="5" max="5" width="19" customWidth="1"/>
    <col min="6" max="6" width="58" style="222" customWidth="1"/>
    <col min="7" max="7" width="16.7109375" style="223" customWidth="1"/>
    <col min="8" max="8" width="24.28515625" customWidth="1"/>
    <col min="9" max="9" width="10.42578125" customWidth="1"/>
    <col min="10" max="10" width="17.5703125" customWidth="1"/>
    <col min="11" max="11" width="8.7109375" customWidth="1"/>
    <col min="12" max="12" width="14.28515625" customWidth="1"/>
    <col min="13" max="13" width="10.5703125" style="1" customWidth="1"/>
    <col min="14" max="14" width="13.140625" style="1" customWidth="1"/>
    <col min="15" max="16" width="10.5703125" style="1"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1" spans="1:19" ht="15.75" x14ac:dyDescent="0.25">
      <c r="A1" s="965" t="s">
        <v>1255</v>
      </c>
      <c r="B1" s="966"/>
      <c r="C1" s="966"/>
      <c r="D1" s="966"/>
      <c r="E1" s="966"/>
      <c r="F1" s="970"/>
      <c r="G1" s="971"/>
      <c r="H1" s="966"/>
      <c r="I1" s="966"/>
      <c r="J1" s="966"/>
      <c r="K1" s="966"/>
      <c r="L1" s="966"/>
      <c r="M1" s="969"/>
      <c r="N1" s="969"/>
      <c r="O1" s="969"/>
      <c r="P1" s="969"/>
      <c r="Q1" s="966"/>
      <c r="R1" s="966"/>
    </row>
    <row r="2" spans="1:19" ht="15.75" customHeight="1" x14ac:dyDescent="0.25">
      <c r="A2" s="967" t="s">
        <v>1270</v>
      </c>
      <c r="B2" s="967"/>
      <c r="C2" s="967"/>
      <c r="D2" s="967"/>
      <c r="E2" s="967"/>
      <c r="F2" s="967"/>
      <c r="G2" s="967"/>
      <c r="H2" s="967"/>
      <c r="I2" s="967"/>
      <c r="J2" s="967"/>
      <c r="K2" s="967"/>
      <c r="L2" s="967"/>
      <c r="M2" s="967"/>
      <c r="N2" s="967"/>
      <c r="O2" s="967"/>
      <c r="P2" s="967"/>
      <c r="Q2" s="967"/>
      <c r="R2" s="967"/>
    </row>
    <row r="4" spans="1:19" s="219" customFormat="1" ht="47.25" customHeight="1" x14ac:dyDescent="0.25">
      <c r="A4" s="501" t="s">
        <v>0</v>
      </c>
      <c r="B4" s="501" t="s">
        <v>1</v>
      </c>
      <c r="C4" s="501" t="s">
        <v>2</v>
      </c>
      <c r="D4" s="501" t="s">
        <v>3</v>
      </c>
      <c r="E4" s="501" t="s">
        <v>4</v>
      </c>
      <c r="F4" s="501" t="s">
        <v>5</v>
      </c>
      <c r="G4" s="501" t="s">
        <v>6</v>
      </c>
      <c r="H4" s="515" t="s">
        <v>7</v>
      </c>
      <c r="I4" s="515"/>
      <c r="J4" s="501" t="s">
        <v>8</v>
      </c>
      <c r="K4" s="516" t="s">
        <v>9</v>
      </c>
      <c r="L4" s="895"/>
      <c r="M4" s="518" t="s">
        <v>10</v>
      </c>
      <c r="N4" s="518"/>
      <c r="O4" s="518" t="s">
        <v>11</v>
      </c>
      <c r="P4" s="518"/>
      <c r="Q4" s="501" t="s">
        <v>12</v>
      </c>
      <c r="R4" s="501" t="s">
        <v>13</v>
      </c>
      <c r="S4" s="218"/>
    </row>
    <row r="5" spans="1:19" s="219" customFormat="1" ht="35.25" customHeight="1" x14ac:dyDescent="0.2">
      <c r="A5" s="502"/>
      <c r="B5" s="502"/>
      <c r="C5" s="502"/>
      <c r="D5" s="502"/>
      <c r="E5" s="502"/>
      <c r="F5" s="502"/>
      <c r="G5" s="502"/>
      <c r="H5" s="62" t="s">
        <v>14</v>
      </c>
      <c r="I5" s="62" t="s">
        <v>15</v>
      </c>
      <c r="J5" s="502"/>
      <c r="K5" s="64">
        <v>2018</v>
      </c>
      <c r="L5" s="64">
        <v>2019</v>
      </c>
      <c r="M5" s="4">
        <v>2018</v>
      </c>
      <c r="N5" s="4">
        <v>2019</v>
      </c>
      <c r="O5" s="4">
        <v>2018</v>
      </c>
      <c r="P5" s="4">
        <v>2019</v>
      </c>
      <c r="Q5" s="502"/>
      <c r="R5" s="502"/>
      <c r="S5" s="218"/>
    </row>
    <row r="6" spans="1:19" s="219" customFormat="1" ht="15.75" customHeight="1" x14ac:dyDescent="0.2">
      <c r="A6" s="62" t="s">
        <v>16</v>
      </c>
      <c r="B6" s="62" t="s">
        <v>17</v>
      </c>
      <c r="C6" s="62" t="s">
        <v>18</v>
      </c>
      <c r="D6" s="62" t="s">
        <v>19</v>
      </c>
      <c r="E6" s="62" t="s">
        <v>20</v>
      </c>
      <c r="F6" s="62" t="s">
        <v>21</v>
      </c>
      <c r="G6" s="62" t="s">
        <v>22</v>
      </c>
      <c r="H6" s="62" t="s">
        <v>23</v>
      </c>
      <c r="I6" s="62" t="s">
        <v>24</v>
      </c>
      <c r="J6" s="62" t="s">
        <v>25</v>
      </c>
      <c r="K6" s="64" t="s">
        <v>26</v>
      </c>
      <c r="L6" s="64" t="s">
        <v>27</v>
      </c>
      <c r="M6" s="65" t="s">
        <v>28</v>
      </c>
      <c r="N6" s="65" t="s">
        <v>29</v>
      </c>
      <c r="O6" s="65" t="s">
        <v>30</v>
      </c>
      <c r="P6" s="65" t="s">
        <v>31</v>
      </c>
      <c r="Q6" s="62" t="s">
        <v>32</v>
      </c>
      <c r="R6" s="62" t="s">
        <v>33</v>
      </c>
      <c r="S6" s="218"/>
    </row>
    <row r="7" spans="1:19" s="9" customFormat="1" ht="32.25" customHeight="1" x14ac:dyDescent="0.25">
      <c r="A7" s="896">
        <v>1</v>
      </c>
      <c r="B7" s="534">
        <v>1</v>
      </c>
      <c r="C7" s="534">
        <v>4</v>
      </c>
      <c r="D7" s="535">
        <v>2</v>
      </c>
      <c r="E7" s="708" t="s">
        <v>930</v>
      </c>
      <c r="F7" s="900" t="s">
        <v>931</v>
      </c>
      <c r="G7" s="506" t="s">
        <v>418</v>
      </c>
      <c r="H7" s="89" t="s">
        <v>932</v>
      </c>
      <c r="I7" s="7" t="s">
        <v>44</v>
      </c>
      <c r="J7" s="535" t="s">
        <v>933</v>
      </c>
      <c r="K7" s="550" t="s">
        <v>283</v>
      </c>
      <c r="L7" s="550"/>
      <c r="M7" s="557">
        <v>68632.45</v>
      </c>
      <c r="N7" s="557"/>
      <c r="O7" s="557">
        <v>68632.45</v>
      </c>
      <c r="P7" s="557"/>
      <c r="Q7" s="899" t="s">
        <v>95</v>
      </c>
      <c r="R7" s="899" t="s">
        <v>934</v>
      </c>
      <c r="S7" s="8"/>
    </row>
    <row r="8" spans="1:19" s="9" customFormat="1" ht="77.25" customHeight="1" x14ac:dyDescent="0.25">
      <c r="A8" s="897"/>
      <c r="B8" s="534"/>
      <c r="C8" s="534"/>
      <c r="D8" s="535"/>
      <c r="E8" s="708"/>
      <c r="F8" s="900"/>
      <c r="G8" s="508"/>
      <c r="H8" s="89" t="s">
        <v>935</v>
      </c>
      <c r="I8" s="7" t="s">
        <v>936</v>
      </c>
      <c r="J8" s="535"/>
      <c r="K8" s="550"/>
      <c r="L8" s="550"/>
      <c r="M8" s="557"/>
      <c r="N8" s="557"/>
      <c r="O8" s="557"/>
      <c r="P8" s="557"/>
      <c r="Q8" s="899"/>
      <c r="R8" s="899"/>
      <c r="S8" s="8"/>
    </row>
    <row r="9" spans="1:19" s="9" customFormat="1" ht="24.75" customHeight="1" x14ac:dyDescent="0.25">
      <c r="A9" s="897"/>
      <c r="B9" s="534"/>
      <c r="C9" s="534"/>
      <c r="D9" s="535"/>
      <c r="E9" s="708"/>
      <c r="F9" s="900"/>
      <c r="G9" s="36" t="s">
        <v>64</v>
      </c>
      <c r="H9" s="89" t="s">
        <v>937</v>
      </c>
      <c r="I9" s="38">
        <v>1</v>
      </c>
      <c r="J9" s="535"/>
      <c r="K9" s="550"/>
      <c r="L9" s="550"/>
      <c r="M9" s="557"/>
      <c r="N9" s="557"/>
      <c r="O9" s="557"/>
      <c r="P9" s="557"/>
      <c r="Q9" s="899"/>
      <c r="R9" s="899"/>
      <c r="S9" s="8"/>
    </row>
    <row r="10" spans="1:19" s="9" customFormat="1" ht="24.75" customHeight="1" x14ac:dyDescent="0.25">
      <c r="A10" s="897"/>
      <c r="B10" s="534"/>
      <c r="C10" s="534"/>
      <c r="D10" s="535"/>
      <c r="E10" s="708"/>
      <c r="F10" s="900"/>
      <c r="G10" s="506" t="s">
        <v>938</v>
      </c>
      <c r="H10" s="89" t="s">
        <v>939</v>
      </c>
      <c r="I10" s="38">
        <v>1</v>
      </c>
      <c r="J10" s="535"/>
      <c r="K10" s="550"/>
      <c r="L10" s="550"/>
      <c r="M10" s="557"/>
      <c r="N10" s="557"/>
      <c r="O10" s="557"/>
      <c r="P10" s="557"/>
      <c r="Q10" s="899"/>
      <c r="R10" s="899"/>
      <c r="S10" s="8"/>
    </row>
    <row r="11" spans="1:19" s="9" customFormat="1" ht="24.75" customHeight="1" x14ac:dyDescent="0.25">
      <c r="A11" s="897"/>
      <c r="B11" s="534"/>
      <c r="C11" s="534"/>
      <c r="D11" s="535"/>
      <c r="E11" s="708"/>
      <c r="F11" s="900"/>
      <c r="G11" s="508"/>
      <c r="H11" s="89" t="s">
        <v>940</v>
      </c>
      <c r="I11" s="38">
        <v>1</v>
      </c>
      <c r="J11" s="535"/>
      <c r="K11" s="550"/>
      <c r="L11" s="550"/>
      <c r="M11" s="557"/>
      <c r="N11" s="557"/>
      <c r="O11" s="557"/>
      <c r="P11" s="557"/>
      <c r="Q11" s="899"/>
      <c r="R11" s="899"/>
      <c r="S11" s="8"/>
    </row>
    <row r="12" spans="1:19" s="9" customFormat="1" ht="52.5" customHeight="1" x14ac:dyDescent="0.25">
      <c r="A12" s="897"/>
      <c r="B12" s="534"/>
      <c r="C12" s="534"/>
      <c r="D12" s="535"/>
      <c r="E12" s="708"/>
      <c r="F12" s="900"/>
      <c r="G12" s="506" t="s">
        <v>941</v>
      </c>
      <c r="H12" s="89" t="s">
        <v>942</v>
      </c>
      <c r="I12" s="36" t="s">
        <v>943</v>
      </c>
      <c r="J12" s="535"/>
      <c r="K12" s="550"/>
      <c r="L12" s="550"/>
      <c r="M12" s="557"/>
      <c r="N12" s="557"/>
      <c r="O12" s="557"/>
      <c r="P12" s="557"/>
      <c r="Q12" s="899"/>
      <c r="R12" s="899"/>
      <c r="S12" s="8"/>
    </row>
    <row r="13" spans="1:19" s="9" customFormat="1" ht="107.25" customHeight="1" x14ac:dyDescent="0.25">
      <c r="A13" s="897"/>
      <c r="B13" s="534"/>
      <c r="C13" s="534"/>
      <c r="D13" s="535"/>
      <c r="E13" s="708"/>
      <c r="F13" s="900"/>
      <c r="G13" s="507"/>
      <c r="H13" s="89" t="s">
        <v>944</v>
      </c>
      <c r="I13" s="38">
        <v>4</v>
      </c>
      <c r="J13" s="535"/>
      <c r="K13" s="550"/>
      <c r="L13" s="550"/>
      <c r="M13" s="557"/>
      <c r="N13" s="557"/>
      <c r="O13" s="557"/>
      <c r="P13" s="557"/>
      <c r="Q13" s="899"/>
      <c r="R13" s="899"/>
      <c r="S13" s="8"/>
    </row>
    <row r="14" spans="1:19" s="9" customFormat="1" ht="45" customHeight="1" x14ac:dyDescent="0.25">
      <c r="A14" s="898"/>
      <c r="B14" s="534"/>
      <c r="C14" s="534"/>
      <c r="D14" s="535"/>
      <c r="E14" s="708"/>
      <c r="F14" s="900"/>
      <c r="G14" s="508"/>
      <c r="H14" s="89" t="s">
        <v>945</v>
      </c>
      <c r="I14" s="7" t="s">
        <v>946</v>
      </c>
      <c r="J14" s="535"/>
      <c r="K14" s="550"/>
      <c r="L14" s="550"/>
      <c r="M14" s="557"/>
      <c r="N14" s="557"/>
      <c r="O14" s="557"/>
      <c r="P14" s="557"/>
      <c r="Q14" s="899"/>
      <c r="R14" s="899"/>
      <c r="S14" s="8"/>
    </row>
    <row r="15" spans="1:19" s="9" customFormat="1" ht="30" customHeight="1" x14ac:dyDescent="0.25">
      <c r="A15" s="906">
        <v>2</v>
      </c>
      <c r="B15" s="534">
        <v>1</v>
      </c>
      <c r="C15" s="534">
        <v>4</v>
      </c>
      <c r="D15" s="535">
        <v>2</v>
      </c>
      <c r="E15" s="708" t="s">
        <v>947</v>
      </c>
      <c r="F15" s="900" t="s">
        <v>948</v>
      </c>
      <c r="G15" s="503" t="s">
        <v>418</v>
      </c>
      <c r="H15" s="89" t="s">
        <v>932</v>
      </c>
      <c r="I15" s="36">
        <v>1</v>
      </c>
      <c r="J15" s="535" t="s">
        <v>949</v>
      </c>
      <c r="K15" s="550" t="s">
        <v>283</v>
      </c>
      <c r="L15" s="550" t="s">
        <v>732</v>
      </c>
      <c r="M15" s="557">
        <v>13347.24</v>
      </c>
      <c r="N15" s="534"/>
      <c r="O15" s="557">
        <v>13347.24</v>
      </c>
      <c r="P15" s="534"/>
      <c r="Q15" s="535" t="s">
        <v>950</v>
      </c>
      <c r="R15" s="535" t="s">
        <v>934</v>
      </c>
      <c r="S15" s="8"/>
    </row>
    <row r="16" spans="1:19" s="9" customFormat="1" ht="59.25" customHeight="1" x14ac:dyDescent="0.25">
      <c r="A16" s="906"/>
      <c r="B16" s="534"/>
      <c r="C16" s="534"/>
      <c r="D16" s="535"/>
      <c r="E16" s="708"/>
      <c r="F16" s="900"/>
      <c r="G16" s="505"/>
      <c r="H16" s="89" t="s">
        <v>935</v>
      </c>
      <c r="I16" s="36" t="s">
        <v>951</v>
      </c>
      <c r="J16" s="535"/>
      <c r="K16" s="550"/>
      <c r="L16" s="550"/>
      <c r="M16" s="557"/>
      <c r="N16" s="534"/>
      <c r="O16" s="557"/>
      <c r="P16" s="534"/>
      <c r="Q16" s="535"/>
      <c r="R16" s="535"/>
      <c r="S16" s="8"/>
    </row>
    <row r="17" spans="1:19" s="9" customFormat="1" ht="33" customHeight="1" x14ac:dyDescent="0.25">
      <c r="A17" s="906"/>
      <c r="B17" s="534"/>
      <c r="C17" s="534"/>
      <c r="D17" s="535"/>
      <c r="E17" s="708"/>
      <c r="F17" s="900"/>
      <c r="G17" s="503" t="s">
        <v>155</v>
      </c>
      <c r="H17" s="89" t="s">
        <v>952</v>
      </c>
      <c r="I17" s="38">
        <v>1</v>
      </c>
      <c r="J17" s="535"/>
      <c r="K17" s="550"/>
      <c r="L17" s="550"/>
      <c r="M17" s="557"/>
      <c r="N17" s="534"/>
      <c r="O17" s="557"/>
      <c r="P17" s="534"/>
      <c r="Q17" s="535"/>
      <c r="R17" s="535"/>
      <c r="S17" s="8"/>
    </row>
    <row r="18" spans="1:19" s="9" customFormat="1" ht="75.75" customHeight="1" x14ac:dyDescent="0.25">
      <c r="A18" s="906"/>
      <c r="B18" s="534"/>
      <c r="C18" s="534"/>
      <c r="D18" s="535"/>
      <c r="E18" s="708"/>
      <c r="F18" s="900"/>
      <c r="G18" s="505"/>
      <c r="H18" s="89" t="s">
        <v>935</v>
      </c>
      <c r="I18" s="36" t="s">
        <v>951</v>
      </c>
      <c r="J18" s="535"/>
      <c r="K18" s="550"/>
      <c r="L18" s="550"/>
      <c r="M18" s="557"/>
      <c r="N18" s="534"/>
      <c r="O18" s="557"/>
      <c r="P18" s="534"/>
      <c r="Q18" s="535"/>
      <c r="R18" s="535"/>
      <c r="S18" s="8"/>
    </row>
    <row r="19" spans="1:19" s="9" customFormat="1" ht="21" customHeight="1" x14ac:dyDescent="0.25">
      <c r="A19" s="906"/>
      <c r="B19" s="534"/>
      <c r="C19" s="534"/>
      <c r="D19" s="535"/>
      <c r="E19" s="708"/>
      <c r="F19" s="900"/>
      <c r="G19" s="38" t="s">
        <v>64</v>
      </c>
      <c r="H19" s="89" t="s">
        <v>937</v>
      </c>
      <c r="I19" s="38">
        <v>1</v>
      </c>
      <c r="J19" s="535"/>
      <c r="K19" s="550"/>
      <c r="L19" s="550"/>
      <c r="M19" s="557"/>
      <c r="N19" s="534"/>
      <c r="O19" s="557"/>
      <c r="P19" s="534"/>
      <c r="Q19" s="535"/>
      <c r="R19" s="535"/>
      <c r="S19" s="8"/>
    </row>
    <row r="20" spans="1:19" s="9" customFormat="1" ht="21" customHeight="1" x14ac:dyDescent="0.25">
      <c r="A20" s="906"/>
      <c r="B20" s="534"/>
      <c r="C20" s="534"/>
      <c r="D20" s="535"/>
      <c r="E20" s="708"/>
      <c r="F20" s="900"/>
      <c r="G20" s="503" t="s">
        <v>938</v>
      </c>
      <c r="H20" s="89" t="s">
        <v>939</v>
      </c>
      <c r="I20" s="38">
        <v>1</v>
      </c>
      <c r="J20" s="535"/>
      <c r="K20" s="550"/>
      <c r="L20" s="550"/>
      <c r="M20" s="557"/>
      <c r="N20" s="534"/>
      <c r="O20" s="557"/>
      <c r="P20" s="534"/>
      <c r="Q20" s="535"/>
      <c r="R20" s="535"/>
      <c r="S20" s="8"/>
    </row>
    <row r="21" spans="1:19" s="9" customFormat="1" ht="21" customHeight="1" x14ac:dyDescent="0.25">
      <c r="A21" s="906"/>
      <c r="B21" s="534"/>
      <c r="C21" s="534"/>
      <c r="D21" s="535"/>
      <c r="E21" s="708"/>
      <c r="F21" s="900"/>
      <c r="G21" s="505"/>
      <c r="H21" s="89" t="s">
        <v>940</v>
      </c>
      <c r="I21" s="38">
        <v>1</v>
      </c>
      <c r="J21" s="535"/>
      <c r="K21" s="550"/>
      <c r="L21" s="550"/>
      <c r="M21" s="557"/>
      <c r="N21" s="534"/>
      <c r="O21" s="557"/>
      <c r="P21" s="534"/>
      <c r="Q21" s="535"/>
      <c r="R21" s="535"/>
      <c r="S21" s="8"/>
    </row>
    <row r="22" spans="1:19" s="9" customFormat="1" ht="56.25" customHeight="1" x14ac:dyDescent="0.25">
      <c r="A22" s="906"/>
      <c r="B22" s="534"/>
      <c r="C22" s="534"/>
      <c r="D22" s="535"/>
      <c r="E22" s="708"/>
      <c r="F22" s="900"/>
      <c r="G22" s="506" t="s">
        <v>941</v>
      </c>
      <c r="H22" s="89" t="s">
        <v>942</v>
      </c>
      <c r="I22" s="36" t="s">
        <v>943</v>
      </c>
      <c r="J22" s="535"/>
      <c r="K22" s="550"/>
      <c r="L22" s="550"/>
      <c r="M22" s="557"/>
      <c r="N22" s="534"/>
      <c r="O22" s="557"/>
      <c r="P22" s="534"/>
      <c r="Q22" s="535"/>
      <c r="R22" s="535"/>
      <c r="S22" s="8"/>
    </row>
    <row r="23" spans="1:19" s="9" customFormat="1" ht="81.599999999999994" customHeight="1" x14ac:dyDescent="0.25">
      <c r="A23" s="906"/>
      <c r="B23" s="534"/>
      <c r="C23" s="534"/>
      <c r="D23" s="535"/>
      <c r="E23" s="708"/>
      <c r="F23" s="900"/>
      <c r="G23" s="507"/>
      <c r="H23" s="89" t="s">
        <v>944</v>
      </c>
      <c r="I23" s="38">
        <v>1</v>
      </c>
      <c r="J23" s="535"/>
      <c r="K23" s="550"/>
      <c r="L23" s="550"/>
      <c r="M23" s="557"/>
      <c r="N23" s="534"/>
      <c r="O23" s="557"/>
      <c r="P23" s="534"/>
      <c r="Q23" s="535"/>
      <c r="R23" s="535"/>
      <c r="S23" s="8"/>
    </row>
    <row r="24" spans="1:19" s="9" customFormat="1" ht="45.75" customHeight="1" x14ac:dyDescent="0.25">
      <c r="A24" s="906"/>
      <c r="B24" s="534"/>
      <c r="C24" s="534"/>
      <c r="D24" s="535"/>
      <c r="E24" s="708"/>
      <c r="F24" s="900"/>
      <c r="G24" s="508"/>
      <c r="H24" s="89" t="s">
        <v>945</v>
      </c>
      <c r="I24" s="7" t="s">
        <v>953</v>
      </c>
      <c r="J24" s="535"/>
      <c r="K24" s="550"/>
      <c r="L24" s="550"/>
      <c r="M24" s="557"/>
      <c r="N24" s="534"/>
      <c r="O24" s="557"/>
      <c r="P24" s="534"/>
      <c r="Q24" s="535"/>
      <c r="R24" s="535"/>
      <c r="S24" s="8"/>
    </row>
    <row r="25" spans="1:19" ht="34.5" customHeight="1" x14ac:dyDescent="0.25">
      <c r="A25" s="901">
        <v>3</v>
      </c>
      <c r="B25" s="541">
        <v>1</v>
      </c>
      <c r="C25" s="541">
        <v>4</v>
      </c>
      <c r="D25" s="537">
        <v>5</v>
      </c>
      <c r="E25" s="904" t="s">
        <v>954</v>
      </c>
      <c r="F25" s="905" t="s">
        <v>955</v>
      </c>
      <c r="G25" s="574" t="s">
        <v>155</v>
      </c>
      <c r="H25" s="220" t="s">
        <v>956</v>
      </c>
      <c r="I25" s="45">
        <v>1</v>
      </c>
      <c r="J25" s="537" t="s">
        <v>957</v>
      </c>
      <c r="K25" s="538" t="s">
        <v>958</v>
      </c>
      <c r="L25" s="541"/>
      <c r="M25" s="546">
        <v>13100</v>
      </c>
      <c r="N25" s="546"/>
      <c r="O25" s="546">
        <v>13100</v>
      </c>
      <c r="P25" s="546"/>
      <c r="Q25" s="537" t="s">
        <v>950</v>
      </c>
      <c r="R25" s="537" t="s">
        <v>934</v>
      </c>
      <c r="S25" s="11"/>
    </row>
    <row r="26" spans="1:19" ht="84" customHeight="1" x14ac:dyDescent="0.25">
      <c r="A26" s="902"/>
      <c r="B26" s="541"/>
      <c r="C26" s="541"/>
      <c r="D26" s="537"/>
      <c r="E26" s="904"/>
      <c r="F26" s="905"/>
      <c r="G26" s="575"/>
      <c r="H26" s="162" t="s">
        <v>959</v>
      </c>
      <c r="I26" s="34" t="s">
        <v>960</v>
      </c>
      <c r="J26" s="537"/>
      <c r="K26" s="538"/>
      <c r="L26" s="541"/>
      <c r="M26" s="546"/>
      <c r="N26" s="546"/>
      <c r="O26" s="546"/>
      <c r="P26" s="546"/>
      <c r="Q26" s="537"/>
      <c r="R26" s="537"/>
      <c r="S26" s="11"/>
    </row>
    <row r="27" spans="1:19" ht="46.5" customHeight="1" x14ac:dyDescent="0.25">
      <c r="A27" s="902"/>
      <c r="B27" s="541"/>
      <c r="C27" s="541"/>
      <c r="D27" s="537"/>
      <c r="E27" s="904"/>
      <c r="F27" s="905"/>
      <c r="G27" s="574" t="s">
        <v>938</v>
      </c>
      <c r="H27" s="162" t="s">
        <v>939</v>
      </c>
      <c r="I27" s="34">
        <v>1</v>
      </c>
      <c r="J27" s="537"/>
      <c r="K27" s="538"/>
      <c r="L27" s="541"/>
      <c r="M27" s="546"/>
      <c r="N27" s="546"/>
      <c r="O27" s="546"/>
      <c r="P27" s="546"/>
      <c r="Q27" s="537"/>
      <c r="R27" s="537"/>
      <c r="S27" s="11"/>
    </row>
    <row r="28" spans="1:19" ht="38.25" customHeight="1" x14ac:dyDescent="0.25">
      <c r="A28" s="902"/>
      <c r="B28" s="541"/>
      <c r="C28" s="541"/>
      <c r="D28" s="537"/>
      <c r="E28" s="904"/>
      <c r="F28" s="905"/>
      <c r="G28" s="575"/>
      <c r="H28" s="162" t="s">
        <v>940</v>
      </c>
      <c r="I28" s="34">
        <v>2</v>
      </c>
      <c r="J28" s="537"/>
      <c r="K28" s="538"/>
      <c r="L28" s="541"/>
      <c r="M28" s="546"/>
      <c r="N28" s="546"/>
      <c r="O28" s="546"/>
      <c r="P28" s="546"/>
      <c r="Q28" s="537"/>
      <c r="R28" s="537"/>
      <c r="S28" s="11"/>
    </row>
    <row r="29" spans="1:19" ht="44.25" customHeight="1" x14ac:dyDescent="0.25">
      <c r="A29" s="902"/>
      <c r="B29" s="541"/>
      <c r="C29" s="541"/>
      <c r="D29" s="537"/>
      <c r="E29" s="904"/>
      <c r="F29" s="905"/>
      <c r="G29" s="34" t="s">
        <v>64</v>
      </c>
      <c r="H29" s="220" t="s">
        <v>937</v>
      </c>
      <c r="I29" s="45">
        <v>1</v>
      </c>
      <c r="J29" s="537"/>
      <c r="K29" s="538"/>
      <c r="L29" s="541"/>
      <c r="M29" s="546"/>
      <c r="N29" s="546"/>
      <c r="O29" s="546"/>
      <c r="P29" s="546"/>
      <c r="Q29" s="537"/>
      <c r="R29" s="537"/>
      <c r="S29" s="11"/>
    </row>
    <row r="30" spans="1:19" ht="53.25" customHeight="1" x14ac:dyDescent="0.25">
      <c r="A30" s="902"/>
      <c r="B30" s="541"/>
      <c r="C30" s="541"/>
      <c r="D30" s="537"/>
      <c r="E30" s="904"/>
      <c r="F30" s="905"/>
      <c r="G30" s="561" t="s">
        <v>961</v>
      </c>
      <c r="H30" s="162" t="s">
        <v>962</v>
      </c>
      <c r="I30" s="34" t="s">
        <v>963</v>
      </c>
      <c r="J30" s="537"/>
      <c r="K30" s="538"/>
      <c r="L30" s="541"/>
      <c r="M30" s="546"/>
      <c r="N30" s="546"/>
      <c r="O30" s="546"/>
      <c r="P30" s="546"/>
      <c r="Q30" s="537"/>
      <c r="R30" s="537"/>
      <c r="S30" s="11"/>
    </row>
    <row r="31" spans="1:19" ht="118.5" customHeight="1" x14ac:dyDescent="0.25">
      <c r="A31" s="902"/>
      <c r="B31" s="541"/>
      <c r="C31" s="541"/>
      <c r="D31" s="537"/>
      <c r="E31" s="904"/>
      <c r="F31" s="905"/>
      <c r="G31" s="603"/>
      <c r="H31" s="162" t="s">
        <v>964</v>
      </c>
      <c r="I31" s="45">
        <v>3</v>
      </c>
      <c r="J31" s="537"/>
      <c r="K31" s="538"/>
      <c r="L31" s="541"/>
      <c r="M31" s="546"/>
      <c r="N31" s="546"/>
      <c r="O31" s="546"/>
      <c r="P31" s="546"/>
      <c r="Q31" s="537"/>
      <c r="R31" s="537"/>
      <c r="S31" s="11"/>
    </row>
    <row r="32" spans="1:19" ht="66.75" customHeight="1" x14ac:dyDescent="0.25">
      <c r="A32" s="903"/>
      <c r="B32" s="541"/>
      <c r="C32" s="541"/>
      <c r="D32" s="537"/>
      <c r="E32" s="904"/>
      <c r="F32" s="905"/>
      <c r="G32" s="562"/>
      <c r="H32" s="162" t="s">
        <v>965</v>
      </c>
      <c r="I32" s="10" t="s">
        <v>966</v>
      </c>
      <c r="J32" s="537"/>
      <c r="K32" s="538"/>
      <c r="L32" s="541"/>
      <c r="M32" s="546"/>
      <c r="N32" s="546"/>
      <c r="O32" s="546"/>
      <c r="P32" s="546"/>
      <c r="Q32" s="537"/>
      <c r="R32" s="537"/>
      <c r="S32" s="11"/>
    </row>
    <row r="33" spans="1:19" ht="53.25" customHeight="1" x14ac:dyDescent="0.25">
      <c r="A33" s="907">
        <v>4</v>
      </c>
      <c r="B33" s="541">
        <v>1</v>
      </c>
      <c r="C33" s="541">
        <v>4</v>
      </c>
      <c r="D33" s="537">
        <v>5</v>
      </c>
      <c r="E33" s="904" t="s">
        <v>967</v>
      </c>
      <c r="F33" s="905" t="s">
        <v>968</v>
      </c>
      <c r="G33" s="574" t="s">
        <v>155</v>
      </c>
      <c r="H33" s="220" t="s">
        <v>956</v>
      </c>
      <c r="I33" s="10" t="s">
        <v>44</v>
      </c>
      <c r="J33" s="537" t="s">
        <v>969</v>
      </c>
      <c r="K33" s="538" t="s">
        <v>958</v>
      </c>
      <c r="L33" s="538"/>
      <c r="M33" s="546">
        <v>6300</v>
      </c>
      <c r="N33" s="546"/>
      <c r="O33" s="546">
        <v>6300</v>
      </c>
      <c r="P33" s="546"/>
      <c r="Q33" s="537" t="s">
        <v>950</v>
      </c>
      <c r="R33" s="537" t="s">
        <v>934</v>
      </c>
      <c r="S33" s="11"/>
    </row>
    <row r="34" spans="1:19" ht="84.75" customHeight="1" x14ac:dyDescent="0.25">
      <c r="A34" s="907"/>
      <c r="B34" s="541"/>
      <c r="C34" s="541"/>
      <c r="D34" s="537"/>
      <c r="E34" s="904"/>
      <c r="F34" s="905"/>
      <c r="G34" s="575"/>
      <c r="H34" s="162" t="s">
        <v>959</v>
      </c>
      <c r="I34" s="10" t="s">
        <v>970</v>
      </c>
      <c r="J34" s="537"/>
      <c r="K34" s="538"/>
      <c r="L34" s="538"/>
      <c r="M34" s="546"/>
      <c r="N34" s="546"/>
      <c r="O34" s="546"/>
      <c r="P34" s="546"/>
      <c r="Q34" s="537"/>
      <c r="R34" s="537"/>
      <c r="S34" s="11"/>
    </row>
    <row r="35" spans="1:19" ht="53.25" customHeight="1" x14ac:dyDescent="0.25">
      <c r="A35" s="907"/>
      <c r="B35" s="541"/>
      <c r="C35" s="541"/>
      <c r="D35" s="537"/>
      <c r="E35" s="904"/>
      <c r="F35" s="905"/>
      <c r="G35" s="34" t="s">
        <v>64</v>
      </c>
      <c r="H35" s="220" t="s">
        <v>937</v>
      </c>
      <c r="I35" s="10" t="s">
        <v>44</v>
      </c>
      <c r="J35" s="537"/>
      <c r="K35" s="538"/>
      <c r="L35" s="538"/>
      <c r="M35" s="546"/>
      <c r="N35" s="546"/>
      <c r="O35" s="546"/>
      <c r="P35" s="546"/>
      <c r="Q35" s="537"/>
      <c r="R35" s="537"/>
      <c r="S35" s="11"/>
    </row>
    <row r="36" spans="1:19" ht="53.25" customHeight="1" x14ac:dyDescent="0.25">
      <c r="A36" s="907"/>
      <c r="B36" s="541"/>
      <c r="C36" s="541"/>
      <c r="D36" s="537"/>
      <c r="E36" s="904"/>
      <c r="F36" s="905"/>
      <c r="G36" s="47" t="s">
        <v>938</v>
      </c>
      <c r="H36" s="220" t="s">
        <v>940</v>
      </c>
      <c r="I36" s="10" t="s">
        <v>71</v>
      </c>
      <c r="J36" s="537"/>
      <c r="K36" s="538"/>
      <c r="L36" s="538"/>
      <c r="M36" s="546"/>
      <c r="N36" s="546"/>
      <c r="O36" s="546"/>
      <c r="P36" s="546"/>
      <c r="Q36" s="537"/>
      <c r="R36" s="537"/>
      <c r="S36" s="11"/>
    </row>
    <row r="37" spans="1:19" ht="58.5" customHeight="1" x14ac:dyDescent="0.25">
      <c r="A37" s="907"/>
      <c r="B37" s="541"/>
      <c r="C37" s="541"/>
      <c r="D37" s="537"/>
      <c r="E37" s="904"/>
      <c r="F37" s="905"/>
      <c r="G37" s="561" t="s">
        <v>961</v>
      </c>
      <c r="H37" s="162" t="s">
        <v>971</v>
      </c>
      <c r="I37" s="10" t="s">
        <v>71</v>
      </c>
      <c r="J37" s="537"/>
      <c r="K37" s="538"/>
      <c r="L37" s="538"/>
      <c r="M37" s="546"/>
      <c r="N37" s="546"/>
      <c r="O37" s="546"/>
      <c r="P37" s="546"/>
      <c r="Q37" s="537"/>
      <c r="R37" s="537"/>
      <c r="S37" s="11"/>
    </row>
    <row r="38" spans="1:19" ht="105.75" customHeight="1" x14ac:dyDescent="0.25">
      <c r="A38" s="907"/>
      <c r="B38" s="541"/>
      <c r="C38" s="541"/>
      <c r="D38" s="537"/>
      <c r="E38" s="904"/>
      <c r="F38" s="905"/>
      <c r="G38" s="603"/>
      <c r="H38" s="162" t="s">
        <v>972</v>
      </c>
      <c r="I38" s="10" t="s">
        <v>71</v>
      </c>
      <c r="J38" s="537"/>
      <c r="K38" s="538"/>
      <c r="L38" s="538"/>
      <c r="M38" s="546"/>
      <c r="N38" s="546"/>
      <c r="O38" s="546"/>
      <c r="P38" s="546"/>
      <c r="Q38" s="537"/>
      <c r="R38" s="537"/>
      <c r="S38" s="11"/>
    </row>
    <row r="39" spans="1:19" ht="79.5" customHeight="1" x14ac:dyDescent="0.25">
      <c r="A39" s="907"/>
      <c r="B39" s="541"/>
      <c r="C39" s="541"/>
      <c r="D39" s="537"/>
      <c r="E39" s="904"/>
      <c r="F39" s="905"/>
      <c r="G39" s="562"/>
      <c r="H39" s="162" t="s">
        <v>965</v>
      </c>
      <c r="I39" s="10" t="s">
        <v>973</v>
      </c>
      <c r="J39" s="537"/>
      <c r="K39" s="538"/>
      <c r="L39" s="538"/>
      <c r="M39" s="546"/>
      <c r="N39" s="546"/>
      <c r="O39" s="546"/>
      <c r="P39" s="546"/>
      <c r="Q39" s="537"/>
      <c r="R39" s="537"/>
      <c r="S39" s="11"/>
    </row>
    <row r="40" spans="1:19" ht="48" customHeight="1" x14ac:dyDescent="0.25">
      <c r="A40" s="907">
        <v>5</v>
      </c>
      <c r="B40" s="541">
        <v>1</v>
      </c>
      <c r="C40" s="541">
        <v>4</v>
      </c>
      <c r="D40" s="537">
        <v>5</v>
      </c>
      <c r="E40" s="904" t="s">
        <v>974</v>
      </c>
      <c r="F40" s="905" t="s">
        <v>975</v>
      </c>
      <c r="G40" s="561" t="s">
        <v>155</v>
      </c>
      <c r="H40" s="220" t="s">
        <v>956</v>
      </c>
      <c r="I40" s="10" t="s">
        <v>44</v>
      </c>
      <c r="J40" s="537" t="s">
        <v>976</v>
      </c>
      <c r="K40" s="538" t="s">
        <v>977</v>
      </c>
      <c r="L40" s="538"/>
      <c r="M40" s="908">
        <v>12000</v>
      </c>
      <c r="N40" s="908"/>
      <c r="O40" s="908">
        <v>12000</v>
      </c>
      <c r="P40" s="538"/>
      <c r="Q40" s="538" t="s">
        <v>95</v>
      </c>
      <c r="R40" s="538" t="s">
        <v>96</v>
      </c>
      <c r="S40" s="11"/>
    </row>
    <row r="41" spans="1:19" ht="81.75" customHeight="1" x14ac:dyDescent="0.25">
      <c r="A41" s="907"/>
      <c r="B41" s="541"/>
      <c r="C41" s="541"/>
      <c r="D41" s="537"/>
      <c r="E41" s="904"/>
      <c r="F41" s="905"/>
      <c r="G41" s="562"/>
      <c r="H41" s="162" t="s">
        <v>959</v>
      </c>
      <c r="I41" s="10" t="s">
        <v>978</v>
      </c>
      <c r="J41" s="537"/>
      <c r="K41" s="538"/>
      <c r="L41" s="538"/>
      <c r="M41" s="908"/>
      <c r="N41" s="908"/>
      <c r="O41" s="908"/>
      <c r="P41" s="538"/>
      <c r="Q41" s="538"/>
      <c r="R41" s="538"/>
      <c r="S41" s="11"/>
    </row>
    <row r="42" spans="1:19" ht="48" customHeight="1" x14ac:dyDescent="0.25">
      <c r="A42" s="907"/>
      <c r="B42" s="541"/>
      <c r="C42" s="541"/>
      <c r="D42" s="537"/>
      <c r="E42" s="904"/>
      <c r="F42" s="905"/>
      <c r="G42" s="561" t="s">
        <v>938</v>
      </c>
      <c r="H42" s="220" t="s">
        <v>939</v>
      </c>
      <c r="I42" s="10" t="s">
        <v>71</v>
      </c>
      <c r="J42" s="537"/>
      <c r="K42" s="538"/>
      <c r="L42" s="538"/>
      <c r="M42" s="908"/>
      <c r="N42" s="908"/>
      <c r="O42" s="908"/>
      <c r="P42" s="538"/>
      <c r="Q42" s="538"/>
      <c r="R42" s="538"/>
      <c r="S42" s="11"/>
    </row>
    <row r="43" spans="1:19" ht="48" customHeight="1" x14ac:dyDescent="0.25">
      <c r="A43" s="907"/>
      <c r="B43" s="541"/>
      <c r="C43" s="541"/>
      <c r="D43" s="537"/>
      <c r="E43" s="904"/>
      <c r="F43" s="905"/>
      <c r="G43" s="562"/>
      <c r="H43" s="220" t="s">
        <v>940</v>
      </c>
      <c r="I43" s="10" t="s">
        <v>44</v>
      </c>
      <c r="J43" s="537"/>
      <c r="K43" s="538"/>
      <c r="L43" s="538"/>
      <c r="M43" s="908"/>
      <c r="N43" s="908"/>
      <c r="O43" s="908"/>
      <c r="P43" s="538"/>
      <c r="Q43" s="538"/>
      <c r="R43" s="538"/>
      <c r="S43" s="11"/>
    </row>
    <row r="44" spans="1:19" ht="48" customHeight="1" x14ac:dyDescent="0.25">
      <c r="A44" s="907"/>
      <c r="B44" s="541"/>
      <c r="C44" s="541"/>
      <c r="D44" s="537"/>
      <c r="E44" s="904"/>
      <c r="F44" s="905"/>
      <c r="G44" s="561" t="s">
        <v>961</v>
      </c>
      <c r="H44" s="162" t="s">
        <v>962</v>
      </c>
      <c r="I44" s="10" t="s">
        <v>979</v>
      </c>
      <c r="J44" s="537"/>
      <c r="K44" s="538"/>
      <c r="L44" s="538"/>
      <c r="M44" s="908"/>
      <c r="N44" s="908"/>
      <c r="O44" s="908"/>
      <c r="P44" s="538"/>
      <c r="Q44" s="538"/>
      <c r="R44" s="538"/>
      <c r="S44" s="11"/>
    </row>
    <row r="45" spans="1:19" ht="116.25" customHeight="1" x14ac:dyDescent="0.25">
      <c r="A45" s="907"/>
      <c r="B45" s="541"/>
      <c r="C45" s="541"/>
      <c r="D45" s="537"/>
      <c r="E45" s="904"/>
      <c r="F45" s="905"/>
      <c r="G45" s="603"/>
      <c r="H45" s="162" t="s">
        <v>980</v>
      </c>
      <c r="I45" s="10" t="s">
        <v>78</v>
      </c>
      <c r="J45" s="537"/>
      <c r="K45" s="538"/>
      <c r="L45" s="538"/>
      <c r="M45" s="908"/>
      <c r="N45" s="908"/>
      <c r="O45" s="908"/>
      <c r="P45" s="538"/>
      <c r="Q45" s="538"/>
      <c r="R45" s="538"/>
      <c r="S45" s="11"/>
    </row>
    <row r="46" spans="1:19" ht="48" customHeight="1" x14ac:dyDescent="0.25">
      <c r="A46" s="907"/>
      <c r="B46" s="541"/>
      <c r="C46" s="541"/>
      <c r="D46" s="537"/>
      <c r="E46" s="904"/>
      <c r="F46" s="905"/>
      <c r="G46" s="562"/>
      <c r="H46" s="162" t="s">
        <v>945</v>
      </c>
      <c r="I46" s="10" t="s">
        <v>966</v>
      </c>
      <c r="J46" s="537"/>
      <c r="K46" s="538"/>
      <c r="L46" s="538"/>
      <c r="M46" s="908"/>
      <c r="N46" s="908"/>
      <c r="O46" s="908"/>
      <c r="P46" s="538"/>
      <c r="Q46" s="538"/>
      <c r="R46" s="538"/>
      <c r="S46" s="11"/>
    </row>
    <row r="47" spans="1:19" s="204" customFormat="1" ht="59.25" customHeight="1" x14ac:dyDescent="0.2">
      <c r="A47" s="911">
        <v>6</v>
      </c>
      <c r="B47" s="911">
        <v>1</v>
      </c>
      <c r="C47" s="911">
        <v>4</v>
      </c>
      <c r="D47" s="911">
        <v>5</v>
      </c>
      <c r="E47" s="916" t="s">
        <v>981</v>
      </c>
      <c r="F47" s="917" t="s">
        <v>982</v>
      </c>
      <c r="G47" s="911" t="s">
        <v>961</v>
      </c>
      <c r="H47" s="311" t="s">
        <v>983</v>
      </c>
      <c r="I47" s="312">
        <v>1000</v>
      </c>
      <c r="J47" s="911" t="s">
        <v>984</v>
      </c>
      <c r="K47" s="911" t="s">
        <v>110</v>
      </c>
      <c r="L47" s="910"/>
      <c r="M47" s="915">
        <v>16587.330000000002</v>
      </c>
      <c r="N47" s="909"/>
      <c r="O47" s="909">
        <v>16587.330000000002</v>
      </c>
      <c r="P47" s="910"/>
      <c r="Q47" s="911" t="s">
        <v>95</v>
      </c>
      <c r="R47" s="911" t="s">
        <v>96</v>
      </c>
      <c r="S47" s="221"/>
    </row>
    <row r="48" spans="1:19" s="204" customFormat="1" ht="59.25" customHeight="1" x14ac:dyDescent="0.2">
      <c r="A48" s="911"/>
      <c r="B48" s="911"/>
      <c r="C48" s="911"/>
      <c r="D48" s="911"/>
      <c r="E48" s="916"/>
      <c r="F48" s="917"/>
      <c r="G48" s="911"/>
      <c r="H48" s="311" t="s">
        <v>985</v>
      </c>
      <c r="I48" s="313">
        <v>1</v>
      </c>
      <c r="J48" s="911"/>
      <c r="K48" s="911"/>
      <c r="L48" s="910"/>
      <c r="M48" s="915"/>
      <c r="N48" s="909"/>
      <c r="O48" s="909"/>
      <c r="P48" s="910"/>
      <c r="Q48" s="911"/>
      <c r="R48" s="911"/>
      <c r="S48" s="221"/>
    </row>
    <row r="49" spans="1:19" s="204" customFormat="1" ht="59.25" customHeight="1" x14ac:dyDescent="0.2">
      <c r="A49" s="911"/>
      <c r="B49" s="911"/>
      <c r="C49" s="911"/>
      <c r="D49" s="911"/>
      <c r="E49" s="916"/>
      <c r="F49" s="917"/>
      <c r="G49" s="314" t="s">
        <v>986</v>
      </c>
      <c r="H49" s="315" t="s">
        <v>987</v>
      </c>
      <c r="I49" s="313">
        <v>1</v>
      </c>
      <c r="J49" s="911"/>
      <c r="K49" s="911"/>
      <c r="L49" s="910"/>
      <c r="M49" s="915"/>
      <c r="N49" s="909"/>
      <c r="O49" s="909"/>
      <c r="P49" s="910"/>
      <c r="Q49" s="911"/>
      <c r="R49" s="911"/>
      <c r="S49" s="221"/>
    </row>
    <row r="50" spans="1:19" s="204" customFormat="1" ht="59.25" customHeight="1" x14ac:dyDescent="0.2">
      <c r="A50" s="911"/>
      <c r="B50" s="911"/>
      <c r="C50" s="911"/>
      <c r="D50" s="911"/>
      <c r="E50" s="916"/>
      <c r="F50" s="917"/>
      <c r="G50" s="911" t="s">
        <v>155</v>
      </c>
      <c r="H50" s="315" t="s">
        <v>956</v>
      </c>
      <c r="I50" s="313">
        <v>1</v>
      </c>
      <c r="J50" s="911"/>
      <c r="K50" s="911"/>
      <c r="L50" s="910"/>
      <c r="M50" s="915"/>
      <c r="N50" s="909"/>
      <c r="O50" s="909"/>
      <c r="P50" s="910"/>
      <c r="Q50" s="911"/>
      <c r="R50" s="911"/>
      <c r="S50" s="221"/>
    </row>
    <row r="51" spans="1:19" s="204" customFormat="1" ht="59.25" customHeight="1" x14ac:dyDescent="0.2">
      <c r="A51" s="911"/>
      <c r="B51" s="911"/>
      <c r="C51" s="911"/>
      <c r="D51" s="911"/>
      <c r="E51" s="916"/>
      <c r="F51" s="917"/>
      <c r="G51" s="911"/>
      <c r="H51" s="316" t="s">
        <v>988</v>
      </c>
      <c r="I51" s="317" t="s">
        <v>989</v>
      </c>
      <c r="J51" s="911"/>
      <c r="K51" s="911"/>
      <c r="L51" s="910"/>
      <c r="M51" s="915"/>
      <c r="N51" s="909"/>
      <c r="O51" s="909"/>
      <c r="P51" s="910"/>
      <c r="Q51" s="911"/>
      <c r="R51" s="911"/>
      <c r="S51" s="221"/>
    </row>
    <row r="52" spans="1:19" s="204" customFormat="1" ht="59.25" customHeight="1" x14ac:dyDescent="0.2">
      <c r="A52" s="912" t="s">
        <v>990</v>
      </c>
      <c r="B52" s="913"/>
      <c r="C52" s="913"/>
      <c r="D52" s="913"/>
      <c r="E52" s="913"/>
      <c r="F52" s="913"/>
      <c r="G52" s="913"/>
      <c r="H52" s="913"/>
      <c r="I52" s="913"/>
      <c r="J52" s="913"/>
      <c r="K52" s="913"/>
      <c r="L52" s="913"/>
      <c r="M52" s="913"/>
      <c r="N52" s="913"/>
      <c r="O52" s="913"/>
      <c r="P52" s="913"/>
      <c r="Q52" s="913"/>
      <c r="R52" s="914"/>
      <c r="S52" s="221"/>
    </row>
    <row r="53" spans="1:19" s="9" customFormat="1" ht="204" customHeight="1" x14ac:dyDescent="0.25">
      <c r="A53" s="38">
        <v>7</v>
      </c>
      <c r="B53" s="38">
        <v>1</v>
      </c>
      <c r="C53" s="38">
        <v>4</v>
      </c>
      <c r="D53" s="36">
        <v>5</v>
      </c>
      <c r="E53" s="36" t="s">
        <v>991</v>
      </c>
      <c r="F53" s="36" t="s">
        <v>992</v>
      </c>
      <c r="G53" s="36" t="s">
        <v>993</v>
      </c>
      <c r="H53" s="37" t="s">
        <v>42</v>
      </c>
      <c r="I53" s="7" t="s">
        <v>84</v>
      </c>
      <c r="J53" s="36" t="s">
        <v>994</v>
      </c>
      <c r="K53" s="37" t="s">
        <v>110</v>
      </c>
      <c r="L53" s="37"/>
      <c r="M53" s="31">
        <v>23746.5</v>
      </c>
      <c r="N53" s="31"/>
      <c r="O53" s="31">
        <v>20246.5</v>
      </c>
      <c r="P53" s="31"/>
      <c r="Q53" s="36" t="s">
        <v>105</v>
      </c>
      <c r="R53" s="36" t="s">
        <v>383</v>
      </c>
      <c r="S53" s="8"/>
    </row>
    <row r="54" spans="1:19" ht="39.75" customHeight="1" x14ac:dyDescent="0.25">
      <c r="A54" s="714">
        <v>8</v>
      </c>
      <c r="B54" s="714">
        <v>1</v>
      </c>
      <c r="C54" s="714">
        <v>4</v>
      </c>
      <c r="D54" s="714">
        <v>2</v>
      </c>
      <c r="E54" s="715" t="s">
        <v>995</v>
      </c>
      <c r="F54" s="925" t="s">
        <v>996</v>
      </c>
      <c r="G54" s="715" t="s">
        <v>997</v>
      </c>
      <c r="H54" s="335" t="s">
        <v>998</v>
      </c>
      <c r="I54" s="92">
        <v>1</v>
      </c>
      <c r="J54" s="715" t="s">
        <v>999</v>
      </c>
      <c r="K54" s="923"/>
      <c r="L54" s="714" t="s">
        <v>299</v>
      </c>
      <c r="M54" s="923"/>
      <c r="N54" s="726">
        <v>20000</v>
      </c>
      <c r="O54" s="714"/>
      <c r="P54" s="726">
        <v>20000</v>
      </c>
      <c r="Q54" s="920" t="s">
        <v>95</v>
      </c>
      <c r="R54" s="920" t="s">
        <v>934</v>
      </c>
    </row>
    <row r="55" spans="1:19" ht="71.25" customHeight="1" x14ac:dyDescent="0.25">
      <c r="A55" s="918"/>
      <c r="B55" s="918"/>
      <c r="C55" s="918"/>
      <c r="D55" s="918"/>
      <c r="E55" s="715"/>
      <c r="F55" s="925"/>
      <c r="G55" s="715"/>
      <c r="H55" s="335" t="s">
        <v>1000</v>
      </c>
      <c r="I55" s="92" t="s">
        <v>1001</v>
      </c>
      <c r="J55" s="715"/>
      <c r="K55" s="924"/>
      <c r="L55" s="918"/>
      <c r="M55" s="924"/>
      <c r="N55" s="919"/>
      <c r="O55" s="918"/>
      <c r="P55" s="919"/>
      <c r="Q55" s="920"/>
      <c r="R55" s="920"/>
    </row>
    <row r="56" spans="1:19" ht="101.25" customHeight="1" x14ac:dyDescent="0.25">
      <c r="A56" s="918"/>
      <c r="B56" s="918"/>
      <c r="C56" s="918"/>
      <c r="D56" s="918"/>
      <c r="E56" s="715"/>
      <c r="F56" s="925"/>
      <c r="G56" s="922"/>
      <c r="H56" s="335" t="s">
        <v>346</v>
      </c>
      <c r="I56" s="92">
        <v>1</v>
      </c>
      <c r="J56" s="715"/>
      <c r="K56" s="924"/>
      <c r="L56" s="918"/>
      <c r="M56" s="924"/>
      <c r="N56" s="919"/>
      <c r="O56" s="918"/>
      <c r="P56" s="919"/>
      <c r="Q56" s="920"/>
      <c r="R56" s="920"/>
    </row>
    <row r="57" spans="1:19" ht="39.75" customHeight="1" x14ac:dyDescent="0.25">
      <c r="A57" s="715" t="s">
        <v>1002</v>
      </c>
      <c r="B57" s="921"/>
      <c r="C57" s="921"/>
      <c r="D57" s="921"/>
      <c r="E57" s="921"/>
      <c r="F57" s="921"/>
      <c r="G57" s="921"/>
      <c r="H57" s="921"/>
      <c r="I57" s="921"/>
      <c r="J57" s="921"/>
      <c r="K57" s="921"/>
      <c r="L57" s="921"/>
      <c r="M57" s="921"/>
      <c r="N57" s="921"/>
      <c r="O57" s="921"/>
      <c r="P57" s="921"/>
      <c r="Q57" s="921"/>
      <c r="R57" s="921"/>
    </row>
    <row r="58" spans="1:19" x14ac:dyDescent="0.25">
      <c r="A58" s="485">
        <v>9</v>
      </c>
      <c r="B58" s="485">
        <v>1</v>
      </c>
      <c r="C58" s="485">
        <v>4</v>
      </c>
      <c r="D58" s="485">
        <v>5</v>
      </c>
      <c r="E58" s="486" t="s">
        <v>1003</v>
      </c>
      <c r="F58" s="484" t="s">
        <v>1004</v>
      </c>
      <c r="G58" s="486" t="s">
        <v>37</v>
      </c>
      <c r="H58" s="273" t="s">
        <v>1005</v>
      </c>
      <c r="I58" s="250">
        <v>1</v>
      </c>
      <c r="J58" s="486" t="s">
        <v>1006</v>
      </c>
      <c r="K58" s="659"/>
      <c r="L58" s="485" t="s">
        <v>39</v>
      </c>
      <c r="M58" s="659"/>
      <c r="N58" s="489">
        <v>85000</v>
      </c>
      <c r="O58" s="659"/>
      <c r="P58" s="489">
        <v>85000</v>
      </c>
      <c r="Q58" s="927" t="s">
        <v>95</v>
      </c>
      <c r="R58" s="927" t="s">
        <v>934</v>
      </c>
    </row>
    <row r="59" spans="1:19" ht="30" x14ac:dyDescent="0.25">
      <c r="A59" s="745"/>
      <c r="B59" s="745"/>
      <c r="C59" s="745"/>
      <c r="D59" s="745"/>
      <c r="E59" s="486"/>
      <c r="F59" s="484"/>
      <c r="G59" s="746"/>
      <c r="H59" s="273" t="s">
        <v>1000</v>
      </c>
      <c r="I59" s="250" t="s">
        <v>1007</v>
      </c>
      <c r="J59" s="486"/>
      <c r="K59" s="774"/>
      <c r="L59" s="745"/>
      <c r="M59" s="774"/>
      <c r="N59" s="926"/>
      <c r="O59" s="774"/>
      <c r="P59" s="926"/>
      <c r="Q59" s="927"/>
      <c r="R59" s="927"/>
    </row>
    <row r="60" spans="1:19" x14ac:dyDescent="0.25">
      <c r="A60" s="745"/>
      <c r="B60" s="745"/>
      <c r="C60" s="745"/>
      <c r="D60" s="745"/>
      <c r="E60" s="486"/>
      <c r="F60" s="484"/>
      <c r="G60" s="236" t="s">
        <v>1008</v>
      </c>
      <c r="H60" s="273" t="s">
        <v>1009</v>
      </c>
      <c r="I60" s="250">
        <v>1</v>
      </c>
      <c r="J60" s="486"/>
      <c r="K60" s="774"/>
      <c r="L60" s="745"/>
      <c r="M60" s="774"/>
      <c r="N60" s="926"/>
      <c r="O60" s="774"/>
      <c r="P60" s="926"/>
      <c r="Q60" s="927"/>
      <c r="R60" s="927"/>
    </row>
    <row r="61" spans="1:19" x14ac:dyDescent="0.25">
      <c r="A61" s="745"/>
      <c r="B61" s="745"/>
      <c r="C61" s="745"/>
      <c r="D61" s="745"/>
      <c r="E61" s="486"/>
      <c r="F61" s="484"/>
      <c r="G61" s="486" t="s">
        <v>1010</v>
      </c>
      <c r="H61" s="273" t="s">
        <v>1011</v>
      </c>
      <c r="I61" s="250">
        <v>1</v>
      </c>
      <c r="J61" s="486"/>
      <c r="K61" s="774"/>
      <c r="L61" s="745"/>
      <c r="M61" s="774"/>
      <c r="N61" s="926"/>
      <c r="O61" s="774"/>
      <c r="P61" s="926"/>
      <c r="Q61" s="927"/>
      <c r="R61" s="927"/>
    </row>
    <row r="62" spans="1:19" x14ac:dyDescent="0.25">
      <c r="A62" s="745"/>
      <c r="B62" s="745"/>
      <c r="C62" s="745"/>
      <c r="D62" s="745"/>
      <c r="E62" s="486"/>
      <c r="F62" s="484"/>
      <c r="G62" s="746"/>
      <c r="H62" s="273" t="s">
        <v>1009</v>
      </c>
      <c r="I62" s="250">
        <v>1</v>
      </c>
      <c r="J62" s="486"/>
      <c r="K62" s="774"/>
      <c r="L62" s="745"/>
      <c r="M62" s="774"/>
      <c r="N62" s="926"/>
      <c r="O62" s="774"/>
      <c r="P62" s="926"/>
      <c r="Q62" s="927"/>
      <c r="R62" s="927"/>
    </row>
    <row r="63" spans="1:19" ht="45" x14ac:dyDescent="0.25">
      <c r="A63" s="745"/>
      <c r="B63" s="745"/>
      <c r="C63" s="745"/>
      <c r="D63" s="745"/>
      <c r="E63" s="486"/>
      <c r="F63" s="484"/>
      <c r="G63" s="486" t="s">
        <v>961</v>
      </c>
      <c r="H63" s="273" t="s">
        <v>1012</v>
      </c>
      <c r="I63" s="288" t="s">
        <v>1013</v>
      </c>
      <c r="J63" s="486"/>
      <c r="K63" s="774"/>
      <c r="L63" s="745"/>
      <c r="M63" s="774"/>
      <c r="N63" s="926"/>
      <c r="O63" s="774"/>
      <c r="P63" s="926"/>
      <c r="Q63" s="927"/>
      <c r="R63" s="927"/>
    </row>
    <row r="64" spans="1:19" ht="103.5" customHeight="1" x14ac:dyDescent="0.25">
      <c r="A64" s="745"/>
      <c r="B64" s="745"/>
      <c r="C64" s="745"/>
      <c r="D64" s="745"/>
      <c r="E64" s="486"/>
      <c r="F64" s="484"/>
      <c r="G64" s="746"/>
      <c r="H64" s="273" t="s">
        <v>972</v>
      </c>
      <c r="I64" s="288" t="s">
        <v>1014</v>
      </c>
      <c r="J64" s="486"/>
      <c r="K64" s="774"/>
      <c r="L64" s="745"/>
      <c r="M64" s="774"/>
      <c r="N64" s="926"/>
      <c r="O64" s="774"/>
      <c r="P64" s="926"/>
      <c r="Q64" s="927"/>
      <c r="R64" s="927"/>
    </row>
    <row r="65" spans="1:18" ht="125.45" customHeight="1" x14ac:dyDescent="0.25">
      <c r="A65" s="745"/>
      <c r="B65" s="745"/>
      <c r="C65" s="745"/>
      <c r="D65" s="745"/>
      <c r="E65" s="486"/>
      <c r="F65" s="484"/>
      <c r="G65" s="746"/>
      <c r="H65" s="273" t="s">
        <v>965</v>
      </c>
      <c r="I65" s="250">
        <v>2500</v>
      </c>
      <c r="J65" s="486"/>
      <c r="K65" s="774"/>
      <c r="L65" s="745"/>
      <c r="M65" s="774"/>
      <c r="N65" s="926"/>
      <c r="O65" s="774"/>
      <c r="P65" s="926"/>
      <c r="Q65" s="927"/>
      <c r="R65" s="927"/>
    </row>
    <row r="66" spans="1:18" ht="35.25" customHeight="1" x14ac:dyDescent="0.25">
      <c r="A66" s="928" t="s">
        <v>1124</v>
      </c>
      <c r="B66" s="929"/>
      <c r="C66" s="929"/>
      <c r="D66" s="929"/>
      <c r="E66" s="929"/>
      <c r="F66" s="929"/>
      <c r="G66" s="929"/>
      <c r="H66" s="929"/>
      <c r="I66" s="929"/>
      <c r="J66" s="929"/>
      <c r="K66" s="929"/>
      <c r="L66" s="929"/>
      <c r="M66" s="929"/>
      <c r="N66" s="929"/>
      <c r="O66" s="929"/>
      <c r="P66" s="929"/>
      <c r="Q66" s="929"/>
      <c r="R66" s="930"/>
    </row>
    <row r="67" spans="1:18" ht="35.25" customHeight="1" x14ac:dyDescent="0.25">
      <c r="A67" s="486">
        <v>10</v>
      </c>
      <c r="B67" s="746">
        <v>1</v>
      </c>
      <c r="C67" s="746">
        <v>4</v>
      </c>
      <c r="D67" s="746">
        <v>5</v>
      </c>
      <c r="E67" s="486" t="s">
        <v>1015</v>
      </c>
      <c r="F67" s="484" t="s">
        <v>1016</v>
      </c>
      <c r="G67" s="486" t="s">
        <v>332</v>
      </c>
      <c r="H67" s="273" t="s">
        <v>1017</v>
      </c>
      <c r="I67" s="237" t="s">
        <v>44</v>
      </c>
      <c r="J67" s="486">
        <v>0</v>
      </c>
      <c r="K67" s="931"/>
      <c r="L67" s="746" t="s">
        <v>39</v>
      </c>
      <c r="M67" s="931"/>
      <c r="N67" s="750">
        <v>35000</v>
      </c>
      <c r="O67" s="931"/>
      <c r="P67" s="750">
        <v>35000</v>
      </c>
      <c r="Q67" s="927" t="s">
        <v>1018</v>
      </c>
      <c r="R67" s="927" t="s">
        <v>934</v>
      </c>
    </row>
    <row r="68" spans="1:18" ht="54" customHeight="1" x14ac:dyDescent="0.25">
      <c r="A68" s="745"/>
      <c r="B68" s="745"/>
      <c r="C68" s="745"/>
      <c r="D68" s="745"/>
      <c r="E68" s="486"/>
      <c r="F68" s="484"/>
      <c r="G68" s="486"/>
      <c r="H68" s="273" t="s">
        <v>935</v>
      </c>
      <c r="I68" s="237" t="s">
        <v>1019</v>
      </c>
      <c r="J68" s="486"/>
      <c r="K68" s="932"/>
      <c r="L68" s="745"/>
      <c r="M68" s="932"/>
      <c r="N68" s="926"/>
      <c r="O68" s="932"/>
      <c r="P68" s="926"/>
      <c r="Q68" s="927"/>
      <c r="R68" s="927"/>
    </row>
    <row r="69" spans="1:18" ht="24.75" customHeight="1" x14ac:dyDescent="0.25">
      <c r="A69" s="745"/>
      <c r="B69" s="745"/>
      <c r="C69" s="745"/>
      <c r="D69" s="745"/>
      <c r="E69" s="486"/>
      <c r="F69" s="484"/>
      <c r="G69" s="486" t="s">
        <v>155</v>
      </c>
      <c r="H69" s="273" t="s">
        <v>956</v>
      </c>
      <c r="I69" s="237" t="s">
        <v>44</v>
      </c>
      <c r="J69" s="486"/>
      <c r="K69" s="932"/>
      <c r="L69" s="745"/>
      <c r="M69" s="932"/>
      <c r="N69" s="926"/>
      <c r="O69" s="932"/>
      <c r="P69" s="926"/>
      <c r="Q69" s="927"/>
      <c r="R69" s="927"/>
    </row>
    <row r="70" spans="1:18" ht="84.75" customHeight="1" x14ac:dyDescent="0.25">
      <c r="A70" s="745"/>
      <c r="B70" s="745"/>
      <c r="C70" s="745"/>
      <c r="D70" s="745"/>
      <c r="E70" s="486"/>
      <c r="F70" s="484"/>
      <c r="G70" s="486"/>
      <c r="H70" s="273" t="s">
        <v>935</v>
      </c>
      <c r="I70" s="237" t="s">
        <v>1019</v>
      </c>
      <c r="J70" s="486"/>
      <c r="K70" s="932"/>
      <c r="L70" s="745"/>
      <c r="M70" s="932"/>
      <c r="N70" s="926"/>
      <c r="O70" s="932"/>
      <c r="P70" s="926"/>
      <c r="Q70" s="927"/>
      <c r="R70" s="927"/>
    </row>
    <row r="71" spans="1:18" ht="15.75" customHeight="1" x14ac:dyDescent="0.25">
      <c r="A71" s="745"/>
      <c r="B71" s="745"/>
      <c r="C71" s="745"/>
      <c r="D71" s="745"/>
      <c r="E71" s="486"/>
      <c r="F71" s="484"/>
      <c r="G71" s="236" t="s">
        <v>64</v>
      </c>
      <c r="H71" s="273" t="s">
        <v>937</v>
      </c>
      <c r="I71" s="250">
        <v>1</v>
      </c>
      <c r="J71" s="486"/>
      <c r="K71" s="932"/>
      <c r="L71" s="745"/>
      <c r="M71" s="932"/>
      <c r="N71" s="926"/>
      <c r="O71" s="932"/>
      <c r="P71" s="926"/>
      <c r="Q71" s="927"/>
      <c r="R71" s="927"/>
    </row>
    <row r="72" spans="1:18" ht="15.75" customHeight="1" x14ac:dyDescent="0.25">
      <c r="A72" s="745"/>
      <c r="B72" s="745"/>
      <c r="C72" s="745"/>
      <c r="D72" s="745"/>
      <c r="E72" s="486"/>
      <c r="F72" s="484"/>
      <c r="G72" s="486" t="s">
        <v>938</v>
      </c>
      <c r="H72" s="273" t="s">
        <v>939</v>
      </c>
      <c r="I72" s="250">
        <v>1</v>
      </c>
      <c r="J72" s="486"/>
      <c r="K72" s="932"/>
      <c r="L72" s="745"/>
      <c r="M72" s="932"/>
      <c r="N72" s="926"/>
      <c r="O72" s="932"/>
      <c r="P72" s="926"/>
      <c r="Q72" s="927"/>
      <c r="R72" s="927"/>
    </row>
    <row r="73" spans="1:18" ht="22.5" customHeight="1" x14ac:dyDescent="0.25">
      <c r="A73" s="745"/>
      <c r="B73" s="745"/>
      <c r="C73" s="745"/>
      <c r="D73" s="745"/>
      <c r="E73" s="486"/>
      <c r="F73" s="484"/>
      <c r="G73" s="486"/>
      <c r="H73" s="273" t="s">
        <v>940</v>
      </c>
      <c r="I73" s="250">
        <v>1</v>
      </c>
      <c r="J73" s="486"/>
      <c r="K73" s="932"/>
      <c r="L73" s="745"/>
      <c r="M73" s="932"/>
      <c r="N73" s="926"/>
      <c r="O73" s="932"/>
      <c r="P73" s="926"/>
      <c r="Q73" s="927"/>
      <c r="R73" s="927"/>
    </row>
    <row r="74" spans="1:18" ht="30" x14ac:dyDescent="0.25">
      <c r="A74" s="745"/>
      <c r="B74" s="745"/>
      <c r="C74" s="745"/>
      <c r="D74" s="745"/>
      <c r="E74" s="486"/>
      <c r="F74" s="484"/>
      <c r="G74" s="486" t="s">
        <v>1020</v>
      </c>
      <c r="H74" s="273" t="s">
        <v>942</v>
      </c>
      <c r="I74" s="236" t="s">
        <v>1021</v>
      </c>
      <c r="J74" s="486"/>
      <c r="K74" s="932"/>
      <c r="L74" s="745"/>
      <c r="M74" s="932"/>
      <c r="N74" s="926"/>
      <c r="O74" s="932"/>
      <c r="P74" s="926"/>
      <c r="Q74" s="927"/>
      <c r="R74" s="927"/>
    </row>
    <row r="75" spans="1:18" ht="75" x14ac:dyDescent="0.25">
      <c r="A75" s="745"/>
      <c r="B75" s="745"/>
      <c r="C75" s="745"/>
      <c r="D75" s="745"/>
      <c r="E75" s="486"/>
      <c r="F75" s="484"/>
      <c r="G75" s="486"/>
      <c r="H75" s="273" t="s">
        <v>944</v>
      </c>
      <c r="I75" s="236" t="s">
        <v>1022</v>
      </c>
      <c r="J75" s="486"/>
      <c r="K75" s="932"/>
      <c r="L75" s="745"/>
      <c r="M75" s="932"/>
      <c r="N75" s="926"/>
      <c r="O75" s="932"/>
      <c r="P75" s="926"/>
      <c r="Q75" s="927"/>
      <c r="R75" s="927"/>
    </row>
    <row r="76" spans="1:18" ht="45" customHeight="1" x14ac:dyDescent="0.25">
      <c r="A76" s="745"/>
      <c r="B76" s="745"/>
      <c r="C76" s="745"/>
      <c r="D76" s="745"/>
      <c r="E76" s="486"/>
      <c r="F76" s="484"/>
      <c r="G76" s="486"/>
      <c r="H76" s="273" t="s">
        <v>945</v>
      </c>
      <c r="I76" s="237" t="s">
        <v>1023</v>
      </c>
      <c r="J76" s="486"/>
      <c r="K76" s="932"/>
      <c r="L76" s="745"/>
      <c r="M76" s="932"/>
      <c r="N76" s="926"/>
      <c r="O76" s="932"/>
      <c r="P76" s="926"/>
      <c r="Q76" s="927"/>
      <c r="R76" s="927"/>
    </row>
    <row r="77" spans="1:18" ht="39" customHeight="1" x14ac:dyDescent="0.25">
      <c r="A77" s="486" t="s">
        <v>1123</v>
      </c>
      <c r="B77" s="931"/>
      <c r="C77" s="931"/>
      <c r="D77" s="931"/>
      <c r="E77" s="931"/>
      <c r="F77" s="931"/>
      <c r="G77" s="931"/>
      <c r="H77" s="931"/>
      <c r="I77" s="931"/>
      <c r="J77" s="931"/>
      <c r="K77" s="931"/>
      <c r="L77" s="931"/>
      <c r="M77" s="931"/>
      <c r="N77" s="931"/>
      <c r="O77" s="931"/>
      <c r="P77" s="931"/>
      <c r="Q77" s="931"/>
      <c r="R77" s="931"/>
    </row>
    <row r="78" spans="1:18" ht="32.25" customHeight="1" x14ac:dyDescent="0.25">
      <c r="A78" s="485">
        <v>11</v>
      </c>
      <c r="B78" s="485">
        <v>1</v>
      </c>
      <c r="C78" s="485">
        <v>4</v>
      </c>
      <c r="D78" s="485">
        <v>2</v>
      </c>
      <c r="E78" s="486" t="s">
        <v>1024</v>
      </c>
      <c r="F78" s="484" t="s">
        <v>1025</v>
      </c>
      <c r="G78" s="747" t="s">
        <v>37</v>
      </c>
      <c r="H78" s="273" t="s">
        <v>1017</v>
      </c>
      <c r="I78" s="250">
        <v>1</v>
      </c>
      <c r="J78" s="486" t="s">
        <v>1026</v>
      </c>
      <c r="K78" s="659"/>
      <c r="L78" s="485" t="s">
        <v>50</v>
      </c>
      <c r="M78" s="659"/>
      <c r="N78" s="489">
        <v>15000</v>
      </c>
      <c r="O78" s="485"/>
      <c r="P78" s="489">
        <v>15000</v>
      </c>
      <c r="Q78" s="927" t="s">
        <v>95</v>
      </c>
      <c r="R78" s="927" t="s">
        <v>934</v>
      </c>
    </row>
    <row r="79" spans="1:18" ht="51.75" customHeight="1" x14ac:dyDescent="0.25">
      <c r="A79" s="745"/>
      <c r="B79" s="745"/>
      <c r="C79" s="745"/>
      <c r="D79" s="745"/>
      <c r="E79" s="486"/>
      <c r="F79" s="484"/>
      <c r="G79" s="748"/>
      <c r="H79" s="273" t="s">
        <v>935</v>
      </c>
      <c r="I79" s="250" t="s">
        <v>1027</v>
      </c>
      <c r="J79" s="486"/>
      <c r="K79" s="774"/>
      <c r="L79" s="745"/>
      <c r="M79" s="774"/>
      <c r="N79" s="926"/>
      <c r="O79" s="745"/>
      <c r="P79" s="926"/>
      <c r="Q79" s="927"/>
      <c r="R79" s="927"/>
    </row>
    <row r="80" spans="1:18" ht="166.5" customHeight="1" x14ac:dyDescent="0.25">
      <c r="A80" s="745"/>
      <c r="B80" s="745"/>
      <c r="C80" s="745"/>
      <c r="D80" s="745"/>
      <c r="E80" s="486"/>
      <c r="F80" s="484"/>
      <c r="G80" s="242" t="s">
        <v>987</v>
      </c>
      <c r="H80" s="273" t="s">
        <v>937</v>
      </c>
      <c r="I80" s="250">
        <v>1</v>
      </c>
      <c r="J80" s="486"/>
      <c r="K80" s="774"/>
      <c r="L80" s="745"/>
      <c r="M80" s="774"/>
      <c r="N80" s="926"/>
      <c r="O80" s="745"/>
      <c r="P80" s="926"/>
      <c r="Q80" s="927"/>
      <c r="R80" s="927"/>
    </row>
    <row r="81" spans="1:18" ht="33" customHeight="1" x14ac:dyDescent="0.25">
      <c r="A81" s="928" t="s">
        <v>1122</v>
      </c>
      <c r="B81" s="933"/>
      <c r="C81" s="933"/>
      <c r="D81" s="933"/>
      <c r="E81" s="933"/>
      <c r="F81" s="933"/>
      <c r="G81" s="933"/>
      <c r="H81" s="933"/>
      <c r="I81" s="933"/>
      <c r="J81" s="933"/>
      <c r="K81" s="933"/>
      <c r="L81" s="933"/>
      <c r="M81" s="933"/>
      <c r="N81" s="933"/>
      <c r="O81" s="933"/>
      <c r="P81" s="933"/>
      <c r="Q81" s="933"/>
      <c r="R81" s="934"/>
    </row>
    <row r="82" spans="1:18" x14ac:dyDescent="0.25">
      <c r="M82"/>
      <c r="N82"/>
      <c r="O82"/>
      <c r="P82"/>
    </row>
    <row r="83" spans="1:18" x14ac:dyDescent="0.25">
      <c r="M83"/>
      <c r="N83"/>
      <c r="O83"/>
      <c r="P83"/>
    </row>
    <row r="84" spans="1:18" x14ac:dyDescent="0.25">
      <c r="L84" s="479"/>
      <c r="M84" s="581" t="s">
        <v>112</v>
      </c>
      <c r="N84" s="581"/>
      <c r="O84" s="581" t="s">
        <v>113</v>
      </c>
      <c r="P84" s="517"/>
    </row>
    <row r="85" spans="1:18" x14ac:dyDescent="0.25">
      <c r="L85" s="479"/>
      <c r="M85" s="13" t="s">
        <v>114</v>
      </c>
      <c r="N85" s="14" t="s">
        <v>115</v>
      </c>
      <c r="O85" s="15" t="s">
        <v>114</v>
      </c>
      <c r="P85" s="14" t="s">
        <v>115</v>
      </c>
    </row>
    <row r="86" spans="1:18" x14ac:dyDescent="0.25">
      <c r="L86" s="16" t="s">
        <v>116</v>
      </c>
      <c r="M86" s="298">
        <v>6</v>
      </c>
      <c r="N86" s="299">
        <f>O7+O15+O25+O33+O40+O47</f>
        <v>129967.02</v>
      </c>
      <c r="O86" s="19">
        <v>1</v>
      </c>
      <c r="P86" s="154">
        <f>O53</f>
        <v>20246.5</v>
      </c>
    </row>
    <row r="87" spans="1:18" x14ac:dyDescent="0.25">
      <c r="L87" s="16" t="s">
        <v>117</v>
      </c>
      <c r="M87" s="17">
        <v>9</v>
      </c>
      <c r="N87" s="18">
        <f>O7+O15+O25+O33+O40+P54+P58+P67+P78</f>
        <v>268379.69</v>
      </c>
      <c r="O87" s="19">
        <v>1</v>
      </c>
      <c r="P87" s="18">
        <v>20246.5</v>
      </c>
    </row>
  </sheetData>
  <mergeCells count="199">
    <mergeCell ref="L84:L85"/>
    <mergeCell ref="M84:N84"/>
    <mergeCell ref="O84:P84"/>
    <mergeCell ref="N78:N80"/>
    <mergeCell ref="O78:O80"/>
    <mergeCell ref="P78:P80"/>
    <mergeCell ref="Q78:Q80"/>
    <mergeCell ref="R78:R80"/>
    <mergeCell ref="A81:R81"/>
    <mergeCell ref="F78:F80"/>
    <mergeCell ref="G78:G79"/>
    <mergeCell ref="J78:J80"/>
    <mergeCell ref="K78:K80"/>
    <mergeCell ref="L78:L80"/>
    <mergeCell ref="M78:M80"/>
    <mergeCell ref="A77:R77"/>
    <mergeCell ref="A78:A80"/>
    <mergeCell ref="B78:B80"/>
    <mergeCell ref="C78:C80"/>
    <mergeCell ref="D78:D80"/>
    <mergeCell ref="E78:E80"/>
    <mergeCell ref="L67:L76"/>
    <mergeCell ref="M67:M76"/>
    <mergeCell ref="N67:N76"/>
    <mergeCell ref="O67:O76"/>
    <mergeCell ref="P67:P76"/>
    <mergeCell ref="Q67:Q76"/>
    <mergeCell ref="A66:R66"/>
    <mergeCell ref="A67:A76"/>
    <mergeCell ref="B67:B76"/>
    <mergeCell ref="C67:C76"/>
    <mergeCell ref="D67:D76"/>
    <mergeCell ref="E67:E76"/>
    <mergeCell ref="F67:F76"/>
    <mergeCell ref="G67:G68"/>
    <mergeCell ref="J67:J76"/>
    <mergeCell ref="K67:K76"/>
    <mergeCell ref="R67:R76"/>
    <mergeCell ref="G69:G70"/>
    <mergeCell ref="G72:G73"/>
    <mergeCell ref="G74:G76"/>
    <mergeCell ref="P58:P65"/>
    <mergeCell ref="Q58:Q65"/>
    <mergeCell ref="R58:R65"/>
    <mergeCell ref="G61:G62"/>
    <mergeCell ref="G63:G65"/>
    <mergeCell ref="F58:F65"/>
    <mergeCell ref="G58:G59"/>
    <mergeCell ref="J58:J65"/>
    <mergeCell ref="K58:K65"/>
    <mergeCell ref="L58:L65"/>
    <mergeCell ref="M58:M65"/>
    <mergeCell ref="O54:O56"/>
    <mergeCell ref="P54:P56"/>
    <mergeCell ref="Q54:Q56"/>
    <mergeCell ref="R54:R56"/>
    <mergeCell ref="A57:R57"/>
    <mergeCell ref="A58:A65"/>
    <mergeCell ref="B58:B65"/>
    <mergeCell ref="C58:C65"/>
    <mergeCell ref="D58:D65"/>
    <mergeCell ref="E58:E65"/>
    <mergeCell ref="G54:G56"/>
    <mergeCell ref="J54:J56"/>
    <mergeCell ref="K54:K56"/>
    <mergeCell ref="L54:L56"/>
    <mergeCell ref="M54:M56"/>
    <mergeCell ref="N54:N56"/>
    <mergeCell ref="A54:A56"/>
    <mergeCell ref="B54:B56"/>
    <mergeCell ref="C54:C56"/>
    <mergeCell ref="D54:D56"/>
    <mergeCell ref="E54:E56"/>
    <mergeCell ref="F54:F56"/>
    <mergeCell ref="N58:N65"/>
    <mergeCell ref="O58:O65"/>
    <mergeCell ref="O47:O51"/>
    <mergeCell ref="P47:P51"/>
    <mergeCell ref="Q47:Q51"/>
    <mergeCell ref="R47:R51"/>
    <mergeCell ref="G50:G51"/>
    <mergeCell ref="A52:R52"/>
    <mergeCell ref="G47:G48"/>
    <mergeCell ref="J47:J51"/>
    <mergeCell ref="K47:K51"/>
    <mergeCell ref="L47:L51"/>
    <mergeCell ref="M47:M51"/>
    <mergeCell ref="N47:N51"/>
    <mergeCell ref="A47:A51"/>
    <mergeCell ref="B47:B51"/>
    <mergeCell ref="C47:C51"/>
    <mergeCell ref="D47:D51"/>
    <mergeCell ref="E47:E51"/>
    <mergeCell ref="F47:F51"/>
    <mergeCell ref="P40:P46"/>
    <mergeCell ref="Q40:Q46"/>
    <mergeCell ref="R40:R46"/>
    <mergeCell ref="G42:G43"/>
    <mergeCell ref="G44:G46"/>
    <mergeCell ref="F40:F46"/>
    <mergeCell ref="G40:G41"/>
    <mergeCell ref="J40:J46"/>
    <mergeCell ref="K40:K46"/>
    <mergeCell ref="L40:L46"/>
    <mergeCell ref="M40:M46"/>
    <mergeCell ref="O33:O39"/>
    <mergeCell ref="P33:P39"/>
    <mergeCell ref="Q33:Q39"/>
    <mergeCell ref="R33:R39"/>
    <mergeCell ref="G37:G39"/>
    <mergeCell ref="A40:A46"/>
    <mergeCell ref="B40:B46"/>
    <mergeCell ref="C40:C46"/>
    <mergeCell ref="D40:D46"/>
    <mergeCell ref="E40:E46"/>
    <mergeCell ref="G33:G34"/>
    <mergeCell ref="J33:J39"/>
    <mergeCell ref="K33:K39"/>
    <mergeCell ref="L33:L39"/>
    <mergeCell ref="M33:M39"/>
    <mergeCell ref="N33:N39"/>
    <mergeCell ref="A33:A39"/>
    <mergeCell ref="B33:B39"/>
    <mergeCell ref="C33:C39"/>
    <mergeCell ref="D33:D39"/>
    <mergeCell ref="E33:E39"/>
    <mergeCell ref="F33:F39"/>
    <mergeCell ref="N40:N46"/>
    <mergeCell ref="O40:O46"/>
    <mergeCell ref="R25:R32"/>
    <mergeCell ref="G27:G28"/>
    <mergeCell ref="G30:G32"/>
    <mergeCell ref="G25:G26"/>
    <mergeCell ref="J25:J32"/>
    <mergeCell ref="K25:K32"/>
    <mergeCell ref="L25:L32"/>
    <mergeCell ref="M25:M32"/>
    <mergeCell ref="N25:N32"/>
    <mergeCell ref="A25:A32"/>
    <mergeCell ref="B25:B32"/>
    <mergeCell ref="C25:C32"/>
    <mergeCell ref="D25:D32"/>
    <mergeCell ref="E25:E32"/>
    <mergeCell ref="F25:F32"/>
    <mergeCell ref="O15:O24"/>
    <mergeCell ref="P15:P24"/>
    <mergeCell ref="Q15:Q24"/>
    <mergeCell ref="A15:A24"/>
    <mergeCell ref="B15:B24"/>
    <mergeCell ref="C15:C24"/>
    <mergeCell ref="D15:D24"/>
    <mergeCell ref="E15:E24"/>
    <mergeCell ref="F15:F24"/>
    <mergeCell ref="O25:O32"/>
    <mergeCell ref="P25:P32"/>
    <mergeCell ref="Q25:Q32"/>
    <mergeCell ref="R15:R24"/>
    <mergeCell ref="G17:G18"/>
    <mergeCell ref="G20:G21"/>
    <mergeCell ref="G22:G24"/>
    <mergeCell ref="G15:G16"/>
    <mergeCell ref="J15:J24"/>
    <mergeCell ref="K15:K24"/>
    <mergeCell ref="L15:L24"/>
    <mergeCell ref="M15:M24"/>
    <mergeCell ref="N15:N24"/>
    <mergeCell ref="R7:R14"/>
    <mergeCell ref="G10:G11"/>
    <mergeCell ref="G12:G14"/>
    <mergeCell ref="F7:F14"/>
    <mergeCell ref="G7:G8"/>
    <mergeCell ref="J7:J14"/>
    <mergeCell ref="K7:K14"/>
    <mergeCell ref="L7:L14"/>
    <mergeCell ref="M7:M14"/>
    <mergeCell ref="A7:A14"/>
    <mergeCell ref="B7:B14"/>
    <mergeCell ref="C7:C14"/>
    <mergeCell ref="D7:D14"/>
    <mergeCell ref="E7:E14"/>
    <mergeCell ref="N7:N14"/>
    <mergeCell ref="O7:O14"/>
    <mergeCell ref="P7:P14"/>
    <mergeCell ref="Q7:Q14"/>
    <mergeCell ref="A2:R2"/>
    <mergeCell ref="A4:A5"/>
    <mergeCell ref="B4:B5"/>
    <mergeCell ref="C4:C5"/>
    <mergeCell ref="D4:D5"/>
    <mergeCell ref="E4:E5"/>
    <mergeCell ref="F4:F5"/>
    <mergeCell ref="G4:G5"/>
    <mergeCell ref="H4:I4"/>
    <mergeCell ref="J4:J5"/>
    <mergeCell ref="K4:L4"/>
    <mergeCell ref="M4:N4"/>
    <mergeCell ref="O4:P4"/>
    <mergeCell ref="Q4:Q5"/>
    <mergeCell ref="R4:R5"/>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rkusz15"/>
  <dimension ref="A1:T106"/>
  <sheetViews>
    <sheetView zoomScale="70" zoomScaleNormal="70" workbookViewId="0">
      <selection activeCell="C3" sqref="C3"/>
    </sheetView>
  </sheetViews>
  <sheetFormatPr defaultRowHeight="15" x14ac:dyDescent="0.25"/>
  <cols>
    <col min="1" max="1" width="4.7109375" customWidth="1"/>
    <col min="3" max="3" width="11.42578125" customWidth="1"/>
    <col min="4" max="4" width="9.7109375" customWidth="1"/>
    <col min="5" max="5" width="45.7109375" customWidth="1"/>
    <col min="6" max="6" width="101.85546875" customWidth="1"/>
    <col min="7" max="7" width="35.7109375" customWidth="1"/>
    <col min="8" max="8" width="19.28515625" customWidth="1"/>
    <col min="9" max="9" width="10.42578125" customWidth="1"/>
    <col min="10" max="10" width="29.7109375" customWidth="1"/>
    <col min="11" max="11" width="13" customWidth="1"/>
    <col min="12" max="12" width="12.7109375" customWidth="1"/>
    <col min="13" max="13" width="14.7109375" style="1" customWidth="1"/>
    <col min="14" max="14" width="23.7109375" style="1" customWidth="1"/>
    <col min="15" max="16" width="14.7109375" style="1"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1" spans="1:19" ht="15.75" x14ac:dyDescent="0.25">
      <c r="A1" s="965" t="s">
        <v>1255</v>
      </c>
      <c r="B1" s="966"/>
      <c r="C1" s="966"/>
      <c r="D1" s="966"/>
      <c r="E1" s="966"/>
      <c r="F1" s="966"/>
    </row>
    <row r="2" spans="1:19" ht="15.75" x14ac:dyDescent="0.25">
      <c r="A2" s="965" t="s">
        <v>1271</v>
      </c>
      <c r="B2" s="966"/>
      <c r="C2" s="966"/>
      <c r="D2" s="966"/>
      <c r="E2" s="966"/>
      <c r="F2" s="966"/>
    </row>
    <row r="4" spans="1:19" s="3" customFormat="1" ht="47.25" customHeight="1" x14ac:dyDescent="0.25">
      <c r="A4" s="501" t="s">
        <v>0</v>
      </c>
      <c r="B4" s="501" t="s">
        <v>1</v>
      </c>
      <c r="C4" s="501" t="s">
        <v>2</v>
      </c>
      <c r="D4" s="501" t="s">
        <v>3</v>
      </c>
      <c r="E4" s="501" t="s">
        <v>4</v>
      </c>
      <c r="F4" s="501" t="s">
        <v>5</v>
      </c>
      <c r="G4" s="501" t="s">
        <v>6</v>
      </c>
      <c r="H4" s="515" t="s">
        <v>7</v>
      </c>
      <c r="I4" s="515"/>
      <c r="J4" s="501" t="s">
        <v>8</v>
      </c>
      <c r="K4" s="516" t="s">
        <v>9</v>
      </c>
      <c r="L4" s="895"/>
      <c r="M4" s="518" t="s">
        <v>10</v>
      </c>
      <c r="N4" s="518"/>
      <c r="O4" s="518" t="s">
        <v>11</v>
      </c>
      <c r="P4" s="518"/>
      <c r="Q4" s="501" t="s">
        <v>12</v>
      </c>
      <c r="R4" s="501" t="s">
        <v>13</v>
      </c>
      <c r="S4" s="2"/>
    </row>
    <row r="5" spans="1:19" s="3" customFormat="1" ht="35.25" customHeight="1" x14ac:dyDescent="0.2">
      <c r="A5" s="502"/>
      <c r="B5" s="502"/>
      <c r="C5" s="502"/>
      <c r="D5" s="502"/>
      <c r="E5" s="502"/>
      <c r="F5" s="502"/>
      <c r="G5" s="502"/>
      <c r="H5" s="62" t="s">
        <v>14</v>
      </c>
      <c r="I5" s="62" t="s">
        <v>15</v>
      </c>
      <c r="J5" s="502"/>
      <c r="K5" s="64">
        <v>2018</v>
      </c>
      <c r="L5" s="64">
        <v>2019</v>
      </c>
      <c r="M5" s="4">
        <v>2018</v>
      </c>
      <c r="N5" s="4">
        <v>2019</v>
      </c>
      <c r="O5" s="4">
        <v>2018</v>
      </c>
      <c r="P5" s="4">
        <v>2019</v>
      </c>
      <c r="Q5" s="502"/>
      <c r="R5" s="502"/>
      <c r="S5" s="2"/>
    </row>
    <row r="6" spans="1:19" s="3" customFormat="1" ht="15.75" customHeight="1" x14ac:dyDescent="0.2">
      <c r="A6" s="62" t="s">
        <v>16</v>
      </c>
      <c r="B6" s="62" t="s">
        <v>17</v>
      </c>
      <c r="C6" s="62" t="s">
        <v>18</v>
      </c>
      <c r="D6" s="62" t="s">
        <v>19</v>
      </c>
      <c r="E6" s="62" t="s">
        <v>20</v>
      </c>
      <c r="F6" s="62" t="s">
        <v>21</v>
      </c>
      <c r="G6" s="62" t="s">
        <v>22</v>
      </c>
      <c r="H6" s="62" t="s">
        <v>23</v>
      </c>
      <c r="I6" s="62" t="s">
        <v>24</v>
      </c>
      <c r="J6" s="62" t="s">
        <v>25</v>
      </c>
      <c r="K6" s="64" t="s">
        <v>26</v>
      </c>
      <c r="L6" s="64" t="s">
        <v>27</v>
      </c>
      <c r="M6" s="65" t="s">
        <v>28</v>
      </c>
      <c r="N6" s="65" t="s">
        <v>29</v>
      </c>
      <c r="O6" s="65" t="s">
        <v>30</v>
      </c>
      <c r="P6" s="65" t="s">
        <v>31</v>
      </c>
      <c r="Q6" s="62" t="s">
        <v>32</v>
      </c>
      <c r="R6" s="62" t="s">
        <v>33</v>
      </c>
      <c r="S6" s="2"/>
    </row>
    <row r="7" spans="1:19" s="3" customFormat="1" ht="15.75" customHeight="1" x14ac:dyDescent="0.2">
      <c r="A7" s="140"/>
      <c r="B7" s="62"/>
      <c r="C7" s="62"/>
      <c r="D7" s="62"/>
      <c r="E7" s="62"/>
      <c r="F7" s="62"/>
      <c r="G7" s="62"/>
      <c r="H7" s="62"/>
      <c r="I7" s="62"/>
      <c r="J7" s="62"/>
      <c r="K7" s="64"/>
      <c r="L7" s="64"/>
      <c r="M7" s="65"/>
      <c r="N7" s="65"/>
      <c r="O7" s="65"/>
      <c r="P7" s="65"/>
      <c r="Q7" s="62"/>
      <c r="R7" s="62"/>
      <c r="S7" s="2"/>
    </row>
    <row r="8" spans="1:19" s="3" customFormat="1" ht="176.25" customHeight="1" x14ac:dyDescent="0.2">
      <c r="A8" s="141">
        <v>1</v>
      </c>
      <c r="B8" s="142">
        <v>1</v>
      </c>
      <c r="C8" s="142">
        <v>4</v>
      </c>
      <c r="D8" s="396">
        <v>5</v>
      </c>
      <c r="E8" s="395" t="s">
        <v>453</v>
      </c>
      <c r="F8" s="143" t="s">
        <v>454</v>
      </c>
      <c r="G8" s="396" t="s">
        <v>155</v>
      </c>
      <c r="H8" s="144" t="s">
        <v>91</v>
      </c>
      <c r="I8" s="145" t="s">
        <v>180</v>
      </c>
      <c r="J8" s="396" t="s">
        <v>455</v>
      </c>
      <c r="K8" s="146" t="s">
        <v>211</v>
      </c>
      <c r="L8" s="146"/>
      <c r="M8" s="147">
        <v>40321.199999999997</v>
      </c>
      <c r="N8" s="147"/>
      <c r="O8" s="147">
        <v>40321.199999999997</v>
      </c>
      <c r="P8" s="147"/>
      <c r="Q8" s="396" t="s">
        <v>456</v>
      </c>
      <c r="R8" s="396" t="s">
        <v>457</v>
      </c>
      <c r="S8" s="2"/>
    </row>
    <row r="9" spans="1:19" s="3" customFormat="1" ht="99" customHeight="1" x14ac:dyDescent="0.2">
      <c r="A9" s="519">
        <v>1</v>
      </c>
      <c r="B9" s="519">
        <v>1</v>
      </c>
      <c r="C9" s="519">
        <v>4</v>
      </c>
      <c r="D9" s="522">
        <v>5</v>
      </c>
      <c r="E9" s="525" t="s">
        <v>453</v>
      </c>
      <c r="F9" s="944" t="s">
        <v>458</v>
      </c>
      <c r="G9" s="52" t="s">
        <v>155</v>
      </c>
      <c r="H9" s="148" t="s">
        <v>91</v>
      </c>
      <c r="I9" s="21" t="s">
        <v>180</v>
      </c>
      <c r="J9" s="522" t="s">
        <v>455</v>
      </c>
      <c r="K9" s="637" t="s">
        <v>211</v>
      </c>
      <c r="L9" s="637"/>
      <c r="M9" s="639">
        <v>40321.199999999997</v>
      </c>
      <c r="N9" s="639"/>
      <c r="O9" s="639">
        <v>40321.199999999997</v>
      </c>
      <c r="P9" s="639"/>
      <c r="Q9" s="522" t="s">
        <v>456</v>
      </c>
      <c r="R9" s="522" t="s">
        <v>457</v>
      </c>
      <c r="S9" s="2"/>
    </row>
    <row r="10" spans="1:19" s="3" customFormat="1" ht="107.25" customHeight="1" x14ac:dyDescent="0.2">
      <c r="A10" s="521"/>
      <c r="B10" s="521"/>
      <c r="C10" s="521"/>
      <c r="D10" s="524"/>
      <c r="E10" s="527"/>
      <c r="F10" s="945"/>
      <c r="G10" s="388" t="s">
        <v>64</v>
      </c>
      <c r="H10" s="388" t="s">
        <v>694</v>
      </c>
      <c r="I10" s="22" t="s">
        <v>98</v>
      </c>
      <c r="J10" s="524"/>
      <c r="K10" s="709"/>
      <c r="L10" s="709"/>
      <c r="M10" s="710"/>
      <c r="N10" s="710"/>
      <c r="O10" s="710"/>
      <c r="P10" s="710"/>
      <c r="Q10" s="524"/>
      <c r="R10" s="524"/>
      <c r="S10" s="2"/>
    </row>
    <row r="11" spans="1:19" s="3" customFormat="1" ht="45" customHeight="1" x14ac:dyDescent="0.2">
      <c r="A11" s="636" t="s">
        <v>459</v>
      </c>
      <c r="B11" s="597"/>
      <c r="C11" s="597"/>
      <c r="D11" s="597"/>
      <c r="E11" s="597"/>
      <c r="F11" s="597"/>
      <c r="G11" s="597"/>
      <c r="H11" s="597"/>
      <c r="I11" s="597"/>
      <c r="J11" s="597"/>
      <c r="K11" s="597"/>
      <c r="L11" s="597"/>
      <c r="M11" s="597"/>
      <c r="N11" s="597"/>
      <c r="O11" s="597"/>
      <c r="P11" s="597"/>
      <c r="Q11" s="597"/>
      <c r="R11" s="598"/>
      <c r="S11" s="2"/>
    </row>
    <row r="12" spans="1:19" ht="105.75" customHeight="1" x14ac:dyDescent="0.25">
      <c r="A12" s="541">
        <v>2</v>
      </c>
      <c r="B12" s="541">
        <v>1</v>
      </c>
      <c r="C12" s="541">
        <v>4</v>
      </c>
      <c r="D12" s="537">
        <v>5</v>
      </c>
      <c r="E12" s="904" t="s">
        <v>460</v>
      </c>
      <c r="F12" s="732" t="s">
        <v>461</v>
      </c>
      <c r="G12" s="34" t="s">
        <v>155</v>
      </c>
      <c r="H12" s="144" t="s">
        <v>91</v>
      </c>
      <c r="I12" s="145" t="s">
        <v>180</v>
      </c>
      <c r="J12" s="561" t="s">
        <v>462</v>
      </c>
      <c r="K12" s="563" t="s">
        <v>50</v>
      </c>
      <c r="L12" s="574"/>
      <c r="M12" s="565">
        <v>85164.2</v>
      </c>
      <c r="N12" s="574"/>
      <c r="O12" s="565">
        <f>M12</f>
        <v>85164.2</v>
      </c>
      <c r="P12" s="574"/>
      <c r="Q12" s="561" t="s">
        <v>456</v>
      </c>
      <c r="R12" s="561" t="s">
        <v>457</v>
      </c>
      <c r="S12" s="11"/>
    </row>
    <row r="13" spans="1:19" ht="117" customHeight="1" x14ac:dyDescent="0.25">
      <c r="A13" s="541"/>
      <c r="B13" s="541"/>
      <c r="C13" s="541"/>
      <c r="D13" s="537"/>
      <c r="E13" s="904"/>
      <c r="F13" s="734"/>
      <c r="G13" s="34" t="s">
        <v>64</v>
      </c>
      <c r="H13" s="396" t="s">
        <v>694</v>
      </c>
      <c r="I13" s="145" t="s">
        <v>98</v>
      </c>
      <c r="J13" s="562"/>
      <c r="K13" s="564"/>
      <c r="L13" s="575"/>
      <c r="M13" s="566"/>
      <c r="N13" s="575"/>
      <c r="O13" s="566"/>
      <c r="P13" s="575"/>
      <c r="Q13" s="562"/>
      <c r="R13" s="562"/>
      <c r="S13" s="11"/>
    </row>
    <row r="14" spans="1:19" s="9" customFormat="1" ht="155.25" customHeight="1" x14ac:dyDescent="0.25">
      <c r="A14" s="142">
        <v>3</v>
      </c>
      <c r="B14" s="142">
        <v>1</v>
      </c>
      <c r="C14" s="142">
        <v>4</v>
      </c>
      <c r="D14" s="396">
        <v>2</v>
      </c>
      <c r="E14" s="395" t="s">
        <v>463</v>
      </c>
      <c r="F14" s="143" t="s">
        <v>464</v>
      </c>
      <c r="G14" s="396" t="s">
        <v>297</v>
      </c>
      <c r="H14" s="144" t="s">
        <v>91</v>
      </c>
      <c r="I14" s="145" t="s">
        <v>189</v>
      </c>
      <c r="J14" s="396" t="s">
        <v>465</v>
      </c>
      <c r="K14" s="146" t="s">
        <v>50</v>
      </c>
      <c r="L14" s="146"/>
      <c r="M14" s="147">
        <v>10988.2</v>
      </c>
      <c r="N14" s="147"/>
      <c r="O14" s="147">
        <f t="shared" ref="O14:O19" si="0">M14</f>
        <v>10988.2</v>
      </c>
      <c r="P14" s="147"/>
      <c r="Q14" s="396" t="s">
        <v>456</v>
      </c>
      <c r="R14" s="396" t="s">
        <v>457</v>
      </c>
      <c r="S14" s="8"/>
    </row>
    <row r="15" spans="1:19" s="9" customFormat="1" ht="134.25" customHeight="1" x14ac:dyDescent="0.25">
      <c r="A15" s="142">
        <v>4</v>
      </c>
      <c r="B15" s="142">
        <v>1</v>
      </c>
      <c r="C15" s="142">
        <v>4</v>
      </c>
      <c r="D15" s="396">
        <v>2</v>
      </c>
      <c r="E15" s="395" t="s">
        <v>466</v>
      </c>
      <c r="F15" s="149" t="s">
        <v>467</v>
      </c>
      <c r="G15" s="396" t="s">
        <v>155</v>
      </c>
      <c r="H15" s="144" t="s">
        <v>91</v>
      </c>
      <c r="I15" s="145" t="s">
        <v>1184</v>
      </c>
      <c r="J15" s="396" t="s">
        <v>468</v>
      </c>
      <c r="K15" s="146" t="s">
        <v>94</v>
      </c>
      <c r="L15" s="146"/>
      <c r="M15" s="147">
        <v>7212.84</v>
      </c>
      <c r="N15" s="147"/>
      <c r="O15" s="147">
        <f t="shared" si="0"/>
        <v>7212.84</v>
      </c>
      <c r="P15" s="147"/>
      <c r="Q15" s="396" t="s">
        <v>456</v>
      </c>
      <c r="R15" s="396" t="s">
        <v>457</v>
      </c>
      <c r="S15" s="8"/>
    </row>
    <row r="16" spans="1:19" s="9" customFormat="1" ht="141.75" customHeight="1" x14ac:dyDescent="0.25">
      <c r="A16" s="142">
        <v>5</v>
      </c>
      <c r="B16" s="142">
        <v>1</v>
      </c>
      <c r="C16" s="142">
        <v>4</v>
      </c>
      <c r="D16" s="396">
        <v>5</v>
      </c>
      <c r="E16" s="395" t="s">
        <v>469</v>
      </c>
      <c r="F16" s="149" t="s">
        <v>470</v>
      </c>
      <c r="G16" s="396" t="s">
        <v>418</v>
      </c>
      <c r="H16" s="144" t="s">
        <v>91</v>
      </c>
      <c r="I16" s="145" t="s">
        <v>1185</v>
      </c>
      <c r="J16" s="396" t="s">
        <v>471</v>
      </c>
      <c r="K16" s="146" t="s">
        <v>94</v>
      </c>
      <c r="L16" s="146"/>
      <c r="M16" s="147">
        <v>19755.400000000001</v>
      </c>
      <c r="N16" s="147"/>
      <c r="O16" s="147">
        <f t="shared" si="0"/>
        <v>19755.400000000001</v>
      </c>
      <c r="P16" s="147"/>
      <c r="Q16" s="396" t="s">
        <v>456</v>
      </c>
      <c r="R16" s="396" t="s">
        <v>457</v>
      </c>
      <c r="S16" s="8"/>
    </row>
    <row r="17" spans="1:19" s="9" customFormat="1" ht="150" customHeight="1" x14ac:dyDescent="0.25">
      <c r="A17" s="142">
        <v>6</v>
      </c>
      <c r="B17" s="142">
        <v>1</v>
      </c>
      <c r="C17" s="142">
        <v>4</v>
      </c>
      <c r="D17" s="396">
        <v>2</v>
      </c>
      <c r="E17" s="395" t="s">
        <v>472</v>
      </c>
      <c r="F17" s="149" t="s">
        <v>473</v>
      </c>
      <c r="G17" s="396" t="s">
        <v>474</v>
      </c>
      <c r="H17" s="144" t="s">
        <v>91</v>
      </c>
      <c r="I17" s="145" t="s">
        <v>157</v>
      </c>
      <c r="J17" s="396" t="s">
        <v>475</v>
      </c>
      <c r="K17" s="146" t="s">
        <v>94</v>
      </c>
      <c r="L17" s="146"/>
      <c r="M17" s="147">
        <v>18895.72</v>
      </c>
      <c r="N17" s="147"/>
      <c r="O17" s="147">
        <f t="shared" si="0"/>
        <v>18895.72</v>
      </c>
      <c r="P17" s="147"/>
      <c r="Q17" s="396" t="s">
        <v>456</v>
      </c>
      <c r="R17" s="396" t="s">
        <v>457</v>
      </c>
      <c r="S17" s="8"/>
    </row>
    <row r="18" spans="1:19" s="9" customFormat="1" ht="186" customHeight="1" x14ac:dyDescent="0.25">
      <c r="A18" s="142">
        <v>7</v>
      </c>
      <c r="B18" s="142">
        <v>1</v>
      </c>
      <c r="C18" s="142">
        <v>4</v>
      </c>
      <c r="D18" s="396">
        <v>2</v>
      </c>
      <c r="E18" s="395" t="s">
        <v>476</v>
      </c>
      <c r="F18" s="149" t="s">
        <v>477</v>
      </c>
      <c r="G18" s="396" t="s">
        <v>37</v>
      </c>
      <c r="H18" s="144" t="s">
        <v>91</v>
      </c>
      <c r="I18" s="145" t="s">
        <v>61</v>
      </c>
      <c r="J18" s="396" t="s">
        <v>478</v>
      </c>
      <c r="K18" s="146" t="s">
        <v>50</v>
      </c>
      <c r="L18" s="146"/>
      <c r="M18" s="147">
        <v>25783.1</v>
      </c>
      <c r="N18" s="147"/>
      <c r="O18" s="147">
        <f t="shared" si="0"/>
        <v>25783.1</v>
      </c>
      <c r="P18" s="147"/>
      <c r="Q18" s="396" t="s">
        <v>456</v>
      </c>
      <c r="R18" s="396" t="s">
        <v>457</v>
      </c>
      <c r="S18" s="8"/>
    </row>
    <row r="19" spans="1:19" s="150" customFormat="1" ht="142.5" customHeight="1" x14ac:dyDescent="0.25">
      <c r="A19" s="142">
        <v>8</v>
      </c>
      <c r="B19" s="142">
        <v>1</v>
      </c>
      <c r="C19" s="142">
        <v>4</v>
      </c>
      <c r="D19" s="396">
        <v>2</v>
      </c>
      <c r="E19" s="395" t="s">
        <v>479</v>
      </c>
      <c r="F19" s="149" t="s">
        <v>480</v>
      </c>
      <c r="G19" s="396" t="s">
        <v>155</v>
      </c>
      <c r="H19" s="144" t="s">
        <v>91</v>
      </c>
      <c r="I19" s="145" t="s">
        <v>1186</v>
      </c>
      <c r="J19" s="396" t="s">
        <v>481</v>
      </c>
      <c r="K19" s="146" t="s">
        <v>94</v>
      </c>
      <c r="L19" s="146"/>
      <c r="M19" s="147">
        <v>18041.64</v>
      </c>
      <c r="N19" s="147"/>
      <c r="O19" s="147">
        <f t="shared" si="0"/>
        <v>18041.64</v>
      </c>
      <c r="P19" s="147"/>
      <c r="Q19" s="396" t="s">
        <v>456</v>
      </c>
      <c r="R19" s="396" t="s">
        <v>457</v>
      </c>
      <c r="S19" s="8"/>
    </row>
    <row r="20" spans="1:19" s="150" customFormat="1" ht="82.5" customHeight="1" x14ac:dyDescent="0.25">
      <c r="A20" s="942">
        <v>9</v>
      </c>
      <c r="B20" s="942">
        <v>1</v>
      </c>
      <c r="C20" s="942">
        <v>4</v>
      </c>
      <c r="D20" s="789">
        <v>2</v>
      </c>
      <c r="E20" s="509" t="s">
        <v>482</v>
      </c>
      <c r="F20" s="789" t="s">
        <v>483</v>
      </c>
      <c r="G20" s="789" t="s">
        <v>484</v>
      </c>
      <c r="H20" s="144" t="s">
        <v>1187</v>
      </c>
      <c r="I20" s="145" t="s">
        <v>78</v>
      </c>
      <c r="J20" s="789" t="s">
        <v>1188</v>
      </c>
      <c r="K20" s="940" t="s">
        <v>39</v>
      </c>
      <c r="L20" s="940"/>
      <c r="M20" s="938">
        <v>29829.35</v>
      </c>
      <c r="N20" s="938"/>
      <c r="O20" s="938">
        <f>M20</f>
        <v>29829.35</v>
      </c>
      <c r="P20" s="938"/>
      <c r="Q20" s="789" t="s">
        <v>456</v>
      </c>
      <c r="R20" s="789" t="s">
        <v>457</v>
      </c>
      <c r="S20" s="8"/>
    </row>
    <row r="21" spans="1:19" s="9" customFormat="1" ht="70.5" customHeight="1" x14ac:dyDescent="0.25">
      <c r="A21" s="943"/>
      <c r="B21" s="943"/>
      <c r="C21" s="943"/>
      <c r="D21" s="791"/>
      <c r="E21" s="511"/>
      <c r="F21" s="791"/>
      <c r="G21" s="791"/>
      <c r="H21" s="396" t="s">
        <v>1189</v>
      </c>
      <c r="I21" s="145" t="s">
        <v>71</v>
      </c>
      <c r="J21" s="791"/>
      <c r="K21" s="941"/>
      <c r="L21" s="941"/>
      <c r="M21" s="939"/>
      <c r="N21" s="939"/>
      <c r="O21" s="939"/>
      <c r="P21" s="939"/>
      <c r="Q21" s="791"/>
      <c r="R21" s="791"/>
      <c r="S21" s="8"/>
    </row>
    <row r="22" spans="1:19" s="9" customFormat="1" ht="84" customHeight="1" x14ac:dyDescent="0.25">
      <c r="A22" s="38">
        <v>10</v>
      </c>
      <c r="B22" s="38">
        <v>1</v>
      </c>
      <c r="C22" s="38">
        <v>4</v>
      </c>
      <c r="D22" s="36">
        <v>5</v>
      </c>
      <c r="E22" s="90" t="s">
        <v>485</v>
      </c>
      <c r="F22" s="36" t="s">
        <v>486</v>
      </c>
      <c r="G22" s="36" t="s">
        <v>37</v>
      </c>
      <c r="H22" s="7" t="s">
        <v>91</v>
      </c>
      <c r="I22" s="7" t="s">
        <v>84</v>
      </c>
      <c r="J22" s="36" t="s">
        <v>487</v>
      </c>
      <c r="K22" s="37" t="s">
        <v>94</v>
      </c>
      <c r="L22" s="37"/>
      <c r="M22" s="31">
        <v>24463.5</v>
      </c>
      <c r="N22" s="31"/>
      <c r="O22" s="31">
        <v>20963.5</v>
      </c>
      <c r="P22" s="31"/>
      <c r="Q22" s="36" t="s">
        <v>105</v>
      </c>
      <c r="R22" s="36" t="s">
        <v>488</v>
      </c>
      <c r="S22" s="8"/>
    </row>
    <row r="23" spans="1:19" s="9" customFormat="1" ht="195.75" customHeight="1" x14ac:dyDescent="0.25">
      <c r="A23" s="151">
        <v>11</v>
      </c>
      <c r="B23" s="38">
        <v>1</v>
      </c>
      <c r="C23" s="38">
        <v>4</v>
      </c>
      <c r="D23" s="36">
        <v>5</v>
      </c>
      <c r="E23" s="36" t="s">
        <v>489</v>
      </c>
      <c r="F23" s="89" t="s">
        <v>490</v>
      </c>
      <c r="G23" s="36" t="s">
        <v>155</v>
      </c>
      <c r="H23" s="7" t="s">
        <v>91</v>
      </c>
      <c r="I23" s="7" t="s">
        <v>269</v>
      </c>
      <c r="J23" s="36" t="s">
        <v>491</v>
      </c>
      <c r="K23" s="37" t="s">
        <v>50</v>
      </c>
      <c r="L23" s="37"/>
      <c r="M23" s="31">
        <v>68541.2</v>
      </c>
      <c r="N23" s="31"/>
      <c r="O23" s="31">
        <v>68541.2</v>
      </c>
      <c r="P23" s="31"/>
      <c r="Q23" s="36" t="s">
        <v>456</v>
      </c>
      <c r="R23" s="36" t="s">
        <v>492</v>
      </c>
      <c r="S23" s="8"/>
    </row>
    <row r="24" spans="1:19" s="9" customFormat="1" ht="40.5" customHeight="1" x14ac:dyDescent="0.25">
      <c r="A24" s="503">
        <v>12</v>
      </c>
      <c r="B24" s="534">
        <v>1</v>
      </c>
      <c r="C24" s="534">
        <v>4</v>
      </c>
      <c r="D24" s="535">
        <v>2</v>
      </c>
      <c r="E24" s="535" t="s">
        <v>493</v>
      </c>
      <c r="F24" s="900" t="s">
        <v>494</v>
      </c>
      <c r="G24" s="36" t="s">
        <v>495</v>
      </c>
      <c r="H24" s="7" t="s">
        <v>91</v>
      </c>
      <c r="I24" s="7" t="s">
        <v>206</v>
      </c>
      <c r="J24" s="535" t="s">
        <v>491</v>
      </c>
      <c r="K24" s="550" t="s">
        <v>50</v>
      </c>
      <c r="L24" s="534"/>
      <c r="M24" s="557">
        <v>20998.2</v>
      </c>
      <c r="N24" s="557"/>
      <c r="O24" s="557">
        <v>20998.2</v>
      </c>
      <c r="P24" s="534"/>
      <c r="Q24" s="535" t="s">
        <v>456</v>
      </c>
      <c r="R24" s="535" t="s">
        <v>492</v>
      </c>
      <c r="S24" s="8"/>
    </row>
    <row r="25" spans="1:19" s="9" customFormat="1" ht="68.25" customHeight="1" x14ac:dyDescent="0.25">
      <c r="A25" s="505"/>
      <c r="B25" s="534"/>
      <c r="C25" s="534"/>
      <c r="D25" s="535"/>
      <c r="E25" s="535"/>
      <c r="F25" s="900"/>
      <c r="G25" s="36" t="s">
        <v>64</v>
      </c>
      <c r="H25" s="396" t="s">
        <v>694</v>
      </c>
      <c r="I25" s="145" t="s">
        <v>98</v>
      </c>
      <c r="J25" s="535"/>
      <c r="K25" s="550"/>
      <c r="L25" s="534"/>
      <c r="M25" s="557"/>
      <c r="N25" s="557"/>
      <c r="O25" s="557"/>
      <c r="P25" s="534"/>
      <c r="Q25" s="535"/>
      <c r="R25" s="535"/>
      <c r="S25" s="8"/>
    </row>
    <row r="26" spans="1:19" s="9" customFormat="1" ht="81.75" customHeight="1" x14ac:dyDescent="0.25">
      <c r="A26" s="485">
        <v>13</v>
      </c>
      <c r="B26" s="493">
        <v>1</v>
      </c>
      <c r="C26" s="493">
        <v>4</v>
      </c>
      <c r="D26" s="490">
        <v>5</v>
      </c>
      <c r="E26" s="490" t="s">
        <v>496</v>
      </c>
      <c r="F26" s="936" t="s">
        <v>497</v>
      </c>
      <c r="G26" s="236" t="s">
        <v>155</v>
      </c>
      <c r="H26" s="236" t="s">
        <v>91</v>
      </c>
      <c r="I26" s="237" t="s">
        <v>180</v>
      </c>
      <c r="J26" s="490" t="s">
        <v>498</v>
      </c>
      <c r="K26" s="488"/>
      <c r="L26" s="493" t="s">
        <v>50</v>
      </c>
      <c r="M26" s="588"/>
      <c r="N26" s="588">
        <v>91950</v>
      </c>
      <c r="O26" s="588"/>
      <c r="P26" s="588">
        <v>91950</v>
      </c>
      <c r="Q26" s="486" t="s">
        <v>456</v>
      </c>
      <c r="R26" s="486" t="s">
        <v>492</v>
      </c>
      <c r="S26" s="8"/>
    </row>
    <row r="27" spans="1:19" s="9" customFormat="1" ht="104.25" customHeight="1" x14ac:dyDescent="0.25">
      <c r="A27" s="485"/>
      <c r="B27" s="494"/>
      <c r="C27" s="494"/>
      <c r="D27" s="491"/>
      <c r="E27" s="491"/>
      <c r="F27" s="937"/>
      <c r="G27" s="236" t="s">
        <v>64</v>
      </c>
      <c r="H27" s="101" t="s">
        <v>694</v>
      </c>
      <c r="I27" s="102" t="s">
        <v>98</v>
      </c>
      <c r="J27" s="491"/>
      <c r="K27" s="488"/>
      <c r="L27" s="494"/>
      <c r="M27" s="589"/>
      <c r="N27" s="589"/>
      <c r="O27" s="589"/>
      <c r="P27" s="589"/>
      <c r="Q27" s="486"/>
      <c r="R27" s="486"/>
      <c r="S27" s="8"/>
    </row>
    <row r="28" spans="1:19" s="9" customFormat="1" ht="71.25" customHeight="1" x14ac:dyDescent="0.25">
      <c r="A28" s="663" t="s">
        <v>1128</v>
      </c>
      <c r="B28" s="664"/>
      <c r="C28" s="664"/>
      <c r="D28" s="664"/>
      <c r="E28" s="664"/>
      <c r="F28" s="664"/>
      <c r="G28" s="664"/>
      <c r="H28" s="664"/>
      <c r="I28" s="664"/>
      <c r="J28" s="664"/>
      <c r="K28" s="664"/>
      <c r="L28" s="664"/>
      <c r="M28" s="664"/>
      <c r="N28" s="664"/>
      <c r="O28" s="664"/>
      <c r="P28" s="664"/>
      <c r="Q28" s="664"/>
      <c r="R28" s="665"/>
      <c r="S28" s="8"/>
    </row>
    <row r="29" spans="1:19" s="9" customFormat="1" ht="152.25" customHeight="1" x14ac:dyDescent="0.25">
      <c r="A29" s="250">
        <v>14</v>
      </c>
      <c r="B29" s="250">
        <v>1</v>
      </c>
      <c r="C29" s="250">
        <v>4</v>
      </c>
      <c r="D29" s="236">
        <v>2</v>
      </c>
      <c r="E29" s="236" t="s">
        <v>499</v>
      </c>
      <c r="F29" s="273" t="s">
        <v>500</v>
      </c>
      <c r="G29" s="236" t="s">
        <v>155</v>
      </c>
      <c r="H29" s="236" t="s">
        <v>91</v>
      </c>
      <c r="I29" s="237" t="s">
        <v>275</v>
      </c>
      <c r="J29" s="236" t="s">
        <v>501</v>
      </c>
      <c r="K29" s="252"/>
      <c r="L29" s="250" t="s">
        <v>317</v>
      </c>
      <c r="M29" s="253"/>
      <c r="N29" s="253">
        <v>79500</v>
      </c>
      <c r="O29" s="253"/>
      <c r="P29" s="253">
        <v>79500</v>
      </c>
      <c r="Q29" s="236" t="s">
        <v>456</v>
      </c>
      <c r="R29" s="236" t="s">
        <v>457</v>
      </c>
      <c r="S29" s="8"/>
    </row>
    <row r="30" spans="1:19" s="9" customFormat="1" ht="60" customHeight="1" x14ac:dyDescent="0.25">
      <c r="A30" s="663" t="s">
        <v>1127</v>
      </c>
      <c r="B30" s="742"/>
      <c r="C30" s="742"/>
      <c r="D30" s="742"/>
      <c r="E30" s="742"/>
      <c r="F30" s="742"/>
      <c r="G30" s="742"/>
      <c r="H30" s="742"/>
      <c r="I30" s="742"/>
      <c r="J30" s="742"/>
      <c r="K30" s="742"/>
      <c r="L30" s="742"/>
      <c r="M30" s="742"/>
      <c r="N30" s="742"/>
      <c r="O30" s="742"/>
      <c r="P30" s="742"/>
      <c r="Q30" s="742"/>
      <c r="R30" s="743"/>
      <c r="S30" s="8"/>
    </row>
    <row r="31" spans="1:19" s="9" customFormat="1" ht="105" customHeight="1" x14ac:dyDescent="0.25">
      <c r="A31" s="493">
        <v>15</v>
      </c>
      <c r="B31" s="493">
        <v>1</v>
      </c>
      <c r="C31" s="493">
        <v>4</v>
      </c>
      <c r="D31" s="490">
        <v>2</v>
      </c>
      <c r="E31" s="490" t="s">
        <v>502</v>
      </c>
      <c r="F31" s="936" t="s">
        <v>1190</v>
      </c>
      <c r="G31" s="236" t="s">
        <v>37</v>
      </c>
      <c r="H31" s="236" t="s">
        <v>91</v>
      </c>
      <c r="I31" s="237" t="s">
        <v>84</v>
      </c>
      <c r="J31" s="490" t="s">
        <v>491</v>
      </c>
      <c r="K31" s="490"/>
      <c r="L31" s="493" t="s">
        <v>39</v>
      </c>
      <c r="M31" s="490"/>
      <c r="N31" s="869">
        <v>24533</v>
      </c>
      <c r="O31" s="869"/>
      <c r="P31" s="869">
        <v>24533</v>
      </c>
      <c r="Q31" s="490" t="s">
        <v>456</v>
      </c>
      <c r="R31" s="490" t="s">
        <v>457</v>
      </c>
      <c r="S31" s="8"/>
    </row>
    <row r="32" spans="1:19" s="9" customFormat="1" ht="94.5" customHeight="1" x14ac:dyDescent="0.25">
      <c r="A32" s="494"/>
      <c r="B32" s="494"/>
      <c r="C32" s="494"/>
      <c r="D32" s="491"/>
      <c r="E32" s="491"/>
      <c r="F32" s="937"/>
      <c r="G32" s="236" t="s">
        <v>64</v>
      </c>
      <c r="H32" s="101" t="s">
        <v>694</v>
      </c>
      <c r="I32" s="102" t="s">
        <v>98</v>
      </c>
      <c r="J32" s="491"/>
      <c r="K32" s="491"/>
      <c r="L32" s="494"/>
      <c r="M32" s="491"/>
      <c r="N32" s="871"/>
      <c r="O32" s="871"/>
      <c r="P32" s="871"/>
      <c r="Q32" s="491"/>
      <c r="R32" s="491"/>
      <c r="S32" s="8"/>
    </row>
    <row r="33" spans="1:20" s="9" customFormat="1" ht="30" customHeight="1" x14ac:dyDescent="0.25">
      <c r="A33" s="663" t="s">
        <v>1126</v>
      </c>
      <c r="B33" s="742"/>
      <c r="C33" s="742"/>
      <c r="D33" s="742"/>
      <c r="E33" s="742"/>
      <c r="F33" s="742"/>
      <c r="G33" s="742"/>
      <c r="H33" s="742"/>
      <c r="I33" s="742"/>
      <c r="J33" s="742"/>
      <c r="K33" s="742"/>
      <c r="L33" s="742"/>
      <c r="M33" s="742"/>
      <c r="N33" s="742"/>
      <c r="O33" s="742"/>
      <c r="P33" s="742"/>
      <c r="Q33" s="742"/>
      <c r="R33" s="743"/>
      <c r="S33" s="8"/>
    </row>
    <row r="34" spans="1:20" s="9" customFormat="1" ht="126.75" customHeight="1" x14ac:dyDescent="0.25">
      <c r="A34" s="398">
        <v>16</v>
      </c>
      <c r="B34" s="250">
        <v>1</v>
      </c>
      <c r="C34" s="250">
        <v>4</v>
      </c>
      <c r="D34" s="236">
        <v>2</v>
      </c>
      <c r="E34" s="236" t="s">
        <v>503</v>
      </c>
      <c r="F34" s="273" t="s">
        <v>504</v>
      </c>
      <c r="G34" s="236" t="s">
        <v>37</v>
      </c>
      <c r="H34" s="236" t="s">
        <v>91</v>
      </c>
      <c r="I34" s="237" t="s">
        <v>57</v>
      </c>
      <c r="J34" s="250" t="s">
        <v>491</v>
      </c>
      <c r="K34" s="398"/>
      <c r="L34" s="250" t="s">
        <v>50</v>
      </c>
      <c r="M34" s="398"/>
      <c r="N34" s="253">
        <v>18910.310000000001</v>
      </c>
      <c r="O34" s="253"/>
      <c r="P34" s="253">
        <v>18910.310000000001</v>
      </c>
      <c r="Q34" s="236" t="s">
        <v>456</v>
      </c>
      <c r="R34" s="236" t="s">
        <v>457</v>
      </c>
      <c r="S34" s="8"/>
    </row>
    <row r="35" spans="1:20" s="9" customFormat="1" ht="50.25" customHeight="1" x14ac:dyDescent="0.25">
      <c r="A35" s="663" t="s">
        <v>1125</v>
      </c>
      <c r="B35" s="742"/>
      <c r="C35" s="742"/>
      <c r="D35" s="742"/>
      <c r="E35" s="742"/>
      <c r="F35" s="742"/>
      <c r="G35" s="742"/>
      <c r="H35" s="742"/>
      <c r="I35" s="742"/>
      <c r="J35" s="742"/>
      <c r="K35" s="742"/>
      <c r="L35" s="742"/>
      <c r="M35" s="742"/>
      <c r="N35" s="742"/>
      <c r="O35" s="742"/>
      <c r="P35" s="742"/>
      <c r="Q35" s="742"/>
      <c r="R35" s="743"/>
      <c r="S35" s="8"/>
    </row>
    <row r="36" spans="1:20" s="9" customFormat="1" ht="57.75" customHeight="1" x14ac:dyDescent="0.25">
      <c r="A36" s="152"/>
      <c r="B36" s="153"/>
      <c r="C36" s="153"/>
      <c r="D36" s="153"/>
      <c r="E36" s="153"/>
      <c r="F36" s="153"/>
      <c r="G36" s="153"/>
      <c r="H36" s="153"/>
      <c r="I36" s="153"/>
      <c r="J36" s="153"/>
      <c r="K36" s="153"/>
      <c r="L36" s="153"/>
      <c r="M36" s="153"/>
      <c r="N36" s="153"/>
      <c r="O36" s="153"/>
      <c r="P36" s="153"/>
      <c r="Q36" s="153"/>
      <c r="R36" s="153"/>
      <c r="S36" s="8"/>
    </row>
    <row r="37" spans="1:20" s="9" customFormat="1" ht="15" customHeight="1" x14ac:dyDescent="0.25">
      <c r="A37" s="152"/>
      <c r="B37" s="153"/>
      <c r="C37" s="153"/>
      <c r="D37" s="153"/>
      <c r="E37" s="153"/>
      <c r="F37" s="153"/>
      <c r="G37" s="153"/>
      <c r="H37" s="153"/>
      <c r="I37" s="153"/>
      <c r="J37" s="153"/>
      <c r="K37"/>
      <c r="L37" s="479"/>
      <c r="M37" s="581" t="s">
        <v>112</v>
      </c>
      <c r="N37" s="581"/>
      <c r="O37" s="581" t="s">
        <v>113</v>
      </c>
      <c r="P37" s="517"/>
      <c r="Q37" s="153"/>
      <c r="R37" s="153"/>
      <c r="S37" s="8"/>
    </row>
    <row r="38" spans="1:20" s="9" customFormat="1" ht="16.5" customHeight="1" x14ac:dyDescent="0.25">
      <c r="A38" s="152"/>
      <c r="B38" s="153"/>
      <c r="C38" s="153"/>
      <c r="D38" s="153"/>
      <c r="E38" s="153"/>
      <c r="F38" s="153"/>
      <c r="G38" s="153"/>
      <c r="H38" s="153"/>
      <c r="I38" s="153"/>
      <c r="J38" s="153"/>
      <c r="K38"/>
      <c r="L38" s="479"/>
      <c r="M38" s="13" t="s">
        <v>114</v>
      </c>
      <c r="N38" s="224" t="s">
        <v>115</v>
      </c>
      <c r="O38" s="15" t="s">
        <v>114</v>
      </c>
      <c r="P38" s="14" t="s">
        <v>115</v>
      </c>
      <c r="Q38" s="1"/>
      <c r="R38" s="1"/>
      <c r="S38"/>
      <c r="T38"/>
    </row>
    <row r="39" spans="1:20" s="9" customFormat="1" ht="23.25" customHeight="1" x14ac:dyDescent="0.25">
      <c r="A39" s="152"/>
      <c r="B39" s="153"/>
      <c r="C39" s="153"/>
      <c r="D39" s="153"/>
      <c r="E39" s="153"/>
      <c r="F39" s="153"/>
      <c r="G39" s="153"/>
      <c r="H39" s="153"/>
      <c r="I39" s="153"/>
      <c r="J39" s="153"/>
      <c r="K39" s="1"/>
      <c r="L39" s="16" t="s">
        <v>116</v>
      </c>
      <c r="M39" s="298">
        <v>11</v>
      </c>
      <c r="N39" s="240">
        <f>O8+O12+O14+O15+O16+O17+O18+O19+O20+O23+O24</f>
        <v>345531.05</v>
      </c>
      <c r="O39" s="19">
        <v>1</v>
      </c>
      <c r="P39" s="154">
        <f>P40</f>
        <v>20963.5</v>
      </c>
      <c r="Q39" s="1"/>
      <c r="R39" s="1"/>
      <c r="S39"/>
      <c r="T39"/>
    </row>
    <row r="40" spans="1:20" s="9" customFormat="1" ht="21.75" customHeight="1" x14ac:dyDescent="0.25">
      <c r="A40" s="152"/>
      <c r="B40" s="153"/>
      <c r="C40" s="153"/>
      <c r="D40" s="153"/>
      <c r="E40" s="153"/>
      <c r="F40" s="153"/>
      <c r="G40" s="153"/>
      <c r="H40" s="153"/>
      <c r="I40" s="153"/>
      <c r="J40" s="153"/>
      <c r="K40" s="153"/>
      <c r="L40" s="16" t="s">
        <v>117</v>
      </c>
      <c r="M40" s="17">
        <v>15</v>
      </c>
      <c r="N40" s="299">
        <f>P34+P31+P29+P26+O24+O23+O20+O19+O18+O17+O16+O15+O14+O12+O9</f>
        <v>560424.3600000001</v>
      </c>
      <c r="O40" s="19">
        <v>1</v>
      </c>
      <c r="P40" s="18">
        <f>O22</f>
        <v>20963.5</v>
      </c>
      <c r="Q40" s="1"/>
      <c r="R40" s="1"/>
      <c r="S40"/>
      <c r="T40"/>
    </row>
    <row r="41" spans="1:20" s="9" customFormat="1" ht="21.75" customHeight="1" x14ac:dyDescent="0.25">
      <c r="A41" s="152"/>
      <c r="B41" s="153"/>
      <c r="C41" s="153"/>
      <c r="D41" s="153"/>
      <c r="E41" s="153"/>
      <c r="F41" s="153"/>
      <c r="G41" s="153"/>
      <c r="H41" s="153"/>
      <c r="I41" s="153"/>
      <c r="J41" s="153"/>
      <c r="K41" s="153"/>
      <c r="Q41" s="153"/>
      <c r="R41" s="153"/>
      <c r="S41" s="8"/>
    </row>
    <row r="42" spans="1:20" s="9" customFormat="1" ht="21.75" customHeight="1" x14ac:dyDescent="0.25">
      <c r="A42" s="152"/>
      <c r="B42" s="153"/>
      <c r="C42" s="153"/>
      <c r="D42" s="153"/>
      <c r="E42" s="153"/>
      <c r="F42" s="153"/>
      <c r="G42" s="153"/>
      <c r="H42" s="153"/>
      <c r="I42" s="153"/>
      <c r="J42" s="153"/>
      <c r="K42" s="153"/>
      <c r="Q42" s="153"/>
      <c r="R42" s="153"/>
      <c r="S42" s="8"/>
    </row>
    <row r="43" spans="1:20" s="9" customFormat="1" ht="21.75" customHeight="1" x14ac:dyDescent="0.25">
      <c r="A43" s="152"/>
      <c r="B43" s="153"/>
      <c r="C43" s="153"/>
      <c r="D43" s="153"/>
      <c r="E43" s="153"/>
      <c r="F43" s="153"/>
      <c r="G43" s="153"/>
      <c r="H43" s="153"/>
      <c r="I43" s="153"/>
      <c r="J43" s="153"/>
      <c r="K43" s="153"/>
      <c r="Q43" s="153"/>
      <c r="R43" s="153"/>
      <c r="S43" s="8"/>
    </row>
    <row r="44" spans="1:20" s="9" customFormat="1" ht="21.75" customHeight="1" x14ac:dyDescent="0.25">
      <c r="A44" s="152"/>
      <c r="B44" s="153"/>
      <c r="C44" s="153"/>
      <c r="D44" s="153"/>
      <c r="E44" s="153"/>
      <c r="F44" s="153"/>
      <c r="G44" s="153"/>
      <c r="H44" s="153"/>
      <c r="I44" s="153"/>
      <c r="J44" s="153"/>
      <c r="K44" s="153"/>
      <c r="Q44" s="153"/>
      <c r="R44" s="153"/>
      <c r="S44" s="8"/>
    </row>
    <row r="45" spans="1:20" s="9" customFormat="1" ht="21.75" customHeight="1" x14ac:dyDescent="0.25">
      <c r="A45" s="152"/>
      <c r="B45" s="153"/>
      <c r="C45" s="153"/>
      <c r="D45" s="153"/>
      <c r="E45" s="153"/>
      <c r="F45" s="153"/>
      <c r="G45" s="153"/>
      <c r="H45" s="153"/>
      <c r="I45" s="153"/>
      <c r="J45" s="153"/>
      <c r="K45" s="153"/>
      <c r="L45" s="153"/>
      <c r="M45" s="153"/>
      <c r="N45" s="153"/>
      <c r="O45" s="153"/>
      <c r="P45" s="153"/>
      <c r="Q45" s="153"/>
      <c r="R45" s="153"/>
      <c r="S45" s="8"/>
    </row>
    <row r="46" spans="1:20" s="9" customFormat="1" ht="21.75" customHeight="1" x14ac:dyDescent="0.25">
      <c r="A46" s="152"/>
      <c r="B46" s="153"/>
      <c r="C46" s="153"/>
      <c r="D46" s="153"/>
      <c r="E46" s="153"/>
      <c r="F46" s="153"/>
      <c r="G46" s="153"/>
      <c r="H46" s="153"/>
      <c r="I46" s="153"/>
      <c r="J46" s="153"/>
      <c r="K46" s="153"/>
      <c r="L46" s="153"/>
      <c r="M46" s="153"/>
      <c r="N46" s="153"/>
      <c r="O46" s="153"/>
      <c r="P46" s="153"/>
      <c r="Q46" s="153"/>
      <c r="R46" s="153"/>
      <c r="S46" s="8"/>
    </row>
    <row r="47" spans="1:20" s="9" customFormat="1" ht="21.75" customHeight="1" x14ac:dyDescent="0.25">
      <c r="A47" s="152"/>
      <c r="B47" s="153"/>
      <c r="C47" s="153"/>
      <c r="D47" s="153"/>
      <c r="E47" s="153"/>
      <c r="F47" s="153"/>
      <c r="G47" s="153"/>
      <c r="H47" s="153"/>
      <c r="I47" s="153"/>
      <c r="J47" s="153"/>
      <c r="K47" s="153"/>
      <c r="L47" s="153"/>
      <c r="M47" s="153"/>
      <c r="N47" s="153"/>
      <c r="O47" s="153"/>
      <c r="P47" s="153"/>
      <c r="Q47" s="153"/>
      <c r="R47" s="153"/>
      <c r="S47" s="8"/>
    </row>
    <row r="48" spans="1:20" s="9" customFormat="1" ht="21.75" customHeight="1" x14ac:dyDescent="0.25">
      <c r="A48" s="152"/>
      <c r="B48" s="153"/>
      <c r="C48" s="153"/>
      <c r="D48" s="153"/>
      <c r="E48" s="153"/>
      <c r="F48" s="153"/>
      <c r="G48" s="153"/>
      <c r="H48" s="153"/>
      <c r="I48" s="153"/>
      <c r="J48" s="153"/>
      <c r="K48" s="153"/>
      <c r="L48" s="153"/>
      <c r="M48" s="153"/>
      <c r="N48" s="153"/>
      <c r="O48" s="153"/>
      <c r="P48" s="153"/>
      <c r="Q48" s="153"/>
      <c r="R48" s="153"/>
      <c r="S48" s="8"/>
    </row>
    <row r="49" spans="1:19" s="9" customFormat="1" ht="21.75" customHeight="1" x14ac:dyDescent="0.25">
      <c r="A49" s="152"/>
      <c r="B49" s="153"/>
      <c r="C49" s="153"/>
      <c r="D49" s="153"/>
      <c r="E49" s="153"/>
      <c r="F49" s="153"/>
      <c r="G49" s="153"/>
      <c r="H49" s="153"/>
      <c r="I49" s="153"/>
      <c r="J49" s="153"/>
      <c r="K49" s="153"/>
      <c r="L49" s="153"/>
      <c r="M49" s="153"/>
      <c r="N49" s="153"/>
      <c r="O49" s="153"/>
      <c r="P49" s="153"/>
      <c r="Q49" s="153"/>
      <c r="R49" s="153"/>
      <c r="S49" s="8"/>
    </row>
    <row r="50" spans="1:19" s="9" customFormat="1" ht="21.75" customHeight="1" x14ac:dyDescent="0.25">
      <c r="A50" s="152"/>
      <c r="B50" s="153"/>
      <c r="C50" s="153"/>
      <c r="D50" s="153"/>
      <c r="E50" s="153"/>
      <c r="F50" s="153"/>
      <c r="G50" s="153"/>
      <c r="H50" s="153"/>
      <c r="I50" s="153"/>
      <c r="J50" s="153"/>
      <c r="K50" s="153"/>
      <c r="L50" s="153"/>
      <c r="M50" s="153"/>
      <c r="N50" s="153"/>
      <c r="O50" s="153"/>
      <c r="P50" s="153"/>
      <c r="Q50" s="153"/>
      <c r="R50" s="153"/>
      <c r="S50" s="8"/>
    </row>
    <row r="51" spans="1:19" s="9" customFormat="1" ht="21.75" customHeight="1" x14ac:dyDescent="0.25">
      <c r="A51" s="152"/>
      <c r="B51" s="153"/>
      <c r="C51" s="153"/>
      <c r="D51" s="153"/>
      <c r="E51" s="153"/>
      <c r="F51" s="153"/>
      <c r="G51" s="153"/>
      <c r="H51" s="153"/>
      <c r="I51" s="153"/>
      <c r="J51" s="153"/>
      <c r="K51" s="153"/>
      <c r="L51" s="153"/>
      <c r="M51" s="153"/>
      <c r="N51" s="153"/>
      <c r="O51" s="153"/>
      <c r="P51" s="153"/>
      <c r="Q51" s="153"/>
      <c r="R51" s="153"/>
      <c r="S51" s="8"/>
    </row>
    <row r="52" spans="1:19" s="9" customFormat="1" ht="21.75" customHeight="1" x14ac:dyDescent="0.25">
      <c r="A52" s="152"/>
      <c r="B52" s="153"/>
      <c r="C52" s="153"/>
      <c r="D52" s="153"/>
      <c r="E52" s="153"/>
      <c r="F52" s="153"/>
      <c r="G52" s="153"/>
      <c r="H52" s="153"/>
      <c r="I52" s="153"/>
      <c r="J52" s="153"/>
      <c r="K52" s="153"/>
      <c r="L52" s="153"/>
      <c r="M52" s="153"/>
      <c r="N52" s="153"/>
      <c r="O52" s="153"/>
      <c r="P52" s="153"/>
      <c r="Q52" s="153"/>
      <c r="R52" s="153"/>
      <c r="S52" s="8"/>
    </row>
    <row r="53" spans="1:19" s="9" customFormat="1" ht="21.75" customHeight="1" x14ac:dyDescent="0.25">
      <c r="A53" s="152"/>
      <c r="B53" s="153"/>
      <c r="C53" s="153"/>
      <c r="D53" s="153"/>
      <c r="E53" s="153"/>
      <c r="F53" s="153"/>
      <c r="G53" s="153"/>
      <c r="H53" s="153"/>
      <c r="I53" s="153"/>
      <c r="J53" s="153"/>
      <c r="K53" s="153"/>
      <c r="L53" s="153"/>
      <c r="M53" s="153"/>
      <c r="N53" s="153"/>
      <c r="O53" s="153"/>
      <c r="P53" s="153"/>
      <c r="Q53" s="153"/>
      <c r="R53" s="153"/>
      <c r="S53" s="8"/>
    </row>
    <row r="54" spans="1:19" s="9" customFormat="1" ht="21.75" customHeight="1" x14ac:dyDescent="0.25">
      <c r="A54" s="152"/>
      <c r="B54" s="153"/>
      <c r="C54" s="153"/>
      <c r="D54" s="153"/>
      <c r="E54" s="153"/>
      <c r="F54" s="153"/>
      <c r="G54" s="153"/>
      <c r="H54" s="153"/>
      <c r="I54" s="153"/>
      <c r="J54" s="153"/>
      <c r="K54" s="153"/>
      <c r="L54" s="153"/>
      <c r="M54" s="153"/>
      <c r="N54" s="153"/>
      <c r="O54" s="153"/>
      <c r="P54" s="153"/>
      <c r="Q54" s="153"/>
      <c r="R54" s="153"/>
      <c r="S54" s="8"/>
    </row>
    <row r="55" spans="1:19" s="9" customFormat="1" ht="21.75" customHeight="1" x14ac:dyDescent="0.25">
      <c r="A55" s="152"/>
      <c r="B55" s="153"/>
      <c r="C55" s="153"/>
      <c r="D55" s="153"/>
      <c r="E55" s="153"/>
      <c r="F55" s="153"/>
      <c r="G55" s="153"/>
      <c r="H55" s="153"/>
      <c r="I55" s="153"/>
      <c r="J55" s="153"/>
      <c r="K55" s="153"/>
      <c r="L55" s="153"/>
      <c r="M55" s="153"/>
      <c r="N55" s="153"/>
      <c r="O55" s="153"/>
      <c r="P55" s="153"/>
      <c r="Q55" s="153"/>
      <c r="R55" s="153"/>
      <c r="S55" s="8"/>
    </row>
    <row r="56" spans="1:19" s="9" customFormat="1" ht="21.75" customHeight="1" x14ac:dyDescent="0.25">
      <c r="A56" s="152"/>
      <c r="B56" s="153"/>
      <c r="C56" s="153"/>
      <c r="D56" s="153"/>
      <c r="E56" s="153"/>
      <c r="F56" s="153"/>
      <c r="G56" s="153"/>
      <c r="H56" s="153"/>
      <c r="I56" s="153"/>
      <c r="J56" s="153"/>
      <c r="K56" s="153"/>
      <c r="L56" s="153"/>
      <c r="M56" s="153"/>
      <c r="N56" s="153"/>
      <c r="O56" s="153"/>
      <c r="P56" s="153"/>
      <c r="Q56" s="153"/>
      <c r="R56" s="153"/>
      <c r="S56" s="8"/>
    </row>
    <row r="57" spans="1:19" s="9" customFormat="1" ht="21.75" customHeight="1" x14ac:dyDescent="0.25">
      <c r="A57" s="152"/>
      <c r="B57" s="153"/>
      <c r="C57" s="153"/>
      <c r="D57" s="153"/>
      <c r="E57" s="153"/>
      <c r="F57" s="153"/>
      <c r="G57" s="153"/>
      <c r="H57" s="153"/>
      <c r="I57" s="153"/>
      <c r="J57" s="153"/>
      <c r="K57" s="153"/>
      <c r="L57" s="153"/>
      <c r="M57" s="153"/>
      <c r="N57" s="153"/>
      <c r="O57" s="153"/>
      <c r="P57" s="153"/>
      <c r="Q57" s="153"/>
      <c r="R57" s="153"/>
      <c r="S57" s="8"/>
    </row>
    <row r="58" spans="1:19" s="9" customFormat="1" ht="21.75" customHeight="1" x14ac:dyDescent="0.25">
      <c r="A58" s="152"/>
      <c r="B58" s="153"/>
      <c r="C58" s="153"/>
      <c r="D58" s="153"/>
      <c r="E58" s="153"/>
      <c r="F58" s="153"/>
      <c r="G58" s="153"/>
      <c r="H58" s="153"/>
      <c r="I58" s="153"/>
      <c r="J58" s="153"/>
      <c r="K58" s="153"/>
      <c r="L58" s="153"/>
      <c r="M58" s="153"/>
      <c r="N58" s="153"/>
      <c r="O58" s="153"/>
      <c r="P58" s="153"/>
      <c r="Q58" s="153"/>
      <c r="R58" s="153"/>
      <c r="S58" s="8"/>
    </row>
    <row r="59" spans="1:19" s="9" customFormat="1" ht="21.75" customHeight="1" x14ac:dyDescent="0.25">
      <c r="A59" s="152"/>
      <c r="B59" s="153"/>
      <c r="C59" s="153"/>
      <c r="D59" s="153"/>
      <c r="E59" s="153"/>
      <c r="F59" s="153"/>
      <c r="G59" s="153"/>
      <c r="H59" s="153"/>
      <c r="I59" s="153"/>
      <c r="J59" s="153"/>
      <c r="K59" s="153"/>
      <c r="L59" s="153"/>
      <c r="M59" s="153"/>
      <c r="N59" s="153"/>
      <c r="O59" s="153"/>
      <c r="P59" s="153"/>
      <c r="Q59" s="153"/>
      <c r="R59" s="153"/>
      <c r="S59" s="8"/>
    </row>
    <row r="60" spans="1:19" s="9" customFormat="1" ht="21.75" customHeight="1" x14ac:dyDescent="0.25">
      <c r="A60" s="152"/>
      <c r="B60" s="153"/>
      <c r="C60" s="153"/>
      <c r="D60" s="153"/>
      <c r="E60" s="153"/>
      <c r="F60" s="153"/>
      <c r="G60" s="153"/>
      <c r="H60" s="153"/>
      <c r="I60" s="153"/>
      <c r="J60" s="153"/>
      <c r="K60" s="153"/>
      <c r="L60" s="153"/>
      <c r="M60" s="153"/>
      <c r="N60" s="153"/>
      <c r="O60" s="153"/>
      <c r="P60" s="153"/>
      <c r="Q60" s="153"/>
      <c r="R60" s="153"/>
      <c r="S60" s="8"/>
    </row>
    <row r="61" spans="1:19" s="9" customFormat="1" ht="21.75" customHeight="1" x14ac:dyDescent="0.25">
      <c r="A61" s="152"/>
      <c r="B61" s="153"/>
      <c r="C61" s="153"/>
      <c r="D61" s="153"/>
      <c r="E61" s="153"/>
      <c r="F61" s="153"/>
      <c r="G61" s="153"/>
      <c r="H61" s="153"/>
      <c r="I61" s="153"/>
      <c r="J61" s="153"/>
      <c r="K61" s="153"/>
      <c r="L61" s="153"/>
      <c r="M61" s="153"/>
      <c r="N61" s="153"/>
      <c r="O61" s="153"/>
      <c r="P61" s="153"/>
      <c r="Q61" s="153"/>
      <c r="R61" s="153"/>
      <c r="S61" s="8"/>
    </row>
    <row r="62" spans="1:19" s="9" customFormat="1" ht="21.75" customHeight="1" x14ac:dyDescent="0.25">
      <c r="A62" s="152"/>
      <c r="B62" s="153"/>
      <c r="C62" s="153"/>
      <c r="D62" s="153"/>
      <c r="E62" s="153"/>
      <c r="F62" s="153"/>
      <c r="G62" s="153"/>
      <c r="H62" s="153"/>
      <c r="I62" s="153"/>
      <c r="J62" s="153"/>
      <c r="K62" s="153"/>
      <c r="L62" s="153"/>
      <c r="M62" s="153"/>
      <c r="N62" s="153"/>
      <c r="O62" s="153"/>
      <c r="P62" s="153"/>
      <c r="Q62" s="153"/>
      <c r="R62" s="153"/>
      <c r="S62" s="8"/>
    </row>
    <row r="63" spans="1:19" s="9" customFormat="1" ht="21.75" customHeight="1" x14ac:dyDescent="0.25">
      <c r="A63" s="152"/>
      <c r="B63" s="153"/>
      <c r="C63" s="153"/>
      <c r="D63" s="153"/>
      <c r="E63" s="153"/>
      <c r="F63" s="153"/>
      <c r="G63" s="153"/>
      <c r="H63" s="153"/>
      <c r="I63" s="153"/>
      <c r="J63" s="153"/>
      <c r="K63" s="153"/>
      <c r="L63" s="153"/>
      <c r="M63" s="153"/>
      <c r="N63" s="153"/>
      <c r="O63" s="153"/>
      <c r="P63" s="153"/>
      <c r="Q63" s="153"/>
      <c r="R63" s="153"/>
      <c r="S63" s="8"/>
    </row>
    <row r="64" spans="1:19" s="9" customFormat="1" ht="21.75" customHeight="1" x14ac:dyDescent="0.25">
      <c r="A64" s="152"/>
      <c r="B64" s="153"/>
      <c r="C64" s="153"/>
      <c r="D64" s="153"/>
      <c r="E64" s="153"/>
      <c r="F64" s="153"/>
      <c r="G64" s="153"/>
      <c r="H64" s="153"/>
      <c r="I64" s="153"/>
      <c r="J64" s="153"/>
      <c r="K64" s="153"/>
      <c r="L64" s="153"/>
      <c r="M64" s="153"/>
      <c r="N64" s="153"/>
      <c r="O64" s="153"/>
      <c r="P64" s="153"/>
      <c r="Q64" s="153"/>
      <c r="R64" s="153"/>
      <c r="S64" s="8"/>
    </row>
    <row r="65" spans="1:19" s="9" customFormat="1" ht="21.75" customHeight="1" x14ac:dyDescent="0.25">
      <c r="A65" s="152"/>
      <c r="B65" s="153"/>
      <c r="C65" s="153"/>
      <c r="D65" s="153"/>
      <c r="E65" s="153"/>
      <c r="F65" s="153"/>
      <c r="G65" s="153"/>
      <c r="H65" s="153"/>
      <c r="I65" s="153"/>
      <c r="J65" s="153"/>
      <c r="K65" s="153"/>
      <c r="L65" s="153"/>
      <c r="M65" s="153"/>
      <c r="N65" s="153"/>
      <c r="O65" s="153"/>
      <c r="P65" s="153"/>
      <c r="Q65" s="153"/>
      <c r="R65" s="153"/>
      <c r="S65" s="8"/>
    </row>
    <row r="66" spans="1:19" s="9" customFormat="1" ht="21.75" customHeight="1" x14ac:dyDescent="0.25">
      <c r="A66" s="152"/>
      <c r="B66" s="153"/>
      <c r="C66" s="153"/>
      <c r="D66" s="153"/>
      <c r="E66" s="153"/>
      <c r="F66" s="153"/>
      <c r="G66" s="153"/>
      <c r="H66" s="153"/>
      <c r="I66" s="153"/>
      <c r="J66" s="153"/>
      <c r="K66" s="153"/>
      <c r="L66" s="153"/>
      <c r="M66" s="153"/>
      <c r="N66" s="153"/>
      <c r="O66" s="153"/>
      <c r="P66" s="153"/>
      <c r="Q66" s="153"/>
      <c r="R66" s="153"/>
      <c r="S66" s="8"/>
    </row>
    <row r="67" spans="1:19" s="9" customFormat="1" ht="21.75" customHeight="1" x14ac:dyDescent="0.25">
      <c r="A67" s="152"/>
      <c r="B67" s="153"/>
      <c r="C67" s="153"/>
      <c r="D67" s="153"/>
      <c r="E67" s="153"/>
      <c r="F67" s="153"/>
      <c r="G67" s="153"/>
      <c r="H67" s="153"/>
      <c r="I67" s="153"/>
      <c r="J67" s="153"/>
      <c r="K67" s="153"/>
      <c r="L67" s="153"/>
      <c r="M67" s="153"/>
      <c r="N67" s="153"/>
      <c r="O67" s="153"/>
      <c r="P67" s="153"/>
      <c r="Q67" s="153"/>
      <c r="R67" s="153"/>
      <c r="S67" s="8"/>
    </row>
    <row r="68" spans="1:19" s="9" customFormat="1" ht="21.75" customHeight="1" x14ac:dyDescent="0.25">
      <c r="A68" s="152"/>
      <c r="B68" s="153"/>
      <c r="C68" s="153"/>
      <c r="D68" s="153"/>
      <c r="E68" s="153"/>
      <c r="F68" s="153"/>
      <c r="G68" s="153"/>
      <c r="H68" s="153"/>
      <c r="I68" s="153"/>
      <c r="J68" s="153"/>
      <c r="K68" s="153"/>
      <c r="L68" s="153"/>
      <c r="M68" s="153"/>
      <c r="N68" s="153"/>
      <c r="O68" s="153"/>
      <c r="P68" s="153"/>
      <c r="Q68" s="153"/>
      <c r="R68" s="153"/>
      <c r="S68" s="8"/>
    </row>
    <row r="69" spans="1:19" s="9" customFormat="1" ht="21.75" customHeight="1" x14ac:dyDescent="0.25">
      <c r="A69" s="152"/>
      <c r="B69" s="153"/>
      <c r="C69" s="153"/>
      <c r="D69" s="153"/>
      <c r="E69" s="153"/>
      <c r="F69" s="153"/>
      <c r="G69" s="153"/>
      <c r="H69" s="153"/>
      <c r="I69" s="153"/>
      <c r="J69" s="153"/>
      <c r="K69" s="153"/>
      <c r="L69" s="153"/>
      <c r="M69" s="153"/>
      <c r="N69" s="153"/>
      <c r="O69" s="153"/>
      <c r="P69" s="153"/>
      <c r="Q69" s="153"/>
      <c r="R69" s="153"/>
      <c r="S69" s="8"/>
    </row>
    <row r="70" spans="1:19" s="9" customFormat="1" ht="21.75" customHeight="1" x14ac:dyDescent="0.25">
      <c r="A70" s="152"/>
      <c r="B70" s="153"/>
      <c r="C70" s="153"/>
      <c r="D70" s="153"/>
      <c r="E70" s="153"/>
      <c r="F70" s="153"/>
      <c r="G70" s="153"/>
      <c r="H70" s="153"/>
      <c r="I70" s="153"/>
      <c r="J70" s="153"/>
      <c r="K70" s="153"/>
      <c r="L70" s="153"/>
      <c r="M70" s="153"/>
      <c r="N70" s="153"/>
      <c r="O70" s="153"/>
      <c r="P70" s="153"/>
      <c r="Q70" s="153"/>
      <c r="R70" s="153"/>
      <c r="S70" s="8"/>
    </row>
    <row r="71" spans="1:19" s="9" customFormat="1" ht="21.75" customHeight="1" x14ac:dyDescent="0.25">
      <c r="A71" s="152"/>
      <c r="B71" s="153"/>
      <c r="C71" s="153"/>
      <c r="D71" s="153"/>
      <c r="E71" s="153"/>
      <c r="F71" s="153"/>
      <c r="G71" s="153"/>
      <c r="H71" s="153"/>
      <c r="I71" s="153"/>
      <c r="J71" s="153"/>
      <c r="K71" s="153"/>
      <c r="L71" s="153"/>
      <c r="M71" s="153"/>
      <c r="N71" s="153"/>
      <c r="O71" s="153"/>
      <c r="P71" s="153"/>
      <c r="Q71" s="153"/>
      <c r="R71" s="153"/>
      <c r="S71" s="8"/>
    </row>
    <row r="72" spans="1:19" s="9" customFormat="1" ht="21.75" customHeight="1" x14ac:dyDescent="0.25">
      <c r="A72" s="152"/>
      <c r="B72" s="153"/>
      <c r="C72" s="153"/>
      <c r="D72" s="153"/>
      <c r="E72" s="153"/>
      <c r="F72" s="153"/>
      <c r="G72" s="153"/>
      <c r="H72" s="153"/>
      <c r="I72" s="153"/>
      <c r="J72" s="153"/>
      <c r="K72" s="153"/>
      <c r="L72" s="153"/>
      <c r="M72" s="153"/>
      <c r="N72" s="153"/>
      <c r="O72" s="153"/>
      <c r="P72" s="153"/>
      <c r="Q72" s="153"/>
      <c r="R72" s="153"/>
      <c r="S72" s="8"/>
    </row>
    <row r="73" spans="1:19" s="9" customFormat="1" ht="21.75" customHeight="1" x14ac:dyDescent="0.25">
      <c r="A73" s="152"/>
      <c r="B73" s="153"/>
      <c r="C73" s="153"/>
      <c r="D73" s="153"/>
      <c r="E73" s="153"/>
      <c r="F73" s="153"/>
      <c r="G73" s="153"/>
      <c r="H73" s="153"/>
      <c r="I73" s="153"/>
      <c r="J73" s="153"/>
      <c r="K73" s="153"/>
      <c r="L73" s="153"/>
      <c r="M73" s="153"/>
      <c r="N73" s="153"/>
      <c r="O73" s="153"/>
      <c r="P73" s="153"/>
      <c r="Q73" s="153"/>
      <c r="R73" s="153"/>
      <c r="S73" s="8"/>
    </row>
    <row r="74" spans="1:19" s="9" customFormat="1" ht="21.75" customHeight="1" x14ac:dyDescent="0.25">
      <c r="A74" s="152"/>
      <c r="B74" s="153"/>
      <c r="C74" s="153"/>
      <c r="D74" s="153"/>
      <c r="E74" s="153"/>
      <c r="F74" s="153"/>
      <c r="G74" s="153"/>
      <c r="H74" s="153"/>
      <c r="I74" s="153"/>
      <c r="J74" s="153"/>
      <c r="K74" s="153"/>
      <c r="L74" s="155"/>
      <c r="M74" s="155"/>
      <c r="N74" s="155"/>
      <c r="O74" s="155"/>
      <c r="P74" s="155"/>
      <c r="Q74" s="155"/>
      <c r="R74" s="153"/>
      <c r="S74" s="8"/>
    </row>
    <row r="75" spans="1:19" x14ac:dyDescent="0.25">
      <c r="L75" s="156"/>
      <c r="M75" s="157"/>
      <c r="N75" s="157"/>
      <c r="O75" s="157"/>
      <c r="P75" s="157"/>
      <c r="Q75" s="156"/>
    </row>
    <row r="76" spans="1:19" x14ac:dyDescent="0.25">
      <c r="L76" s="156"/>
      <c r="M76" s="935"/>
      <c r="N76" s="935"/>
      <c r="O76" s="935"/>
      <c r="P76" s="935"/>
      <c r="Q76" s="156"/>
    </row>
    <row r="77" spans="1:19" x14ac:dyDescent="0.25">
      <c r="L77" s="156"/>
      <c r="M77" s="412"/>
      <c r="N77" s="412"/>
      <c r="O77" s="412"/>
      <c r="P77" s="412"/>
      <c r="Q77" s="156"/>
    </row>
    <row r="78" spans="1:19" x14ac:dyDescent="0.25">
      <c r="L78" s="156"/>
      <c r="M78" s="158"/>
      <c r="N78" s="157"/>
      <c r="O78" s="412"/>
      <c r="P78" s="159"/>
      <c r="Q78" s="156"/>
    </row>
    <row r="79" spans="1:19" x14ac:dyDescent="0.25">
      <c r="L79" s="156"/>
      <c r="M79" s="157"/>
      <c r="N79" s="157"/>
      <c r="O79" s="157"/>
      <c r="P79" s="157"/>
      <c r="Q79" s="156"/>
    </row>
    <row r="106" spans="13:13" x14ac:dyDescent="0.25">
      <c r="M106" s="160"/>
    </row>
  </sheetData>
  <mergeCells count="115">
    <mergeCell ref="N26:N27"/>
    <mergeCell ref="O26:O27"/>
    <mergeCell ref="P26:P27"/>
    <mergeCell ref="P31:P32"/>
    <mergeCell ref="P12:P13"/>
    <mergeCell ref="Q12:Q13"/>
    <mergeCell ref="R9:R10"/>
    <mergeCell ref="A11:R11"/>
    <mergeCell ref="A12:A13"/>
    <mergeCell ref="B12:B13"/>
    <mergeCell ref="C12:C13"/>
    <mergeCell ref="D12:D13"/>
    <mergeCell ref="E12:E13"/>
    <mergeCell ref="F12:F13"/>
    <mergeCell ref="J12:J13"/>
    <mergeCell ref="K12:K13"/>
    <mergeCell ref="L9:L10"/>
    <mergeCell ref="M9:M10"/>
    <mergeCell ref="N9:N10"/>
    <mergeCell ref="O9:O10"/>
    <mergeCell ref="R12:R13"/>
    <mergeCell ref="L12:L13"/>
    <mergeCell ref="M12:M13"/>
    <mergeCell ref="N12:N13"/>
    <mergeCell ref="Q9:Q10"/>
    <mergeCell ref="Q4:Q5"/>
    <mergeCell ref="R4:R5"/>
    <mergeCell ref="A9:A10"/>
    <mergeCell ref="B9:B10"/>
    <mergeCell ref="C9:C10"/>
    <mergeCell ref="D9:D10"/>
    <mergeCell ref="E9:E10"/>
    <mergeCell ref="F9:F10"/>
    <mergeCell ref="J9:J10"/>
    <mergeCell ref="K9:K10"/>
    <mergeCell ref="G4:G5"/>
    <mergeCell ref="H4:I4"/>
    <mergeCell ref="J4:J5"/>
    <mergeCell ref="K4:L4"/>
    <mergeCell ref="M4:N4"/>
    <mergeCell ref="O4:P4"/>
    <mergeCell ref="A4:A5"/>
    <mergeCell ref="B4:B5"/>
    <mergeCell ref="C4:C5"/>
    <mergeCell ref="D4:D5"/>
    <mergeCell ref="E4:E5"/>
    <mergeCell ref="F4:F5"/>
    <mergeCell ref="P9:P10"/>
    <mergeCell ref="G20:G21"/>
    <mergeCell ref="J20:J21"/>
    <mergeCell ref="K20:K21"/>
    <mergeCell ref="L20:L21"/>
    <mergeCell ref="A20:A21"/>
    <mergeCell ref="B20:B21"/>
    <mergeCell ref="C20:C21"/>
    <mergeCell ref="D20:D21"/>
    <mergeCell ref="E20:E21"/>
    <mergeCell ref="O12:O13"/>
    <mergeCell ref="D26:D27"/>
    <mergeCell ref="E26:E27"/>
    <mergeCell ref="R20:R21"/>
    <mergeCell ref="A24:A25"/>
    <mergeCell ref="B24:B25"/>
    <mergeCell ref="C24:C25"/>
    <mergeCell ref="D24:D25"/>
    <mergeCell ref="E24:E25"/>
    <mergeCell ref="F24:F25"/>
    <mergeCell ref="J24:J25"/>
    <mergeCell ref="K24:K25"/>
    <mergeCell ref="L24:L25"/>
    <mergeCell ref="M24:M25"/>
    <mergeCell ref="N24:N25"/>
    <mergeCell ref="O24:O25"/>
    <mergeCell ref="P24:P25"/>
    <mergeCell ref="Q24:Q25"/>
    <mergeCell ref="R24:R25"/>
    <mergeCell ref="M20:M21"/>
    <mergeCell ref="N20:N21"/>
    <mergeCell ref="O20:O21"/>
    <mergeCell ref="P20:P21"/>
    <mergeCell ref="Q20:Q21"/>
    <mergeCell ref="F20:F21"/>
    <mergeCell ref="Q26:Q27"/>
    <mergeCell ref="R26:R27"/>
    <mergeCell ref="A28:R28"/>
    <mergeCell ref="A30:R30"/>
    <mergeCell ref="A31:A32"/>
    <mergeCell ref="B31:B32"/>
    <mergeCell ref="C31:C32"/>
    <mergeCell ref="D31:D32"/>
    <mergeCell ref="E31:E32"/>
    <mergeCell ref="F31:F32"/>
    <mergeCell ref="J31:J32"/>
    <mergeCell ref="K31:K32"/>
    <mergeCell ref="L31:L32"/>
    <mergeCell ref="M31:M32"/>
    <mergeCell ref="N31:N32"/>
    <mergeCell ref="O31:O32"/>
    <mergeCell ref="F26:F27"/>
    <mergeCell ref="J26:J27"/>
    <mergeCell ref="K26:K27"/>
    <mergeCell ref="L26:L27"/>
    <mergeCell ref="M26:M27"/>
    <mergeCell ref="A26:A27"/>
    <mergeCell ref="B26:B27"/>
    <mergeCell ref="C26:C27"/>
    <mergeCell ref="M76:N76"/>
    <mergeCell ref="O76:P76"/>
    <mergeCell ref="Q31:Q32"/>
    <mergeCell ref="R31:R32"/>
    <mergeCell ref="A33:R33"/>
    <mergeCell ref="A35:R35"/>
    <mergeCell ref="L37:L38"/>
    <mergeCell ref="M37:N37"/>
    <mergeCell ref="O37:P37"/>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usz16"/>
  <dimension ref="A1:S31"/>
  <sheetViews>
    <sheetView zoomScale="50" zoomScaleNormal="50" workbookViewId="0"/>
  </sheetViews>
  <sheetFormatPr defaultRowHeight="15" x14ac:dyDescent="0.25"/>
  <cols>
    <col min="1" max="1" width="4.7109375" customWidth="1"/>
    <col min="2" max="2" width="11.140625" customWidth="1"/>
    <col min="3" max="3" width="11.42578125" customWidth="1"/>
    <col min="4" max="4" width="11.5703125" customWidth="1"/>
    <col min="5" max="5" width="45.7109375" customWidth="1"/>
    <col min="6" max="6" width="57.7109375" customWidth="1"/>
    <col min="7" max="7" width="35.7109375" customWidth="1"/>
    <col min="8" max="8" width="21.140625" customWidth="1"/>
    <col min="9" max="9" width="12.42578125" customWidth="1"/>
    <col min="10" max="10" width="32.140625" customWidth="1"/>
    <col min="11" max="11" width="10.7109375" customWidth="1"/>
    <col min="12" max="12" width="12.7109375" customWidth="1"/>
    <col min="13" max="16" width="14.7109375" style="1" customWidth="1"/>
    <col min="17" max="17" width="24.2851562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1" spans="1:19" ht="18.75" x14ac:dyDescent="0.3">
      <c r="A1" s="965" t="s">
        <v>1255</v>
      </c>
      <c r="B1" s="966"/>
      <c r="C1" s="966"/>
      <c r="D1" s="966"/>
      <c r="E1" s="966"/>
      <c r="F1" s="966"/>
      <c r="G1" s="201"/>
      <c r="H1" s="201"/>
      <c r="I1" s="201"/>
      <c r="J1" s="201"/>
      <c r="K1" s="201"/>
      <c r="L1" s="201"/>
      <c r="M1" s="202"/>
      <c r="N1" s="202"/>
      <c r="O1" s="202"/>
      <c r="P1" s="202"/>
      <c r="Q1" s="201"/>
      <c r="R1" s="201"/>
    </row>
    <row r="2" spans="1:19" ht="18.75" x14ac:dyDescent="0.3">
      <c r="A2" s="965" t="s">
        <v>1272</v>
      </c>
      <c r="B2" s="966"/>
      <c r="C2" s="966"/>
      <c r="D2" s="966"/>
      <c r="E2" s="966"/>
      <c r="F2" s="966"/>
      <c r="G2" s="201"/>
      <c r="H2" s="201"/>
      <c r="I2" s="201"/>
      <c r="J2" s="201"/>
      <c r="K2" s="201"/>
      <c r="L2" s="201"/>
      <c r="M2" s="202"/>
      <c r="N2" s="202"/>
      <c r="O2" s="202"/>
      <c r="P2" s="202"/>
      <c r="Q2" s="201"/>
      <c r="R2" s="201"/>
    </row>
    <row r="3" spans="1:19" ht="18.75" x14ac:dyDescent="0.3">
      <c r="A3" s="201"/>
      <c r="B3" s="201"/>
      <c r="C3" s="201"/>
      <c r="D3" s="201"/>
      <c r="E3" s="201"/>
      <c r="F3" s="201"/>
      <c r="G3" s="201"/>
      <c r="H3" s="201"/>
      <c r="I3" s="201"/>
      <c r="J3" s="201"/>
      <c r="K3" s="201"/>
      <c r="L3" s="201"/>
      <c r="M3" s="202"/>
      <c r="N3" s="202"/>
      <c r="O3" s="202"/>
      <c r="P3" s="202"/>
      <c r="Q3" s="201"/>
      <c r="R3" s="201"/>
    </row>
    <row r="4" spans="1:19" s="3" customFormat="1" ht="76.5" customHeight="1" x14ac:dyDescent="0.3">
      <c r="A4" s="948" t="s">
        <v>0</v>
      </c>
      <c r="B4" s="946" t="s">
        <v>1</v>
      </c>
      <c r="C4" s="946" t="s">
        <v>2</v>
      </c>
      <c r="D4" s="946" t="s">
        <v>3</v>
      </c>
      <c r="E4" s="948" t="s">
        <v>4</v>
      </c>
      <c r="F4" s="948" t="s">
        <v>5</v>
      </c>
      <c r="G4" s="948" t="s">
        <v>6</v>
      </c>
      <c r="H4" s="950" t="s">
        <v>7</v>
      </c>
      <c r="I4" s="950"/>
      <c r="J4" s="948" t="s">
        <v>8</v>
      </c>
      <c r="K4" s="951" t="s">
        <v>9</v>
      </c>
      <c r="L4" s="952"/>
      <c r="M4" s="953" t="s">
        <v>10</v>
      </c>
      <c r="N4" s="953"/>
      <c r="O4" s="953" t="s">
        <v>11</v>
      </c>
      <c r="P4" s="953"/>
      <c r="Q4" s="948" t="s">
        <v>12</v>
      </c>
      <c r="R4" s="946" t="s">
        <v>13</v>
      </c>
      <c r="S4" s="2"/>
    </row>
    <row r="5" spans="1:19" s="3" customFormat="1" ht="35.25" customHeight="1" x14ac:dyDescent="0.2">
      <c r="A5" s="949"/>
      <c r="B5" s="947"/>
      <c r="C5" s="947"/>
      <c r="D5" s="947"/>
      <c r="E5" s="949"/>
      <c r="F5" s="949"/>
      <c r="G5" s="949"/>
      <c r="H5" s="338" t="s">
        <v>14</v>
      </c>
      <c r="I5" s="338" t="s">
        <v>15</v>
      </c>
      <c r="J5" s="949"/>
      <c r="K5" s="339">
        <v>2018</v>
      </c>
      <c r="L5" s="339">
        <v>2019</v>
      </c>
      <c r="M5" s="203">
        <v>2018</v>
      </c>
      <c r="N5" s="203">
        <v>2019</v>
      </c>
      <c r="O5" s="203">
        <v>2018</v>
      </c>
      <c r="P5" s="203">
        <v>2019</v>
      </c>
      <c r="Q5" s="949"/>
      <c r="R5" s="947"/>
      <c r="S5" s="2"/>
    </row>
    <row r="6" spans="1:19" s="3" customFormat="1" ht="15.75" customHeight="1" x14ac:dyDescent="0.2">
      <c r="A6" s="337" t="s">
        <v>16</v>
      </c>
      <c r="B6" s="338" t="s">
        <v>17</v>
      </c>
      <c r="C6" s="338" t="s">
        <v>18</v>
      </c>
      <c r="D6" s="338" t="s">
        <v>19</v>
      </c>
      <c r="E6" s="337" t="s">
        <v>20</v>
      </c>
      <c r="F6" s="337" t="s">
        <v>21</v>
      </c>
      <c r="G6" s="337" t="s">
        <v>22</v>
      </c>
      <c r="H6" s="338" t="s">
        <v>23</v>
      </c>
      <c r="I6" s="338" t="s">
        <v>24</v>
      </c>
      <c r="J6" s="337" t="s">
        <v>25</v>
      </c>
      <c r="K6" s="339" t="s">
        <v>26</v>
      </c>
      <c r="L6" s="339" t="s">
        <v>27</v>
      </c>
      <c r="M6" s="340" t="s">
        <v>28</v>
      </c>
      <c r="N6" s="340" t="s">
        <v>29</v>
      </c>
      <c r="O6" s="340" t="s">
        <v>30</v>
      </c>
      <c r="P6" s="340" t="s">
        <v>31</v>
      </c>
      <c r="Q6" s="337" t="s">
        <v>32</v>
      </c>
      <c r="R6" s="338" t="s">
        <v>33</v>
      </c>
      <c r="S6" s="2"/>
    </row>
    <row r="7" spans="1:19" s="9" customFormat="1" ht="298.5" customHeight="1" x14ac:dyDescent="0.25">
      <c r="A7" s="341">
        <v>1</v>
      </c>
      <c r="B7" s="342">
        <v>1.2</v>
      </c>
      <c r="C7" s="342">
        <v>4</v>
      </c>
      <c r="D7" s="342">
        <v>2</v>
      </c>
      <c r="E7" s="341" t="s">
        <v>846</v>
      </c>
      <c r="F7" s="343" t="s">
        <v>847</v>
      </c>
      <c r="G7" s="344" t="s">
        <v>848</v>
      </c>
      <c r="H7" s="345" t="s">
        <v>849</v>
      </c>
      <c r="I7" s="346">
        <v>200</v>
      </c>
      <c r="J7" s="343" t="s">
        <v>850</v>
      </c>
      <c r="K7" s="344" t="s">
        <v>50</v>
      </c>
      <c r="L7" s="342"/>
      <c r="M7" s="347">
        <v>14300</v>
      </c>
      <c r="N7" s="342"/>
      <c r="O7" s="347">
        <v>14300</v>
      </c>
      <c r="P7" s="342"/>
      <c r="Q7" s="343" t="s">
        <v>851</v>
      </c>
      <c r="R7" s="341" t="s">
        <v>852</v>
      </c>
      <c r="S7" s="8"/>
    </row>
    <row r="8" spans="1:19" s="9" customFormat="1" ht="323.25" customHeight="1" x14ac:dyDescent="0.25">
      <c r="A8" s="348">
        <v>1</v>
      </c>
      <c r="B8" s="349">
        <v>1.2</v>
      </c>
      <c r="C8" s="349">
        <v>4</v>
      </c>
      <c r="D8" s="349">
        <v>2</v>
      </c>
      <c r="E8" s="348" t="s">
        <v>846</v>
      </c>
      <c r="F8" s="350" t="s">
        <v>847</v>
      </c>
      <c r="G8" s="351" t="s">
        <v>848</v>
      </c>
      <c r="H8" s="352" t="s">
        <v>849</v>
      </c>
      <c r="I8" s="353">
        <v>200</v>
      </c>
      <c r="J8" s="350" t="s">
        <v>850</v>
      </c>
      <c r="K8" s="351" t="s">
        <v>50</v>
      </c>
      <c r="L8" s="349"/>
      <c r="M8" s="354">
        <v>14169.6</v>
      </c>
      <c r="N8" s="349"/>
      <c r="O8" s="354">
        <v>14169.6</v>
      </c>
      <c r="P8" s="349"/>
      <c r="Q8" s="350" t="s">
        <v>851</v>
      </c>
      <c r="R8" s="348" t="s">
        <v>852</v>
      </c>
      <c r="S8" s="8"/>
    </row>
    <row r="9" spans="1:19" s="9" customFormat="1" ht="37.5" customHeight="1" x14ac:dyDescent="0.25">
      <c r="A9" s="957" t="s">
        <v>1149</v>
      </c>
      <c r="B9" s="958"/>
      <c r="C9" s="958"/>
      <c r="D9" s="958"/>
      <c r="E9" s="958"/>
      <c r="F9" s="958"/>
      <c r="G9" s="958"/>
      <c r="H9" s="958"/>
      <c r="I9" s="958"/>
      <c r="J9" s="958"/>
      <c r="K9" s="958"/>
      <c r="L9" s="958"/>
      <c r="M9" s="958"/>
      <c r="N9" s="958"/>
      <c r="O9" s="958"/>
      <c r="P9" s="958"/>
      <c r="Q9" s="958"/>
      <c r="R9" s="959"/>
      <c r="S9" s="8"/>
    </row>
    <row r="10" spans="1:19" s="204" customFormat="1" ht="231" customHeight="1" x14ac:dyDescent="0.2">
      <c r="A10" s="355">
        <v>2</v>
      </c>
      <c r="B10" s="355">
        <v>1</v>
      </c>
      <c r="C10" s="355">
        <v>4</v>
      </c>
      <c r="D10" s="356">
        <v>2</v>
      </c>
      <c r="E10" s="357" t="s">
        <v>853</v>
      </c>
      <c r="F10" s="356" t="s">
        <v>854</v>
      </c>
      <c r="G10" s="355" t="s">
        <v>297</v>
      </c>
      <c r="H10" s="345" t="s">
        <v>849</v>
      </c>
      <c r="I10" s="355">
        <v>20</v>
      </c>
      <c r="J10" s="356" t="s">
        <v>855</v>
      </c>
      <c r="K10" s="358" t="s">
        <v>50</v>
      </c>
      <c r="L10" s="358"/>
      <c r="M10" s="359">
        <v>24415.17</v>
      </c>
      <c r="N10" s="359"/>
      <c r="O10" s="359">
        <v>24415.17</v>
      </c>
      <c r="P10" s="359"/>
      <c r="Q10" s="356" t="s">
        <v>851</v>
      </c>
      <c r="R10" s="356" t="s">
        <v>852</v>
      </c>
    </row>
    <row r="11" spans="1:19" ht="329.25" customHeight="1" x14ac:dyDescent="0.25">
      <c r="A11" s="351">
        <v>2</v>
      </c>
      <c r="B11" s="351">
        <v>1</v>
      </c>
      <c r="C11" s="351">
        <v>4</v>
      </c>
      <c r="D11" s="350">
        <v>2</v>
      </c>
      <c r="E11" s="348" t="s">
        <v>853</v>
      </c>
      <c r="F11" s="350" t="s">
        <v>854</v>
      </c>
      <c r="G11" s="351" t="s">
        <v>297</v>
      </c>
      <c r="H11" s="352" t="s">
        <v>849</v>
      </c>
      <c r="I11" s="351">
        <v>20</v>
      </c>
      <c r="J11" s="350" t="s">
        <v>855</v>
      </c>
      <c r="K11" s="360" t="s">
        <v>50</v>
      </c>
      <c r="L11" s="360"/>
      <c r="M11" s="354">
        <v>23999</v>
      </c>
      <c r="N11" s="361"/>
      <c r="O11" s="354">
        <v>23999</v>
      </c>
      <c r="P11" s="361"/>
      <c r="Q11" s="350" t="s">
        <v>851</v>
      </c>
      <c r="R11" s="350" t="s">
        <v>852</v>
      </c>
    </row>
    <row r="12" spans="1:19" ht="32.25" customHeight="1" x14ac:dyDescent="0.25">
      <c r="A12" s="957" t="s">
        <v>1149</v>
      </c>
      <c r="B12" s="958"/>
      <c r="C12" s="958"/>
      <c r="D12" s="958"/>
      <c r="E12" s="958"/>
      <c r="F12" s="958"/>
      <c r="G12" s="958"/>
      <c r="H12" s="958"/>
      <c r="I12" s="958"/>
      <c r="J12" s="958"/>
      <c r="K12" s="958"/>
      <c r="L12" s="958"/>
      <c r="M12" s="958"/>
      <c r="N12" s="958"/>
      <c r="O12" s="958"/>
      <c r="P12" s="958"/>
      <c r="Q12" s="958"/>
      <c r="R12" s="959"/>
    </row>
    <row r="13" spans="1:19" ht="256.5" customHeight="1" x14ac:dyDescent="0.3">
      <c r="A13" s="344">
        <v>3</v>
      </c>
      <c r="B13" s="344">
        <v>1</v>
      </c>
      <c r="C13" s="344">
        <v>4</v>
      </c>
      <c r="D13" s="344">
        <v>5</v>
      </c>
      <c r="E13" s="343" t="s">
        <v>856</v>
      </c>
      <c r="F13" s="343" t="s">
        <v>857</v>
      </c>
      <c r="G13" s="343" t="s">
        <v>858</v>
      </c>
      <c r="H13" s="343" t="s">
        <v>794</v>
      </c>
      <c r="I13" s="344">
        <v>25</v>
      </c>
      <c r="J13" s="343" t="s">
        <v>859</v>
      </c>
      <c r="K13" s="343" t="s">
        <v>50</v>
      </c>
      <c r="L13" s="362"/>
      <c r="M13" s="363">
        <v>40000</v>
      </c>
      <c r="N13" s="364"/>
      <c r="O13" s="363">
        <v>40000</v>
      </c>
      <c r="P13" s="364"/>
      <c r="Q13" s="356" t="s">
        <v>851</v>
      </c>
      <c r="R13" s="356" t="s">
        <v>852</v>
      </c>
    </row>
    <row r="14" spans="1:19" ht="248.25" customHeight="1" x14ac:dyDescent="0.3">
      <c r="A14" s="351">
        <v>3</v>
      </c>
      <c r="B14" s="351">
        <v>1</v>
      </c>
      <c r="C14" s="351">
        <v>4</v>
      </c>
      <c r="D14" s="351">
        <v>5</v>
      </c>
      <c r="E14" s="350" t="s">
        <v>856</v>
      </c>
      <c r="F14" s="350" t="s">
        <v>857</v>
      </c>
      <c r="G14" s="350" t="s">
        <v>858</v>
      </c>
      <c r="H14" s="350" t="s">
        <v>794</v>
      </c>
      <c r="I14" s="365">
        <v>24</v>
      </c>
      <c r="J14" s="350" t="s">
        <v>859</v>
      </c>
      <c r="K14" s="350" t="s">
        <v>50</v>
      </c>
      <c r="L14" s="366"/>
      <c r="M14" s="354">
        <v>39998.89</v>
      </c>
      <c r="N14" s="367"/>
      <c r="O14" s="354">
        <v>39998.89</v>
      </c>
      <c r="P14" s="367"/>
      <c r="Q14" s="350" t="s">
        <v>851</v>
      </c>
      <c r="R14" s="350" t="s">
        <v>852</v>
      </c>
    </row>
    <row r="15" spans="1:19" ht="63" customHeight="1" x14ac:dyDescent="0.25">
      <c r="A15" s="957" t="s">
        <v>1150</v>
      </c>
      <c r="B15" s="958"/>
      <c r="C15" s="958"/>
      <c r="D15" s="958"/>
      <c r="E15" s="958"/>
      <c r="F15" s="958"/>
      <c r="G15" s="958"/>
      <c r="H15" s="958"/>
      <c r="I15" s="958"/>
      <c r="J15" s="958"/>
      <c r="K15" s="958"/>
      <c r="L15" s="958"/>
      <c r="M15" s="958"/>
      <c r="N15" s="958"/>
      <c r="O15" s="958"/>
      <c r="P15" s="958"/>
      <c r="Q15" s="958"/>
      <c r="R15" s="959"/>
    </row>
    <row r="16" spans="1:19" ht="231.75" customHeight="1" x14ac:dyDescent="0.25">
      <c r="A16" s="368">
        <v>4</v>
      </c>
      <c r="B16" s="369">
        <v>1</v>
      </c>
      <c r="C16" s="370">
        <v>4</v>
      </c>
      <c r="D16" s="370">
        <v>5</v>
      </c>
      <c r="E16" s="370" t="s">
        <v>860</v>
      </c>
      <c r="F16" s="370" t="s">
        <v>861</v>
      </c>
      <c r="G16" s="370" t="s">
        <v>858</v>
      </c>
      <c r="H16" s="370" t="s">
        <v>42</v>
      </c>
      <c r="I16" s="370">
        <v>30</v>
      </c>
      <c r="J16" s="370" t="s">
        <v>862</v>
      </c>
      <c r="K16" s="368" t="s">
        <v>50</v>
      </c>
      <c r="L16" s="368"/>
      <c r="M16" s="371">
        <v>15230.96</v>
      </c>
      <c r="N16" s="368"/>
      <c r="O16" s="371">
        <v>15230.96</v>
      </c>
      <c r="P16" s="368"/>
      <c r="Q16" s="370" t="s">
        <v>851</v>
      </c>
      <c r="R16" s="370" t="s">
        <v>852</v>
      </c>
    </row>
    <row r="17" spans="1:19" ht="37.5" customHeight="1" x14ac:dyDescent="0.25">
      <c r="A17" s="960" t="s">
        <v>1151</v>
      </c>
      <c r="B17" s="960"/>
      <c r="C17" s="960"/>
      <c r="D17" s="960"/>
      <c r="E17" s="960"/>
      <c r="F17" s="960"/>
      <c r="G17" s="960"/>
      <c r="H17" s="960"/>
      <c r="I17" s="960"/>
      <c r="J17" s="960"/>
      <c r="K17" s="960"/>
      <c r="L17" s="960"/>
      <c r="M17" s="960"/>
      <c r="N17" s="960"/>
      <c r="O17" s="960"/>
      <c r="P17" s="960"/>
      <c r="Q17" s="960"/>
      <c r="R17" s="961"/>
      <c r="S17" s="8"/>
    </row>
    <row r="18" spans="1:19" ht="190.5" customHeight="1" x14ac:dyDescent="0.3">
      <c r="A18" s="370">
        <v>5</v>
      </c>
      <c r="B18" s="370">
        <v>1</v>
      </c>
      <c r="C18" s="370">
        <v>4</v>
      </c>
      <c r="D18" s="370">
        <v>5</v>
      </c>
      <c r="E18" s="370" t="s">
        <v>863</v>
      </c>
      <c r="F18" s="370" t="s">
        <v>864</v>
      </c>
      <c r="G18" s="370" t="s">
        <v>332</v>
      </c>
      <c r="H18" s="370" t="s">
        <v>794</v>
      </c>
      <c r="I18" s="372">
        <v>50</v>
      </c>
      <c r="J18" s="370" t="s">
        <v>865</v>
      </c>
      <c r="K18" s="370" t="s">
        <v>50</v>
      </c>
      <c r="L18" s="373"/>
      <c r="M18" s="371">
        <v>25528.5</v>
      </c>
      <c r="N18" s="373"/>
      <c r="O18" s="371">
        <v>25528.5</v>
      </c>
      <c r="P18" s="373"/>
      <c r="Q18" s="370" t="s">
        <v>866</v>
      </c>
      <c r="R18" s="370" t="s">
        <v>867</v>
      </c>
      <c r="S18" s="204"/>
    </row>
    <row r="19" spans="1:19" ht="34.5" customHeight="1" x14ac:dyDescent="0.25">
      <c r="A19" s="962" t="s">
        <v>868</v>
      </c>
      <c r="B19" s="963"/>
      <c r="C19" s="963"/>
      <c r="D19" s="963"/>
      <c r="E19" s="963"/>
      <c r="F19" s="963"/>
      <c r="G19" s="963"/>
      <c r="H19" s="963"/>
      <c r="I19" s="963"/>
      <c r="J19" s="963"/>
      <c r="K19" s="963"/>
      <c r="L19" s="963"/>
      <c r="M19" s="963"/>
      <c r="N19" s="963"/>
      <c r="O19" s="963"/>
      <c r="P19" s="963"/>
      <c r="Q19" s="963"/>
      <c r="R19" s="964"/>
    </row>
    <row r="20" spans="1:19" ht="186" customHeight="1" x14ac:dyDescent="0.25">
      <c r="A20" s="344">
        <v>6</v>
      </c>
      <c r="B20" s="344">
        <v>1</v>
      </c>
      <c r="C20" s="344">
        <v>4</v>
      </c>
      <c r="D20" s="343">
        <v>2</v>
      </c>
      <c r="E20" s="341" t="s">
        <v>869</v>
      </c>
      <c r="F20" s="343" t="s">
        <v>870</v>
      </c>
      <c r="G20" s="344" t="s">
        <v>520</v>
      </c>
      <c r="H20" s="345" t="s">
        <v>871</v>
      </c>
      <c r="I20" s="344">
        <v>50</v>
      </c>
      <c r="J20" s="343" t="s">
        <v>872</v>
      </c>
      <c r="K20" s="374" t="s">
        <v>50</v>
      </c>
      <c r="L20" s="374"/>
      <c r="M20" s="347">
        <v>35000</v>
      </c>
      <c r="N20" s="347"/>
      <c r="O20" s="347">
        <v>35000</v>
      </c>
      <c r="P20" s="347"/>
      <c r="Q20" s="343" t="s">
        <v>851</v>
      </c>
      <c r="R20" s="343" t="s">
        <v>852</v>
      </c>
    </row>
    <row r="21" spans="1:19" ht="178.5" customHeight="1" x14ac:dyDescent="0.25">
      <c r="A21" s="351">
        <v>6</v>
      </c>
      <c r="B21" s="351">
        <v>1</v>
      </c>
      <c r="C21" s="351">
        <v>4</v>
      </c>
      <c r="D21" s="350">
        <v>2</v>
      </c>
      <c r="E21" s="348" t="s">
        <v>869</v>
      </c>
      <c r="F21" s="350" t="s">
        <v>870</v>
      </c>
      <c r="G21" s="351" t="s">
        <v>520</v>
      </c>
      <c r="H21" s="352" t="s">
        <v>871</v>
      </c>
      <c r="I21" s="351">
        <v>50</v>
      </c>
      <c r="J21" s="350" t="s">
        <v>872</v>
      </c>
      <c r="K21" s="360" t="s">
        <v>50</v>
      </c>
      <c r="L21" s="360"/>
      <c r="M21" s="354">
        <v>32499</v>
      </c>
      <c r="N21" s="361"/>
      <c r="O21" s="354">
        <v>32499</v>
      </c>
      <c r="P21" s="361"/>
      <c r="Q21" s="350" t="s">
        <v>851</v>
      </c>
      <c r="R21" s="350" t="s">
        <v>852</v>
      </c>
    </row>
    <row r="22" spans="1:19" ht="33.75" customHeight="1" x14ac:dyDescent="0.25">
      <c r="A22" s="957" t="s">
        <v>1149</v>
      </c>
      <c r="B22" s="958"/>
      <c r="C22" s="958"/>
      <c r="D22" s="958"/>
      <c r="E22" s="958"/>
      <c r="F22" s="958"/>
      <c r="G22" s="958"/>
      <c r="H22" s="958"/>
      <c r="I22" s="958"/>
      <c r="J22" s="958"/>
      <c r="K22" s="958"/>
      <c r="L22" s="958"/>
      <c r="M22" s="958"/>
      <c r="N22" s="958"/>
      <c r="O22" s="958"/>
      <c r="P22" s="958"/>
      <c r="Q22" s="958"/>
      <c r="R22" s="959"/>
    </row>
    <row r="23" spans="1:19" ht="172.5" customHeight="1" x14ac:dyDescent="0.3">
      <c r="A23" s="344">
        <v>7</v>
      </c>
      <c r="B23" s="344">
        <v>1</v>
      </c>
      <c r="C23" s="344">
        <v>4</v>
      </c>
      <c r="D23" s="344">
        <v>5</v>
      </c>
      <c r="E23" s="343" t="s">
        <v>873</v>
      </c>
      <c r="F23" s="343" t="s">
        <v>874</v>
      </c>
      <c r="G23" s="343" t="s">
        <v>520</v>
      </c>
      <c r="H23" s="343" t="s">
        <v>794</v>
      </c>
      <c r="I23" s="344">
        <v>35</v>
      </c>
      <c r="J23" s="343" t="s">
        <v>875</v>
      </c>
      <c r="K23" s="343" t="s">
        <v>50</v>
      </c>
      <c r="L23" s="375"/>
      <c r="M23" s="376">
        <v>35000</v>
      </c>
      <c r="N23" s="377"/>
      <c r="O23" s="376">
        <v>35000</v>
      </c>
      <c r="P23" s="377"/>
      <c r="Q23" s="343" t="s">
        <v>851</v>
      </c>
      <c r="R23" s="343" t="s">
        <v>852</v>
      </c>
    </row>
    <row r="24" spans="1:19" ht="177.75" customHeight="1" x14ac:dyDescent="0.3">
      <c r="A24" s="351">
        <v>7</v>
      </c>
      <c r="B24" s="351">
        <v>1</v>
      </c>
      <c r="C24" s="351">
        <v>4</v>
      </c>
      <c r="D24" s="351">
        <v>5</v>
      </c>
      <c r="E24" s="350" t="s">
        <v>873</v>
      </c>
      <c r="F24" s="350" t="s">
        <v>874</v>
      </c>
      <c r="G24" s="350" t="s">
        <v>520</v>
      </c>
      <c r="H24" s="350" t="s">
        <v>794</v>
      </c>
      <c r="I24" s="365">
        <v>40</v>
      </c>
      <c r="J24" s="350" t="s">
        <v>875</v>
      </c>
      <c r="K24" s="350" t="s">
        <v>50</v>
      </c>
      <c r="L24" s="366"/>
      <c r="M24" s="354">
        <v>31917.99</v>
      </c>
      <c r="N24" s="367"/>
      <c r="O24" s="354">
        <v>31917.99</v>
      </c>
      <c r="P24" s="367"/>
      <c r="Q24" s="350" t="s">
        <v>851</v>
      </c>
      <c r="R24" s="350" t="s">
        <v>852</v>
      </c>
    </row>
    <row r="25" spans="1:19" ht="33.75" customHeight="1" x14ac:dyDescent="0.25">
      <c r="A25" s="957" t="s">
        <v>1152</v>
      </c>
      <c r="B25" s="958"/>
      <c r="C25" s="958"/>
      <c r="D25" s="958"/>
      <c r="E25" s="958"/>
      <c r="F25" s="958"/>
      <c r="G25" s="958"/>
      <c r="H25" s="958"/>
      <c r="I25" s="958"/>
      <c r="J25" s="958"/>
      <c r="K25" s="958"/>
      <c r="L25" s="958"/>
      <c r="M25" s="958"/>
      <c r="N25" s="958"/>
      <c r="O25" s="958"/>
      <c r="P25" s="958"/>
      <c r="Q25" s="958"/>
      <c r="R25" s="959"/>
    </row>
    <row r="28" spans="1:19" ht="15.75" x14ac:dyDescent="0.25">
      <c r="L28" s="954"/>
      <c r="M28" s="955" t="s">
        <v>112</v>
      </c>
      <c r="N28" s="955"/>
      <c r="O28" s="955" t="s">
        <v>113</v>
      </c>
      <c r="P28" s="956"/>
    </row>
    <row r="29" spans="1:19" ht="15.75" x14ac:dyDescent="0.25">
      <c r="L29" s="954"/>
      <c r="M29" s="300" t="s">
        <v>114</v>
      </c>
      <c r="N29" s="336" t="s">
        <v>115</v>
      </c>
      <c r="O29" s="301" t="s">
        <v>114</v>
      </c>
      <c r="P29" s="302" t="s">
        <v>115</v>
      </c>
    </row>
    <row r="30" spans="1:19" ht="15.75" x14ac:dyDescent="0.25">
      <c r="L30" s="303" t="s">
        <v>116</v>
      </c>
      <c r="M30" s="304">
        <v>6</v>
      </c>
      <c r="N30" s="305">
        <v>163946.13</v>
      </c>
      <c r="O30" s="306">
        <v>1</v>
      </c>
      <c r="P30" s="307">
        <v>22028.5</v>
      </c>
    </row>
    <row r="31" spans="1:19" ht="15.75" x14ac:dyDescent="0.25">
      <c r="L31" s="303" t="s">
        <v>117</v>
      </c>
      <c r="M31" s="308">
        <v>5</v>
      </c>
      <c r="N31" s="309">
        <v>142584.48000000001</v>
      </c>
      <c r="O31" s="306">
        <v>0</v>
      </c>
      <c r="P31" s="310">
        <v>0</v>
      </c>
    </row>
  </sheetData>
  <mergeCells count="24">
    <mergeCell ref="L28:L29"/>
    <mergeCell ref="M28:N28"/>
    <mergeCell ref="O28:P28"/>
    <mergeCell ref="A9:R9"/>
    <mergeCell ref="A12:R12"/>
    <mergeCell ref="A15:R15"/>
    <mergeCell ref="A22:R22"/>
    <mergeCell ref="A25:R25"/>
    <mergeCell ref="A17:R17"/>
    <mergeCell ref="A19:R19"/>
    <mergeCell ref="R4:R5"/>
    <mergeCell ref="A4:A5"/>
    <mergeCell ref="B4:B5"/>
    <mergeCell ref="C4:C5"/>
    <mergeCell ref="D4:D5"/>
    <mergeCell ref="E4:E5"/>
    <mergeCell ref="G4:G5"/>
    <mergeCell ref="H4:I4"/>
    <mergeCell ref="J4:J5"/>
    <mergeCell ref="K4:L4"/>
    <mergeCell ref="M4:N4"/>
    <mergeCell ref="O4:P4"/>
    <mergeCell ref="F4:F5"/>
    <mergeCell ref="Q4:Q5"/>
  </mergeCells>
  <pageMargins left="0.7" right="0.7" top="0.75" bottom="0.75" header="0.3" footer="0.3"/>
  <pageSetup paperSize="9"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19">
    <pageSetUpPr fitToPage="1"/>
  </sheetPr>
  <dimension ref="A1:T82"/>
  <sheetViews>
    <sheetView zoomScale="65" zoomScaleNormal="65" workbookViewId="0"/>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71.28515625" customWidth="1"/>
    <col min="7" max="7" width="35.7109375" customWidth="1"/>
    <col min="8" max="8" width="19.28515625" customWidth="1"/>
    <col min="9" max="9" width="19.5703125" customWidth="1"/>
    <col min="10" max="10" width="29.7109375" customWidth="1"/>
    <col min="11" max="11" width="10.7109375" customWidth="1"/>
    <col min="12" max="12" width="12.7109375" customWidth="1"/>
    <col min="13" max="16" width="14.7109375" style="1" customWidth="1"/>
    <col min="17" max="17" width="16.7109375" customWidth="1"/>
    <col min="18" max="18" width="19.42578125" customWidth="1"/>
    <col min="19" max="19" width="19.5703125" customWidth="1"/>
    <col min="20" max="20" width="11.28515625" bestFit="1"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1" spans="1:20" ht="15.75" x14ac:dyDescent="0.25">
      <c r="A1" s="965" t="s">
        <v>1255</v>
      </c>
    </row>
    <row r="2" spans="1:20" ht="15.75" x14ac:dyDescent="0.25">
      <c r="A2" s="965" t="s">
        <v>40</v>
      </c>
    </row>
    <row r="4" spans="1:20" s="3" customFormat="1" ht="47.25" customHeight="1" x14ac:dyDescent="0.25">
      <c r="A4" s="499" t="s">
        <v>0</v>
      </c>
      <c r="B4" s="501" t="s">
        <v>1</v>
      </c>
      <c r="C4" s="501" t="s">
        <v>2</v>
      </c>
      <c r="D4" s="501" t="s">
        <v>3</v>
      </c>
      <c r="E4" s="499" t="s">
        <v>4</v>
      </c>
      <c r="F4" s="499" t="s">
        <v>5</v>
      </c>
      <c r="G4" s="499" t="s">
        <v>6</v>
      </c>
      <c r="H4" s="515" t="s">
        <v>7</v>
      </c>
      <c r="I4" s="515"/>
      <c r="J4" s="499" t="s">
        <v>8</v>
      </c>
      <c r="K4" s="516" t="s">
        <v>9</v>
      </c>
      <c r="L4" s="517"/>
      <c r="M4" s="518" t="s">
        <v>10</v>
      </c>
      <c r="N4" s="518"/>
      <c r="O4" s="518" t="s">
        <v>11</v>
      </c>
      <c r="P4" s="518"/>
      <c r="Q4" s="499" t="s">
        <v>12</v>
      </c>
      <c r="R4" s="501" t="s">
        <v>13</v>
      </c>
      <c r="S4" s="2"/>
    </row>
    <row r="5" spans="1:20" s="3" customFormat="1" ht="35.25" customHeight="1" x14ac:dyDescent="0.2">
      <c r="A5" s="500"/>
      <c r="B5" s="502"/>
      <c r="C5" s="502"/>
      <c r="D5" s="502"/>
      <c r="E5" s="500"/>
      <c r="F5" s="500"/>
      <c r="G5" s="500"/>
      <c r="H5" s="62" t="s">
        <v>14</v>
      </c>
      <c r="I5" s="62" t="s">
        <v>15</v>
      </c>
      <c r="J5" s="500"/>
      <c r="K5" s="64">
        <v>2018</v>
      </c>
      <c r="L5" s="64">
        <v>2019</v>
      </c>
      <c r="M5" s="4">
        <v>2018</v>
      </c>
      <c r="N5" s="4">
        <v>2019</v>
      </c>
      <c r="O5" s="4">
        <v>2018</v>
      </c>
      <c r="P5" s="4">
        <v>2019</v>
      </c>
      <c r="Q5" s="500"/>
      <c r="R5" s="502"/>
      <c r="S5" s="2"/>
    </row>
    <row r="6" spans="1:20" s="3" customFormat="1" ht="15.75" customHeight="1" x14ac:dyDescent="0.2">
      <c r="A6" s="57" t="s">
        <v>16</v>
      </c>
      <c r="B6" s="62" t="s">
        <v>17</v>
      </c>
      <c r="C6" s="62" t="s">
        <v>18</v>
      </c>
      <c r="D6" s="62" t="s">
        <v>19</v>
      </c>
      <c r="E6" s="57" t="s">
        <v>20</v>
      </c>
      <c r="F6" s="57" t="s">
        <v>21</v>
      </c>
      <c r="G6" s="57" t="s">
        <v>22</v>
      </c>
      <c r="H6" s="62" t="s">
        <v>23</v>
      </c>
      <c r="I6" s="62" t="s">
        <v>24</v>
      </c>
      <c r="J6" s="57" t="s">
        <v>25</v>
      </c>
      <c r="K6" s="64" t="s">
        <v>26</v>
      </c>
      <c r="L6" s="64" t="s">
        <v>27</v>
      </c>
      <c r="M6" s="65" t="s">
        <v>28</v>
      </c>
      <c r="N6" s="65" t="s">
        <v>29</v>
      </c>
      <c r="O6" s="65" t="s">
        <v>30</v>
      </c>
      <c r="P6" s="65" t="s">
        <v>31</v>
      </c>
      <c r="Q6" s="57" t="s">
        <v>32</v>
      </c>
      <c r="R6" s="62" t="s">
        <v>33</v>
      </c>
      <c r="S6" s="2"/>
    </row>
    <row r="7" spans="1:20" s="6" customFormat="1" ht="74.25" customHeight="1" x14ac:dyDescent="0.2">
      <c r="A7" s="503">
        <v>1</v>
      </c>
      <c r="B7" s="503">
        <v>1</v>
      </c>
      <c r="C7" s="503">
        <v>4</v>
      </c>
      <c r="D7" s="506">
        <v>2</v>
      </c>
      <c r="E7" s="509" t="s">
        <v>34</v>
      </c>
      <c r="F7" s="506" t="s">
        <v>35</v>
      </c>
      <c r="G7" s="506" t="s">
        <v>36</v>
      </c>
      <c r="H7" s="56" t="s">
        <v>37</v>
      </c>
      <c r="I7" s="56">
        <v>1</v>
      </c>
      <c r="J7" s="512" t="s">
        <v>38</v>
      </c>
      <c r="K7" s="512" t="s">
        <v>39</v>
      </c>
      <c r="L7" s="512"/>
      <c r="M7" s="551">
        <v>110000</v>
      </c>
      <c r="N7" s="554"/>
      <c r="O7" s="554">
        <v>110000</v>
      </c>
      <c r="P7" s="554"/>
      <c r="Q7" s="512" t="s">
        <v>40</v>
      </c>
      <c r="R7" s="512" t="s">
        <v>41</v>
      </c>
      <c r="S7" s="5"/>
    </row>
    <row r="8" spans="1:20" s="6" customFormat="1" ht="88.5" customHeight="1" x14ac:dyDescent="0.2">
      <c r="A8" s="504"/>
      <c r="B8" s="504"/>
      <c r="C8" s="504"/>
      <c r="D8" s="507"/>
      <c r="E8" s="510"/>
      <c r="F8" s="507"/>
      <c r="G8" s="507"/>
      <c r="H8" s="56" t="s">
        <v>42</v>
      </c>
      <c r="I8" s="56">
        <v>120</v>
      </c>
      <c r="J8" s="513"/>
      <c r="K8" s="513"/>
      <c r="L8" s="513"/>
      <c r="M8" s="552"/>
      <c r="N8" s="555"/>
      <c r="O8" s="555"/>
      <c r="P8" s="555"/>
      <c r="Q8" s="513"/>
      <c r="R8" s="513"/>
      <c r="S8" s="5"/>
    </row>
    <row r="9" spans="1:20" s="9" customFormat="1" ht="71.25" customHeight="1" x14ac:dyDescent="0.25">
      <c r="A9" s="505"/>
      <c r="B9" s="505"/>
      <c r="C9" s="505"/>
      <c r="D9" s="508"/>
      <c r="E9" s="511"/>
      <c r="F9" s="508"/>
      <c r="G9" s="508"/>
      <c r="H9" s="37" t="s">
        <v>43</v>
      </c>
      <c r="I9" s="7" t="s">
        <v>44</v>
      </c>
      <c r="J9" s="514"/>
      <c r="K9" s="514"/>
      <c r="L9" s="514"/>
      <c r="M9" s="553"/>
      <c r="N9" s="556"/>
      <c r="O9" s="556"/>
      <c r="P9" s="556"/>
      <c r="Q9" s="514"/>
      <c r="R9" s="514"/>
      <c r="S9" s="8"/>
    </row>
    <row r="10" spans="1:20" s="9" customFormat="1" ht="71.25" customHeight="1" x14ac:dyDescent="0.25">
      <c r="A10" s="519">
        <v>1</v>
      </c>
      <c r="B10" s="519">
        <v>1</v>
      </c>
      <c r="C10" s="519">
        <v>4</v>
      </c>
      <c r="D10" s="522">
        <v>2</v>
      </c>
      <c r="E10" s="525" t="s">
        <v>34</v>
      </c>
      <c r="F10" s="522" t="s">
        <v>35</v>
      </c>
      <c r="G10" s="528" t="s">
        <v>161</v>
      </c>
      <c r="H10" s="39" t="s">
        <v>37</v>
      </c>
      <c r="I10" s="39">
        <v>1</v>
      </c>
      <c r="J10" s="531" t="s">
        <v>124</v>
      </c>
      <c r="K10" s="531" t="s">
        <v>39</v>
      </c>
      <c r="L10" s="531"/>
      <c r="M10" s="604">
        <v>96590.43</v>
      </c>
      <c r="N10" s="607"/>
      <c r="O10" s="604">
        <v>96590.43</v>
      </c>
      <c r="P10" s="610"/>
      <c r="Q10" s="531" t="s">
        <v>40</v>
      </c>
      <c r="R10" s="531" t="s">
        <v>41</v>
      </c>
      <c r="S10" s="8"/>
    </row>
    <row r="11" spans="1:20" s="9" customFormat="1" ht="71.25" customHeight="1" x14ac:dyDescent="0.25">
      <c r="A11" s="520"/>
      <c r="B11" s="520"/>
      <c r="C11" s="520"/>
      <c r="D11" s="523"/>
      <c r="E11" s="526"/>
      <c r="F11" s="523"/>
      <c r="G11" s="529"/>
      <c r="H11" s="39" t="s">
        <v>42</v>
      </c>
      <c r="I11" s="25" t="s">
        <v>159</v>
      </c>
      <c r="J11" s="532"/>
      <c r="K11" s="532"/>
      <c r="L11" s="532"/>
      <c r="M11" s="605"/>
      <c r="N11" s="608"/>
      <c r="O11" s="605"/>
      <c r="P11" s="611"/>
      <c r="Q11" s="532"/>
      <c r="R11" s="532"/>
      <c r="S11" s="8"/>
      <c r="T11" s="240"/>
    </row>
    <row r="12" spans="1:20" s="9" customFormat="1" ht="107.25" customHeight="1" x14ac:dyDescent="0.25">
      <c r="A12" s="521"/>
      <c r="B12" s="521"/>
      <c r="C12" s="521"/>
      <c r="D12" s="524"/>
      <c r="E12" s="527"/>
      <c r="F12" s="524"/>
      <c r="G12" s="530"/>
      <c r="H12" s="389" t="s">
        <v>160</v>
      </c>
      <c r="I12" s="22" t="s">
        <v>158</v>
      </c>
      <c r="J12" s="533"/>
      <c r="K12" s="533"/>
      <c r="L12" s="533"/>
      <c r="M12" s="606"/>
      <c r="N12" s="609"/>
      <c r="O12" s="606"/>
      <c r="P12" s="612"/>
      <c r="Q12" s="533"/>
      <c r="R12" s="533"/>
      <c r="S12" s="8"/>
    </row>
    <row r="13" spans="1:20" s="9" customFormat="1" ht="48" customHeight="1" x14ac:dyDescent="0.25">
      <c r="A13" s="60"/>
      <c r="B13" s="547" t="s">
        <v>165</v>
      </c>
      <c r="C13" s="548"/>
      <c r="D13" s="548"/>
      <c r="E13" s="548"/>
      <c r="F13" s="548"/>
      <c r="G13" s="548"/>
      <c r="H13" s="548"/>
      <c r="I13" s="548"/>
      <c r="J13" s="548"/>
      <c r="K13" s="548"/>
      <c r="L13" s="548"/>
      <c r="M13" s="548"/>
      <c r="N13" s="548"/>
      <c r="O13" s="548"/>
      <c r="P13" s="548"/>
      <c r="Q13" s="548"/>
      <c r="R13" s="549"/>
      <c r="S13" s="8"/>
    </row>
    <row r="14" spans="1:20" s="9" customFormat="1" ht="39" customHeight="1" x14ac:dyDescent="0.25">
      <c r="A14" s="534">
        <v>2</v>
      </c>
      <c r="B14" s="534">
        <v>1</v>
      </c>
      <c r="C14" s="535">
        <v>4</v>
      </c>
      <c r="D14" s="534">
        <v>2</v>
      </c>
      <c r="E14" s="536" t="s">
        <v>45</v>
      </c>
      <c r="F14" s="535" t="s">
        <v>46</v>
      </c>
      <c r="G14" s="535" t="s">
        <v>47</v>
      </c>
      <c r="H14" s="36" t="s">
        <v>48</v>
      </c>
      <c r="I14" s="7" t="s">
        <v>44</v>
      </c>
      <c r="J14" s="537" t="s">
        <v>49</v>
      </c>
      <c r="K14" s="550" t="s">
        <v>50</v>
      </c>
      <c r="L14" s="550"/>
      <c r="M14" s="557">
        <v>20000</v>
      </c>
      <c r="N14" s="557"/>
      <c r="O14" s="557">
        <v>20000</v>
      </c>
      <c r="P14" s="557"/>
      <c r="Q14" s="535" t="s">
        <v>40</v>
      </c>
      <c r="R14" s="535" t="s">
        <v>41</v>
      </c>
      <c r="S14" s="8"/>
    </row>
    <row r="15" spans="1:20" s="9" customFormat="1" ht="34.5" customHeight="1" x14ac:dyDescent="0.25">
      <c r="A15" s="534"/>
      <c r="B15" s="534"/>
      <c r="C15" s="535"/>
      <c r="D15" s="534"/>
      <c r="E15" s="536"/>
      <c r="F15" s="535"/>
      <c r="G15" s="535"/>
      <c r="H15" s="36" t="s">
        <v>42</v>
      </c>
      <c r="I15" s="7" t="s">
        <v>51</v>
      </c>
      <c r="J15" s="537"/>
      <c r="K15" s="550"/>
      <c r="L15" s="550"/>
      <c r="M15" s="557"/>
      <c r="N15" s="557"/>
      <c r="O15" s="557"/>
      <c r="P15" s="557"/>
      <c r="Q15" s="535"/>
      <c r="R15" s="535"/>
      <c r="S15" s="8"/>
    </row>
    <row r="16" spans="1:20" s="9" customFormat="1" ht="34.5" customHeight="1" x14ac:dyDescent="0.25">
      <c r="A16" s="590">
        <v>2</v>
      </c>
      <c r="B16" s="590">
        <v>1</v>
      </c>
      <c r="C16" s="580">
        <v>4</v>
      </c>
      <c r="D16" s="590">
        <v>2</v>
      </c>
      <c r="E16" s="591" t="s">
        <v>45</v>
      </c>
      <c r="F16" s="580" t="s">
        <v>46</v>
      </c>
      <c r="G16" s="580" t="s">
        <v>47</v>
      </c>
      <c r="H16" s="52" t="s">
        <v>48</v>
      </c>
      <c r="I16" s="21" t="s">
        <v>44</v>
      </c>
      <c r="J16" s="592" t="s">
        <v>136</v>
      </c>
      <c r="K16" s="593" t="s">
        <v>50</v>
      </c>
      <c r="L16" s="593"/>
      <c r="M16" s="540">
        <v>6684.78</v>
      </c>
      <c r="N16" s="540"/>
      <c r="O16" s="540">
        <v>6684.78</v>
      </c>
      <c r="P16" s="579"/>
      <c r="Q16" s="580" t="s">
        <v>40</v>
      </c>
      <c r="R16" s="580" t="s">
        <v>41</v>
      </c>
      <c r="S16" s="8"/>
    </row>
    <row r="17" spans="1:19" s="9" customFormat="1" ht="34.5" customHeight="1" x14ac:dyDescent="0.25">
      <c r="A17" s="590"/>
      <c r="B17" s="590"/>
      <c r="C17" s="580"/>
      <c r="D17" s="590"/>
      <c r="E17" s="591"/>
      <c r="F17" s="580"/>
      <c r="G17" s="580"/>
      <c r="H17" s="52" t="s">
        <v>42</v>
      </c>
      <c r="I17" s="22" t="s">
        <v>118</v>
      </c>
      <c r="J17" s="592"/>
      <c r="K17" s="593"/>
      <c r="L17" s="593"/>
      <c r="M17" s="540"/>
      <c r="N17" s="540"/>
      <c r="O17" s="540"/>
      <c r="P17" s="579"/>
      <c r="Q17" s="580"/>
      <c r="R17" s="580"/>
      <c r="S17" s="8"/>
    </row>
    <row r="18" spans="1:19" s="9" customFormat="1" ht="50.45" customHeight="1" x14ac:dyDescent="0.25">
      <c r="A18" s="50"/>
      <c r="B18" s="547" t="s">
        <v>1155</v>
      </c>
      <c r="C18" s="548"/>
      <c r="D18" s="548"/>
      <c r="E18" s="548"/>
      <c r="F18" s="548"/>
      <c r="G18" s="548"/>
      <c r="H18" s="548"/>
      <c r="I18" s="548"/>
      <c r="J18" s="548"/>
      <c r="K18" s="548"/>
      <c r="L18" s="548"/>
      <c r="M18" s="548"/>
      <c r="N18" s="548"/>
      <c r="O18" s="548"/>
      <c r="P18" s="548"/>
      <c r="Q18" s="548"/>
      <c r="R18" s="549"/>
      <c r="S18" s="8"/>
    </row>
    <row r="19" spans="1:19" ht="62.25" customHeight="1" x14ac:dyDescent="0.25">
      <c r="A19" s="541">
        <v>3</v>
      </c>
      <c r="B19" s="541">
        <v>1</v>
      </c>
      <c r="C19" s="537">
        <v>4</v>
      </c>
      <c r="D19" s="541">
        <v>2</v>
      </c>
      <c r="E19" s="542" t="s">
        <v>52</v>
      </c>
      <c r="F19" s="537" t="s">
        <v>53</v>
      </c>
      <c r="G19" s="537" t="s">
        <v>54</v>
      </c>
      <c r="H19" s="34" t="s">
        <v>55</v>
      </c>
      <c r="I19" s="10" t="s">
        <v>44</v>
      </c>
      <c r="J19" s="537" t="s">
        <v>56</v>
      </c>
      <c r="K19" s="538" t="s">
        <v>39</v>
      </c>
      <c r="L19" s="538"/>
      <c r="M19" s="546">
        <v>90000</v>
      </c>
      <c r="N19" s="546"/>
      <c r="O19" s="546">
        <v>90000</v>
      </c>
      <c r="P19" s="546"/>
      <c r="Q19" s="537" t="s">
        <v>40</v>
      </c>
      <c r="R19" s="537" t="s">
        <v>41</v>
      </c>
      <c r="S19" s="11"/>
    </row>
    <row r="20" spans="1:19" ht="76.5" customHeight="1" x14ac:dyDescent="0.25">
      <c r="A20" s="541"/>
      <c r="B20" s="541"/>
      <c r="C20" s="537"/>
      <c r="D20" s="541"/>
      <c r="E20" s="542"/>
      <c r="F20" s="537"/>
      <c r="G20" s="537"/>
      <c r="H20" s="34" t="s">
        <v>42</v>
      </c>
      <c r="I20" s="10" t="s">
        <v>57</v>
      </c>
      <c r="J20" s="537"/>
      <c r="K20" s="538"/>
      <c r="L20" s="538"/>
      <c r="M20" s="546"/>
      <c r="N20" s="546"/>
      <c r="O20" s="546"/>
      <c r="P20" s="546"/>
      <c r="Q20" s="537"/>
      <c r="R20" s="537"/>
      <c r="S20" s="11"/>
    </row>
    <row r="21" spans="1:19" ht="76.5" customHeight="1" x14ac:dyDescent="0.25">
      <c r="A21" s="543">
        <v>3</v>
      </c>
      <c r="B21" s="543">
        <v>1</v>
      </c>
      <c r="C21" s="545">
        <v>4</v>
      </c>
      <c r="D21" s="543">
        <v>2</v>
      </c>
      <c r="E21" s="544" t="s">
        <v>52</v>
      </c>
      <c r="F21" s="545" t="s">
        <v>53</v>
      </c>
      <c r="G21" s="545" t="s">
        <v>54</v>
      </c>
      <c r="H21" s="40" t="s">
        <v>55</v>
      </c>
      <c r="I21" s="23" t="s">
        <v>44</v>
      </c>
      <c r="J21" s="545" t="s">
        <v>56</v>
      </c>
      <c r="K21" s="539" t="s">
        <v>39</v>
      </c>
      <c r="L21" s="539"/>
      <c r="M21" s="540">
        <v>32582.63</v>
      </c>
      <c r="N21" s="540"/>
      <c r="O21" s="540">
        <v>32582.63</v>
      </c>
      <c r="P21" s="560"/>
      <c r="Q21" s="545" t="s">
        <v>40</v>
      </c>
      <c r="R21" s="545" t="s">
        <v>41</v>
      </c>
      <c r="S21" s="11"/>
    </row>
    <row r="22" spans="1:19" ht="121.5" customHeight="1" x14ac:dyDescent="0.25">
      <c r="A22" s="543"/>
      <c r="B22" s="543"/>
      <c r="C22" s="545"/>
      <c r="D22" s="543"/>
      <c r="E22" s="544"/>
      <c r="F22" s="545"/>
      <c r="G22" s="545"/>
      <c r="H22" s="40" t="s">
        <v>42</v>
      </c>
      <c r="I22" s="22" t="s">
        <v>1030</v>
      </c>
      <c r="J22" s="545"/>
      <c r="K22" s="539"/>
      <c r="L22" s="539"/>
      <c r="M22" s="540"/>
      <c r="N22" s="540"/>
      <c r="O22" s="540"/>
      <c r="P22" s="560"/>
      <c r="Q22" s="545"/>
      <c r="R22" s="545"/>
      <c r="S22" s="11"/>
    </row>
    <row r="23" spans="1:19" ht="109.5" customHeight="1" x14ac:dyDescent="0.25">
      <c r="A23" s="43"/>
      <c r="B23" s="547" t="s">
        <v>1156</v>
      </c>
      <c r="C23" s="548"/>
      <c r="D23" s="548"/>
      <c r="E23" s="548"/>
      <c r="F23" s="548"/>
      <c r="G23" s="548"/>
      <c r="H23" s="548"/>
      <c r="I23" s="548"/>
      <c r="J23" s="548"/>
      <c r="K23" s="548"/>
      <c r="L23" s="548"/>
      <c r="M23" s="548"/>
      <c r="N23" s="548"/>
      <c r="O23" s="548"/>
      <c r="P23" s="548"/>
      <c r="Q23" s="548"/>
      <c r="R23" s="549"/>
      <c r="S23" s="11"/>
    </row>
    <row r="24" spans="1:19" ht="57.75" customHeight="1" x14ac:dyDescent="0.25">
      <c r="A24" s="541">
        <v>4</v>
      </c>
      <c r="B24" s="541">
        <v>1</v>
      </c>
      <c r="C24" s="537">
        <v>4</v>
      </c>
      <c r="D24" s="541">
        <v>2</v>
      </c>
      <c r="E24" s="542" t="s">
        <v>58</v>
      </c>
      <c r="F24" s="537" t="s">
        <v>59</v>
      </c>
      <c r="G24" s="537" t="s">
        <v>54</v>
      </c>
      <c r="H24" s="34" t="s">
        <v>55</v>
      </c>
      <c r="I24" s="10" t="s">
        <v>44</v>
      </c>
      <c r="J24" s="537" t="s">
        <v>60</v>
      </c>
      <c r="K24" s="538" t="s">
        <v>50</v>
      </c>
      <c r="L24" s="538"/>
      <c r="M24" s="546">
        <v>104000</v>
      </c>
      <c r="N24" s="546"/>
      <c r="O24" s="546">
        <v>104000</v>
      </c>
      <c r="P24" s="546"/>
      <c r="Q24" s="537" t="s">
        <v>40</v>
      </c>
      <c r="R24" s="537" t="s">
        <v>41</v>
      </c>
      <c r="S24" s="11"/>
    </row>
    <row r="25" spans="1:19" ht="84" customHeight="1" x14ac:dyDescent="0.25">
      <c r="A25" s="541"/>
      <c r="B25" s="541"/>
      <c r="C25" s="537"/>
      <c r="D25" s="541"/>
      <c r="E25" s="542"/>
      <c r="F25" s="537"/>
      <c r="G25" s="537"/>
      <c r="H25" s="34" t="s">
        <v>42</v>
      </c>
      <c r="I25" s="10" t="s">
        <v>61</v>
      </c>
      <c r="J25" s="537"/>
      <c r="K25" s="538"/>
      <c r="L25" s="538"/>
      <c r="M25" s="546"/>
      <c r="N25" s="546"/>
      <c r="O25" s="546"/>
      <c r="P25" s="546"/>
      <c r="Q25" s="537"/>
      <c r="R25" s="537"/>
      <c r="S25" s="11"/>
    </row>
    <row r="26" spans="1:19" ht="65.25" customHeight="1" x14ac:dyDescent="0.25">
      <c r="A26" s="543">
        <v>4</v>
      </c>
      <c r="B26" s="543">
        <v>1</v>
      </c>
      <c r="C26" s="545">
        <v>4</v>
      </c>
      <c r="D26" s="543">
        <v>2</v>
      </c>
      <c r="E26" s="544" t="s">
        <v>58</v>
      </c>
      <c r="F26" s="545" t="s">
        <v>59</v>
      </c>
      <c r="G26" s="545" t="s">
        <v>54</v>
      </c>
      <c r="H26" s="40" t="s">
        <v>55</v>
      </c>
      <c r="I26" s="23" t="s">
        <v>44</v>
      </c>
      <c r="J26" s="592" t="s">
        <v>132</v>
      </c>
      <c r="K26" s="539" t="s">
        <v>50</v>
      </c>
      <c r="L26" s="539"/>
      <c r="M26" s="540">
        <v>69506.53</v>
      </c>
      <c r="N26" s="560"/>
      <c r="O26" s="540">
        <v>69334.63</v>
      </c>
      <c r="P26" s="560"/>
      <c r="Q26" s="545" t="s">
        <v>40</v>
      </c>
      <c r="R26" s="545" t="s">
        <v>41</v>
      </c>
      <c r="S26" s="11"/>
    </row>
    <row r="27" spans="1:19" ht="71.25" customHeight="1" x14ac:dyDescent="0.25">
      <c r="A27" s="543"/>
      <c r="B27" s="543"/>
      <c r="C27" s="545"/>
      <c r="D27" s="543"/>
      <c r="E27" s="544"/>
      <c r="F27" s="545"/>
      <c r="G27" s="545"/>
      <c r="H27" s="40" t="s">
        <v>42</v>
      </c>
      <c r="I27" s="22" t="s">
        <v>133</v>
      </c>
      <c r="J27" s="592"/>
      <c r="K27" s="539"/>
      <c r="L27" s="539"/>
      <c r="M27" s="540"/>
      <c r="N27" s="560"/>
      <c r="O27" s="540"/>
      <c r="P27" s="560"/>
      <c r="Q27" s="545"/>
      <c r="R27" s="545"/>
      <c r="S27" s="11"/>
    </row>
    <row r="28" spans="1:19" ht="105.75" customHeight="1" x14ac:dyDescent="0.25">
      <c r="A28" s="43"/>
      <c r="B28" s="547" t="s">
        <v>1157</v>
      </c>
      <c r="C28" s="558"/>
      <c r="D28" s="558"/>
      <c r="E28" s="558"/>
      <c r="F28" s="558"/>
      <c r="G28" s="558"/>
      <c r="H28" s="558"/>
      <c r="I28" s="558"/>
      <c r="J28" s="558"/>
      <c r="K28" s="558"/>
      <c r="L28" s="558"/>
      <c r="M28" s="558"/>
      <c r="N28" s="558"/>
      <c r="O28" s="558"/>
      <c r="P28" s="558"/>
      <c r="Q28" s="558"/>
      <c r="R28" s="559"/>
      <c r="S28" s="11"/>
    </row>
    <row r="29" spans="1:19" s="9" customFormat="1" ht="51.75" customHeight="1" x14ac:dyDescent="0.25">
      <c r="A29" s="534">
        <v>5</v>
      </c>
      <c r="B29" s="534">
        <v>1</v>
      </c>
      <c r="C29" s="535">
        <v>4</v>
      </c>
      <c r="D29" s="534">
        <v>5</v>
      </c>
      <c r="E29" s="536" t="s">
        <v>62</v>
      </c>
      <c r="F29" s="535" t="s">
        <v>63</v>
      </c>
      <c r="G29" s="535" t="s">
        <v>64</v>
      </c>
      <c r="H29" s="36" t="s">
        <v>64</v>
      </c>
      <c r="I29" s="7" t="s">
        <v>44</v>
      </c>
      <c r="J29" s="535" t="s">
        <v>65</v>
      </c>
      <c r="K29" s="550" t="s">
        <v>39</v>
      </c>
      <c r="L29" s="550"/>
      <c r="M29" s="557">
        <v>20000</v>
      </c>
      <c r="N29" s="557"/>
      <c r="O29" s="557">
        <v>20000</v>
      </c>
      <c r="P29" s="557"/>
      <c r="Q29" s="535" t="s">
        <v>40</v>
      </c>
      <c r="R29" s="535" t="s">
        <v>41</v>
      </c>
      <c r="S29" s="8"/>
    </row>
    <row r="30" spans="1:19" s="9" customFormat="1" ht="53.25" customHeight="1" x14ac:dyDescent="0.25">
      <c r="A30" s="534"/>
      <c r="B30" s="534"/>
      <c r="C30" s="535"/>
      <c r="D30" s="534"/>
      <c r="E30" s="536"/>
      <c r="F30" s="535"/>
      <c r="G30" s="535"/>
      <c r="H30" s="36" t="s">
        <v>66</v>
      </c>
      <c r="I30" s="7" t="s">
        <v>67</v>
      </c>
      <c r="J30" s="535"/>
      <c r="K30" s="550"/>
      <c r="L30" s="550"/>
      <c r="M30" s="557"/>
      <c r="N30" s="557"/>
      <c r="O30" s="557"/>
      <c r="P30" s="557"/>
      <c r="Q30" s="535"/>
      <c r="R30" s="535"/>
      <c r="S30" s="8"/>
    </row>
    <row r="31" spans="1:19" s="9" customFormat="1" ht="53.25" customHeight="1" x14ac:dyDescent="0.25">
      <c r="A31" s="590">
        <v>5</v>
      </c>
      <c r="B31" s="543">
        <v>1</v>
      </c>
      <c r="C31" s="545">
        <v>4</v>
      </c>
      <c r="D31" s="543">
        <v>5</v>
      </c>
      <c r="E31" s="600" t="s">
        <v>1153</v>
      </c>
      <c r="F31" s="545" t="s">
        <v>63</v>
      </c>
      <c r="G31" s="545" t="s">
        <v>64</v>
      </c>
      <c r="H31" s="40" t="s">
        <v>64</v>
      </c>
      <c r="I31" s="23" t="s">
        <v>44</v>
      </c>
      <c r="J31" s="545" t="s">
        <v>65</v>
      </c>
      <c r="K31" s="539" t="s">
        <v>39</v>
      </c>
      <c r="L31" s="539"/>
      <c r="M31" s="540">
        <v>26527</v>
      </c>
      <c r="N31" s="560"/>
      <c r="O31" s="540">
        <v>26527</v>
      </c>
      <c r="P31" s="560"/>
      <c r="Q31" s="545" t="s">
        <v>40</v>
      </c>
      <c r="R31" s="545" t="s">
        <v>41</v>
      </c>
      <c r="S31" s="8"/>
    </row>
    <row r="32" spans="1:19" s="9" customFormat="1" ht="53.25" customHeight="1" x14ac:dyDescent="0.25">
      <c r="A32" s="590"/>
      <c r="B32" s="543"/>
      <c r="C32" s="545"/>
      <c r="D32" s="543"/>
      <c r="E32" s="600"/>
      <c r="F32" s="545"/>
      <c r="G32" s="545"/>
      <c r="H32" s="40" t="s">
        <v>66</v>
      </c>
      <c r="I32" s="23" t="s">
        <v>67</v>
      </c>
      <c r="J32" s="545"/>
      <c r="K32" s="539"/>
      <c r="L32" s="539"/>
      <c r="M32" s="540"/>
      <c r="N32" s="560"/>
      <c r="O32" s="540"/>
      <c r="P32" s="560"/>
      <c r="Q32" s="545"/>
      <c r="R32" s="545"/>
      <c r="S32" s="8"/>
    </row>
    <row r="33" spans="1:19" s="9" customFormat="1" ht="35.25" customHeight="1" x14ac:dyDescent="0.25">
      <c r="A33" s="50"/>
      <c r="B33" s="596" t="s">
        <v>1154</v>
      </c>
      <c r="C33" s="597"/>
      <c r="D33" s="597"/>
      <c r="E33" s="597"/>
      <c r="F33" s="597"/>
      <c r="G33" s="597"/>
      <c r="H33" s="597"/>
      <c r="I33" s="597"/>
      <c r="J33" s="597"/>
      <c r="K33" s="597"/>
      <c r="L33" s="597"/>
      <c r="M33" s="597"/>
      <c r="N33" s="597"/>
      <c r="O33" s="597"/>
      <c r="P33" s="597"/>
      <c r="Q33" s="597"/>
      <c r="R33" s="598"/>
      <c r="S33" s="8"/>
    </row>
    <row r="34" spans="1:19" ht="54.75" customHeight="1" x14ac:dyDescent="0.25">
      <c r="A34" s="541">
        <v>6</v>
      </c>
      <c r="B34" s="541">
        <v>1</v>
      </c>
      <c r="C34" s="537">
        <v>4</v>
      </c>
      <c r="D34" s="541">
        <v>5</v>
      </c>
      <c r="E34" s="542" t="s">
        <v>68</v>
      </c>
      <c r="F34" s="537" t="s">
        <v>69</v>
      </c>
      <c r="G34" s="537" t="s">
        <v>70</v>
      </c>
      <c r="H34" s="34" t="s">
        <v>48</v>
      </c>
      <c r="I34" s="10" t="s">
        <v>71</v>
      </c>
      <c r="J34" s="561" t="s">
        <v>72</v>
      </c>
      <c r="K34" s="538" t="s">
        <v>39</v>
      </c>
      <c r="L34" s="538"/>
      <c r="M34" s="546">
        <v>43301.01</v>
      </c>
      <c r="N34" s="546"/>
      <c r="O34" s="546">
        <v>43301.01</v>
      </c>
      <c r="P34" s="546"/>
      <c r="Q34" s="537" t="s">
        <v>40</v>
      </c>
      <c r="R34" s="537" t="s">
        <v>41</v>
      </c>
      <c r="S34" s="11"/>
    </row>
    <row r="35" spans="1:19" ht="84.75" customHeight="1" x14ac:dyDescent="0.25">
      <c r="A35" s="541"/>
      <c r="B35" s="541"/>
      <c r="C35" s="537"/>
      <c r="D35" s="541"/>
      <c r="E35" s="542"/>
      <c r="F35" s="537"/>
      <c r="G35" s="537"/>
      <c r="H35" s="34" t="s">
        <v>73</v>
      </c>
      <c r="I35" s="10" t="s">
        <v>122</v>
      </c>
      <c r="J35" s="603"/>
      <c r="K35" s="538"/>
      <c r="L35" s="538"/>
      <c r="M35" s="546"/>
      <c r="N35" s="546"/>
      <c r="O35" s="546"/>
      <c r="P35" s="546"/>
      <c r="Q35" s="537"/>
      <c r="R35" s="537"/>
      <c r="S35" s="11"/>
    </row>
    <row r="36" spans="1:19" ht="110.25" customHeight="1" x14ac:dyDescent="0.25">
      <c r="A36" s="541"/>
      <c r="B36" s="541"/>
      <c r="C36" s="537"/>
      <c r="D36" s="541"/>
      <c r="E36" s="542"/>
      <c r="F36" s="537"/>
      <c r="G36" s="537"/>
      <c r="H36" s="34" t="s">
        <v>74</v>
      </c>
      <c r="I36" s="10" t="s">
        <v>123</v>
      </c>
      <c r="J36" s="562"/>
      <c r="K36" s="538"/>
      <c r="L36" s="538"/>
      <c r="M36" s="546"/>
      <c r="N36" s="546"/>
      <c r="O36" s="546"/>
      <c r="P36" s="546"/>
      <c r="Q36" s="537"/>
      <c r="R36" s="537"/>
      <c r="S36" s="11"/>
    </row>
    <row r="37" spans="1:19" ht="75.75" customHeight="1" x14ac:dyDescent="0.25">
      <c r="A37" s="543">
        <v>6</v>
      </c>
      <c r="B37" s="543">
        <v>1</v>
      </c>
      <c r="C37" s="545">
        <v>4</v>
      </c>
      <c r="D37" s="543">
        <v>5</v>
      </c>
      <c r="E37" s="544" t="s">
        <v>68</v>
      </c>
      <c r="F37" s="545" t="s">
        <v>69</v>
      </c>
      <c r="G37" s="545" t="s">
        <v>70</v>
      </c>
      <c r="H37" s="40" t="s">
        <v>48</v>
      </c>
      <c r="I37" s="23" t="s">
        <v>71</v>
      </c>
      <c r="J37" s="570" t="s">
        <v>72</v>
      </c>
      <c r="K37" s="539" t="s">
        <v>39</v>
      </c>
      <c r="L37" s="539"/>
      <c r="M37" s="560">
        <v>43301.01</v>
      </c>
      <c r="N37" s="560"/>
      <c r="O37" s="560">
        <v>43301.01</v>
      </c>
      <c r="P37" s="560"/>
      <c r="Q37" s="545" t="s">
        <v>40</v>
      </c>
      <c r="R37" s="545" t="s">
        <v>41</v>
      </c>
      <c r="S37" s="11"/>
    </row>
    <row r="38" spans="1:19" ht="81" customHeight="1" x14ac:dyDescent="0.25">
      <c r="A38" s="543"/>
      <c r="B38" s="543"/>
      <c r="C38" s="545"/>
      <c r="D38" s="543"/>
      <c r="E38" s="544"/>
      <c r="F38" s="545"/>
      <c r="G38" s="545"/>
      <c r="H38" s="40" t="s">
        <v>73</v>
      </c>
      <c r="I38" s="22" t="s">
        <v>127</v>
      </c>
      <c r="J38" s="602"/>
      <c r="K38" s="539"/>
      <c r="L38" s="539"/>
      <c r="M38" s="560"/>
      <c r="N38" s="560"/>
      <c r="O38" s="560"/>
      <c r="P38" s="560"/>
      <c r="Q38" s="545"/>
      <c r="R38" s="545"/>
      <c r="S38" s="11"/>
    </row>
    <row r="39" spans="1:19" ht="114" customHeight="1" x14ac:dyDescent="0.25">
      <c r="A39" s="543"/>
      <c r="B39" s="543"/>
      <c r="C39" s="545"/>
      <c r="D39" s="543"/>
      <c r="E39" s="544"/>
      <c r="F39" s="545"/>
      <c r="G39" s="545"/>
      <c r="H39" s="40" t="s">
        <v>74</v>
      </c>
      <c r="I39" s="22" t="s">
        <v>128</v>
      </c>
      <c r="J39" s="571"/>
      <c r="K39" s="539"/>
      <c r="L39" s="539"/>
      <c r="M39" s="560"/>
      <c r="N39" s="560"/>
      <c r="O39" s="560"/>
      <c r="P39" s="560"/>
      <c r="Q39" s="545"/>
      <c r="R39" s="545"/>
      <c r="S39" s="11"/>
    </row>
    <row r="40" spans="1:19" ht="42" customHeight="1" x14ac:dyDescent="0.25">
      <c r="A40" s="380"/>
      <c r="B40" s="601" t="s">
        <v>121</v>
      </c>
      <c r="C40" s="548"/>
      <c r="D40" s="548"/>
      <c r="E40" s="548"/>
      <c r="F40" s="548"/>
      <c r="G40" s="548"/>
      <c r="H40" s="548"/>
      <c r="I40" s="548"/>
      <c r="J40" s="548"/>
      <c r="K40" s="548"/>
      <c r="L40" s="548"/>
      <c r="M40" s="548"/>
      <c r="N40" s="548"/>
      <c r="O40" s="548"/>
      <c r="P40" s="548"/>
      <c r="Q40" s="548"/>
      <c r="R40" s="549"/>
      <c r="S40" s="11"/>
    </row>
    <row r="41" spans="1:19" ht="84.75" customHeight="1" x14ac:dyDescent="0.25">
      <c r="A41" s="574">
        <v>7</v>
      </c>
      <c r="B41" s="574">
        <v>1</v>
      </c>
      <c r="C41" s="561">
        <v>4</v>
      </c>
      <c r="D41" s="574">
        <v>5</v>
      </c>
      <c r="E41" s="577" t="s">
        <v>75</v>
      </c>
      <c r="F41" s="561" t="s">
        <v>76</v>
      </c>
      <c r="G41" s="561" t="s">
        <v>126</v>
      </c>
      <c r="H41" s="34" t="s">
        <v>77</v>
      </c>
      <c r="I41" s="10" t="s">
        <v>78</v>
      </c>
      <c r="J41" s="561" t="s">
        <v>79</v>
      </c>
      <c r="K41" s="563" t="s">
        <v>39</v>
      </c>
      <c r="L41" s="563"/>
      <c r="M41" s="565">
        <v>60000</v>
      </c>
      <c r="N41" s="565"/>
      <c r="O41" s="565">
        <v>60000</v>
      </c>
      <c r="P41" s="565"/>
      <c r="Q41" s="561" t="s">
        <v>40</v>
      </c>
      <c r="R41" s="561" t="s">
        <v>41</v>
      </c>
      <c r="S41" s="11"/>
    </row>
    <row r="42" spans="1:19" ht="84.75" customHeight="1" x14ac:dyDescent="0.25">
      <c r="A42" s="575"/>
      <c r="B42" s="575"/>
      <c r="C42" s="562"/>
      <c r="D42" s="575"/>
      <c r="E42" s="578"/>
      <c r="F42" s="562"/>
      <c r="G42" s="562"/>
      <c r="H42" s="34" t="s">
        <v>42</v>
      </c>
      <c r="I42" s="10" t="s">
        <v>80</v>
      </c>
      <c r="J42" s="562"/>
      <c r="K42" s="564"/>
      <c r="L42" s="564"/>
      <c r="M42" s="566"/>
      <c r="N42" s="566"/>
      <c r="O42" s="566"/>
      <c r="P42" s="566"/>
      <c r="Q42" s="562"/>
      <c r="R42" s="562"/>
      <c r="S42" s="11"/>
    </row>
    <row r="43" spans="1:19" ht="84.75" customHeight="1" x14ac:dyDescent="0.25">
      <c r="A43" s="568">
        <v>7</v>
      </c>
      <c r="B43" s="568">
        <v>1</v>
      </c>
      <c r="C43" s="570">
        <v>4</v>
      </c>
      <c r="D43" s="568">
        <v>5</v>
      </c>
      <c r="E43" s="572" t="s">
        <v>75</v>
      </c>
      <c r="F43" s="570" t="s">
        <v>76</v>
      </c>
      <c r="G43" s="570" t="s">
        <v>126</v>
      </c>
      <c r="H43" s="40" t="s">
        <v>77</v>
      </c>
      <c r="I43" s="23" t="s">
        <v>78</v>
      </c>
      <c r="J43" s="570" t="s">
        <v>79</v>
      </c>
      <c r="K43" s="582" t="s">
        <v>39</v>
      </c>
      <c r="L43" s="582"/>
      <c r="M43" s="584">
        <v>51516.67</v>
      </c>
      <c r="N43" s="584"/>
      <c r="O43" s="584">
        <v>51516.67</v>
      </c>
      <c r="P43" s="586"/>
      <c r="Q43" s="570" t="s">
        <v>40</v>
      </c>
      <c r="R43" s="570" t="s">
        <v>41</v>
      </c>
      <c r="S43" s="11"/>
    </row>
    <row r="44" spans="1:19" ht="84.75" customHeight="1" x14ac:dyDescent="0.25">
      <c r="A44" s="569"/>
      <c r="B44" s="569"/>
      <c r="C44" s="571"/>
      <c r="D44" s="569"/>
      <c r="E44" s="573"/>
      <c r="F44" s="571"/>
      <c r="G44" s="571"/>
      <c r="H44" s="40" t="s">
        <v>42</v>
      </c>
      <c r="I44" s="22" t="s">
        <v>125</v>
      </c>
      <c r="J44" s="571"/>
      <c r="K44" s="583"/>
      <c r="L44" s="583"/>
      <c r="M44" s="585"/>
      <c r="N44" s="585"/>
      <c r="O44" s="585"/>
      <c r="P44" s="587"/>
      <c r="Q44" s="571"/>
      <c r="R44" s="571"/>
      <c r="S44" s="11"/>
    </row>
    <row r="45" spans="1:19" ht="42" customHeight="1" x14ac:dyDescent="0.25">
      <c r="A45" s="381"/>
      <c r="B45" s="547" t="s">
        <v>166</v>
      </c>
      <c r="C45" s="548"/>
      <c r="D45" s="548"/>
      <c r="E45" s="548"/>
      <c r="F45" s="548"/>
      <c r="G45" s="548"/>
      <c r="H45" s="548"/>
      <c r="I45" s="548"/>
      <c r="J45" s="548"/>
      <c r="K45" s="548"/>
      <c r="L45" s="548"/>
      <c r="M45" s="548"/>
      <c r="N45" s="548"/>
      <c r="O45" s="548"/>
      <c r="P45" s="548"/>
      <c r="Q45" s="548"/>
      <c r="R45" s="549"/>
      <c r="S45" s="11"/>
    </row>
    <row r="46" spans="1:19" ht="382.5" customHeight="1" x14ac:dyDescent="0.25">
      <c r="A46" s="45">
        <v>8</v>
      </c>
      <c r="B46" s="383">
        <v>1</v>
      </c>
      <c r="C46" s="383">
        <v>4</v>
      </c>
      <c r="D46" s="197">
        <v>5</v>
      </c>
      <c r="E46" s="384" t="s">
        <v>81</v>
      </c>
      <c r="F46" s="12" t="s">
        <v>82</v>
      </c>
      <c r="G46" s="197" t="s">
        <v>83</v>
      </c>
      <c r="H46" s="197" t="s">
        <v>42</v>
      </c>
      <c r="I46" s="390" t="s">
        <v>84</v>
      </c>
      <c r="J46" s="197" t="s">
        <v>85</v>
      </c>
      <c r="K46" s="378" t="s">
        <v>50</v>
      </c>
      <c r="L46" s="378"/>
      <c r="M46" s="379">
        <v>127875</v>
      </c>
      <c r="N46" s="379"/>
      <c r="O46" s="379">
        <v>127875</v>
      </c>
      <c r="P46" s="379"/>
      <c r="Q46" s="197" t="s">
        <v>86</v>
      </c>
      <c r="R46" s="197" t="s">
        <v>87</v>
      </c>
      <c r="S46" s="11"/>
    </row>
    <row r="47" spans="1:19" ht="378" customHeight="1" x14ac:dyDescent="0.25">
      <c r="A47" s="43">
        <v>8</v>
      </c>
      <c r="B47" s="381">
        <v>1</v>
      </c>
      <c r="C47" s="381">
        <v>4</v>
      </c>
      <c r="D47" s="382">
        <v>5</v>
      </c>
      <c r="E47" s="388" t="s">
        <v>119</v>
      </c>
      <c r="F47" s="26" t="s">
        <v>82</v>
      </c>
      <c r="G47" s="382" t="s">
        <v>83</v>
      </c>
      <c r="H47" s="382" t="s">
        <v>42</v>
      </c>
      <c r="I47" s="27" t="s">
        <v>84</v>
      </c>
      <c r="J47" s="382" t="s">
        <v>85</v>
      </c>
      <c r="K47" s="385" t="s">
        <v>50</v>
      </c>
      <c r="L47" s="385"/>
      <c r="M47" s="386">
        <v>134000</v>
      </c>
      <c r="N47" s="387"/>
      <c r="O47" s="387">
        <v>127875</v>
      </c>
      <c r="P47" s="387"/>
      <c r="Q47" s="382" t="s">
        <v>86</v>
      </c>
      <c r="R47" s="382" t="s">
        <v>87</v>
      </c>
      <c r="S47" s="11"/>
    </row>
    <row r="48" spans="1:19" ht="54.75" customHeight="1" x14ac:dyDescent="0.25">
      <c r="A48" s="43"/>
      <c r="B48" s="547" t="s">
        <v>162</v>
      </c>
      <c r="C48" s="548"/>
      <c r="D48" s="548"/>
      <c r="E48" s="548"/>
      <c r="F48" s="548"/>
      <c r="G48" s="548"/>
      <c r="H48" s="548"/>
      <c r="I48" s="548"/>
      <c r="J48" s="548"/>
      <c r="K48" s="548"/>
      <c r="L48" s="548"/>
      <c r="M48" s="548"/>
      <c r="N48" s="548"/>
      <c r="O48" s="548"/>
      <c r="P48" s="548"/>
      <c r="Q48" s="548"/>
      <c r="R48" s="549"/>
      <c r="S48" s="11"/>
    </row>
    <row r="49" spans="1:19" s="9" customFormat="1" ht="273" customHeight="1" x14ac:dyDescent="0.25">
      <c r="A49" s="534">
        <v>9</v>
      </c>
      <c r="B49" s="534">
        <v>1</v>
      </c>
      <c r="C49" s="534">
        <v>4</v>
      </c>
      <c r="D49" s="535">
        <v>5</v>
      </c>
      <c r="E49" s="567" t="s">
        <v>88</v>
      </c>
      <c r="F49" s="535" t="s">
        <v>89</v>
      </c>
      <c r="G49" s="36" t="s">
        <v>90</v>
      </c>
      <c r="H49" s="36" t="s">
        <v>91</v>
      </c>
      <c r="I49" s="7" t="s">
        <v>92</v>
      </c>
      <c r="J49" s="535" t="s">
        <v>93</v>
      </c>
      <c r="K49" s="550" t="s">
        <v>94</v>
      </c>
      <c r="L49" s="550"/>
      <c r="M49" s="557">
        <v>215067.76</v>
      </c>
      <c r="N49" s="557"/>
      <c r="O49" s="557">
        <v>215067.76</v>
      </c>
      <c r="P49" s="557"/>
      <c r="Q49" s="535" t="s">
        <v>95</v>
      </c>
      <c r="R49" s="535" t="s">
        <v>96</v>
      </c>
      <c r="S49" s="8"/>
    </row>
    <row r="50" spans="1:19" s="9" customFormat="1" ht="371.25" customHeight="1" x14ac:dyDescent="0.25">
      <c r="A50" s="534"/>
      <c r="B50" s="534"/>
      <c r="C50" s="534"/>
      <c r="D50" s="535"/>
      <c r="E50" s="567"/>
      <c r="F50" s="535"/>
      <c r="G50" s="36"/>
      <c r="H50" s="36" t="s">
        <v>97</v>
      </c>
      <c r="I50" s="7" t="s">
        <v>98</v>
      </c>
      <c r="J50" s="535"/>
      <c r="K50" s="550"/>
      <c r="L50" s="550"/>
      <c r="M50" s="557"/>
      <c r="N50" s="557"/>
      <c r="O50" s="557"/>
      <c r="P50" s="557"/>
      <c r="Q50" s="535"/>
      <c r="R50" s="535"/>
      <c r="S50" s="8"/>
    </row>
    <row r="51" spans="1:19" s="9" customFormat="1" ht="315" customHeight="1" x14ac:dyDescent="0.25">
      <c r="A51" s="590">
        <v>9</v>
      </c>
      <c r="B51" s="590">
        <v>1</v>
      </c>
      <c r="C51" s="590">
        <v>4</v>
      </c>
      <c r="D51" s="580">
        <v>5</v>
      </c>
      <c r="E51" s="580" t="s">
        <v>88</v>
      </c>
      <c r="F51" s="580" t="s">
        <v>89</v>
      </c>
      <c r="G51" s="40" t="s">
        <v>163</v>
      </c>
      <c r="H51" s="52" t="s">
        <v>91</v>
      </c>
      <c r="I51" s="21" t="s">
        <v>92</v>
      </c>
      <c r="J51" s="580" t="s">
        <v>93</v>
      </c>
      <c r="K51" s="599" t="s">
        <v>39</v>
      </c>
      <c r="L51" s="593"/>
      <c r="M51" s="540">
        <v>191618.39</v>
      </c>
      <c r="N51" s="540"/>
      <c r="O51" s="540">
        <v>191618.39</v>
      </c>
      <c r="P51" s="579"/>
      <c r="Q51" s="580" t="s">
        <v>95</v>
      </c>
      <c r="R51" s="580" t="s">
        <v>96</v>
      </c>
      <c r="S51" s="8"/>
    </row>
    <row r="52" spans="1:19" s="9" customFormat="1" ht="328.5" customHeight="1" x14ac:dyDescent="0.25">
      <c r="A52" s="590"/>
      <c r="B52" s="590"/>
      <c r="C52" s="590"/>
      <c r="D52" s="580"/>
      <c r="E52" s="580"/>
      <c r="F52" s="580"/>
      <c r="G52" s="52"/>
      <c r="H52" s="52" t="s">
        <v>97</v>
      </c>
      <c r="I52" s="21" t="s">
        <v>98</v>
      </c>
      <c r="J52" s="580"/>
      <c r="K52" s="599"/>
      <c r="L52" s="593"/>
      <c r="M52" s="540"/>
      <c r="N52" s="540"/>
      <c r="O52" s="540"/>
      <c r="P52" s="579"/>
      <c r="Q52" s="580"/>
      <c r="R52" s="580"/>
      <c r="S52" s="8"/>
    </row>
    <row r="53" spans="1:19" s="9" customFormat="1" ht="47.25" customHeight="1" x14ac:dyDescent="0.25">
      <c r="A53" s="58"/>
      <c r="B53" s="596" t="s">
        <v>167</v>
      </c>
      <c r="C53" s="597"/>
      <c r="D53" s="597"/>
      <c r="E53" s="597"/>
      <c r="F53" s="597"/>
      <c r="G53" s="597"/>
      <c r="H53" s="597"/>
      <c r="I53" s="597"/>
      <c r="J53" s="597"/>
      <c r="K53" s="597"/>
      <c r="L53" s="597"/>
      <c r="M53" s="597"/>
      <c r="N53" s="597"/>
      <c r="O53" s="597"/>
      <c r="P53" s="597"/>
      <c r="Q53" s="597"/>
      <c r="R53" s="598"/>
      <c r="S53" s="8"/>
    </row>
    <row r="54" spans="1:19" ht="77.25" customHeight="1" x14ac:dyDescent="0.25">
      <c r="A54" s="574">
        <v>10</v>
      </c>
      <c r="B54" s="541">
        <v>1</v>
      </c>
      <c r="C54" s="541">
        <v>4</v>
      </c>
      <c r="D54" s="537">
        <v>5</v>
      </c>
      <c r="E54" s="576" t="s">
        <v>99</v>
      </c>
      <c r="F54" s="537" t="s">
        <v>100</v>
      </c>
      <c r="G54" s="537" t="s">
        <v>101</v>
      </c>
      <c r="H54" s="34" t="s">
        <v>102</v>
      </c>
      <c r="I54" s="10" t="s">
        <v>103</v>
      </c>
      <c r="J54" s="537" t="s">
        <v>104</v>
      </c>
      <c r="K54" s="538" t="s">
        <v>50</v>
      </c>
      <c r="L54" s="538"/>
      <c r="M54" s="546">
        <v>90108</v>
      </c>
      <c r="N54" s="546"/>
      <c r="O54" s="546">
        <v>81583</v>
      </c>
      <c r="P54" s="546"/>
      <c r="Q54" s="537" t="s">
        <v>105</v>
      </c>
      <c r="R54" s="537" t="s">
        <v>106</v>
      </c>
      <c r="S54" s="11"/>
    </row>
    <row r="55" spans="1:19" ht="80.25" customHeight="1" x14ac:dyDescent="0.25">
      <c r="A55" s="575"/>
      <c r="B55" s="541"/>
      <c r="C55" s="541"/>
      <c r="D55" s="537"/>
      <c r="E55" s="576"/>
      <c r="F55" s="537"/>
      <c r="G55" s="537"/>
      <c r="H55" s="34" t="s">
        <v>107</v>
      </c>
      <c r="I55" s="10" t="s">
        <v>78</v>
      </c>
      <c r="J55" s="537"/>
      <c r="K55" s="538"/>
      <c r="L55" s="538"/>
      <c r="M55" s="546"/>
      <c r="N55" s="546"/>
      <c r="O55" s="546"/>
      <c r="P55" s="546"/>
      <c r="Q55" s="537"/>
      <c r="R55" s="537"/>
      <c r="S55" s="11"/>
    </row>
    <row r="56" spans="1:19" ht="80.25" customHeight="1" x14ac:dyDescent="0.25">
      <c r="A56" s="568">
        <v>10</v>
      </c>
      <c r="B56" s="543">
        <v>1</v>
      </c>
      <c r="C56" s="543">
        <v>4</v>
      </c>
      <c r="D56" s="545">
        <v>5</v>
      </c>
      <c r="E56" s="545" t="s">
        <v>99</v>
      </c>
      <c r="F56" s="592" t="s">
        <v>120</v>
      </c>
      <c r="G56" s="545" t="s">
        <v>101</v>
      </c>
      <c r="H56" s="40" t="s">
        <v>102</v>
      </c>
      <c r="I56" s="23" t="s">
        <v>103</v>
      </c>
      <c r="J56" s="545" t="s">
        <v>104</v>
      </c>
      <c r="K56" s="539" t="s">
        <v>50</v>
      </c>
      <c r="L56" s="539"/>
      <c r="M56" s="540">
        <v>76511</v>
      </c>
      <c r="N56" s="560"/>
      <c r="O56" s="540">
        <v>67986</v>
      </c>
      <c r="P56" s="560"/>
      <c r="Q56" s="545" t="s">
        <v>105</v>
      </c>
      <c r="R56" s="545" t="s">
        <v>106</v>
      </c>
      <c r="S56" s="11"/>
    </row>
    <row r="57" spans="1:19" ht="80.25" customHeight="1" x14ac:dyDescent="0.25">
      <c r="A57" s="569"/>
      <c r="B57" s="543"/>
      <c r="C57" s="543"/>
      <c r="D57" s="545"/>
      <c r="E57" s="545"/>
      <c r="F57" s="592"/>
      <c r="G57" s="545"/>
      <c r="H57" s="40" t="s">
        <v>107</v>
      </c>
      <c r="I57" s="23" t="s">
        <v>78</v>
      </c>
      <c r="J57" s="545"/>
      <c r="K57" s="539"/>
      <c r="L57" s="539"/>
      <c r="M57" s="540"/>
      <c r="N57" s="560"/>
      <c r="O57" s="540"/>
      <c r="P57" s="560"/>
      <c r="Q57" s="545"/>
      <c r="R57" s="545"/>
      <c r="S57" s="11"/>
    </row>
    <row r="58" spans="1:19" ht="63" customHeight="1" x14ac:dyDescent="0.25">
      <c r="A58" s="24"/>
      <c r="B58" s="547" t="s">
        <v>168</v>
      </c>
      <c r="C58" s="558"/>
      <c r="D58" s="558"/>
      <c r="E58" s="558"/>
      <c r="F58" s="558"/>
      <c r="G58" s="558"/>
      <c r="H58" s="558"/>
      <c r="I58" s="558"/>
      <c r="J58" s="558"/>
      <c r="K58" s="558"/>
      <c r="L58" s="558"/>
      <c r="M58" s="558"/>
      <c r="N58" s="558"/>
      <c r="O58" s="558"/>
      <c r="P58" s="558"/>
      <c r="Q58" s="558"/>
      <c r="R58" s="559"/>
      <c r="S58" s="11"/>
    </row>
    <row r="59" spans="1:19" ht="53.25" customHeight="1" x14ac:dyDescent="0.25">
      <c r="A59" s="574">
        <v>11</v>
      </c>
      <c r="B59" s="574">
        <v>1</v>
      </c>
      <c r="C59" s="561">
        <v>4</v>
      </c>
      <c r="D59" s="574">
        <v>2</v>
      </c>
      <c r="E59" s="577" t="s">
        <v>130</v>
      </c>
      <c r="F59" s="561" t="s">
        <v>131</v>
      </c>
      <c r="G59" s="561" t="s">
        <v>108</v>
      </c>
      <c r="H59" s="34" t="s">
        <v>55</v>
      </c>
      <c r="I59" s="10" t="s">
        <v>44</v>
      </c>
      <c r="J59" s="561" t="s">
        <v>109</v>
      </c>
      <c r="K59" s="563" t="s">
        <v>110</v>
      </c>
      <c r="L59" s="563"/>
      <c r="M59" s="565">
        <v>45000</v>
      </c>
      <c r="N59" s="565"/>
      <c r="O59" s="565">
        <v>45000</v>
      </c>
      <c r="P59" s="565"/>
      <c r="Q59" s="561" t="s">
        <v>40</v>
      </c>
      <c r="R59" s="561" t="s">
        <v>111</v>
      </c>
    </row>
    <row r="60" spans="1:19" ht="37.5" customHeight="1" x14ac:dyDescent="0.25">
      <c r="A60" s="575"/>
      <c r="B60" s="575"/>
      <c r="C60" s="562"/>
      <c r="D60" s="575"/>
      <c r="E60" s="578"/>
      <c r="F60" s="562"/>
      <c r="G60" s="562"/>
      <c r="H60" s="34" t="s">
        <v>42</v>
      </c>
      <c r="I60" s="10" t="s">
        <v>92</v>
      </c>
      <c r="J60" s="562"/>
      <c r="K60" s="564"/>
      <c r="L60" s="564"/>
      <c r="M60" s="566"/>
      <c r="N60" s="566"/>
      <c r="O60" s="566"/>
      <c r="P60" s="566"/>
      <c r="Q60" s="562"/>
      <c r="R60" s="562"/>
    </row>
    <row r="61" spans="1:19" ht="37.5" customHeight="1" x14ac:dyDescent="0.25">
      <c r="A61" s="568">
        <v>11</v>
      </c>
      <c r="B61" s="568">
        <v>1</v>
      </c>
      <c r="C61" s="570">
        <v>4</v>
      </c>
      <c r="D61" s="568">
        <v>2</v>
      </c>
      <c r="E61" s="572" t="s">
        <v>135</v>
      </c>
      <c r="F61" s="528" t="s">
        <v>137</v>
      </c>
      <c r="G61" s="570" t="s">
        <v>108</v>
      </c>
      <c r="H61" s="40" t="s">
        <v>55</v>
      </c>
      <c r="I61" s="23" t="s">
        <v>44</v>
      </c>
      <c r="J61" s="528" t="s">
        <v>134</v>
      </c>
      <c r="K61" s="594" t="s">
        <v>50</v>
      </c>
      <c r="L61" s="582"/>
      <c r="M61" s="584">
        <v>44993.4</v>
      </c>
      <c r="N61" s="584"/>
      <c r="O61" s="584">
        <v>44993.4</v>
      </c>
      <c r="P61" s="586"/>
      <c r="Q61" s="570" t="s">
        <v>40</v>
      </c>
      <c r="R61" s="570" t="s">
        <v>111</v>
      </c>
    </row>
    <row r="62" spans="1:19" ht="100.5" customHeight="1" x14ac:dyDescent="0.25">
      <c r="A62" s="569"/>
      <c r="B62" s="569"/>
      <c r="C62" s="571"/>
      <c r="D62" s="569"/>
      <c r="E62" s="573"/>
      <c r="F62" s="530"/>
      <c r="G62" s="571"/>
      <c r="H62" s="40" t="s">
        <v>42</v>
      </c>
      <c r="I62" s="22" t="s">
        <v>129</v>
      </c>
      <c r="J62" s="530"/>
      <c r="K62" s="595"/>
      <c r="L62" s="583"/>
      <c r="M62" s="585"/>
      <c r="N62" s="585"/>
      <c r="O62" s="585"/>
      <c r="P62" s="587"/>
      <c r="Q62" s="571"/>
      <c r="R62" s="571"/>
    </row>
    <row r="63" spans="1:19" ht="60.6" customHeight="1" x14ac:dyDescent="0.25">
      <c r="A63" s="43"/>
      <c r="B63" s="547" t="s">
        <v>169</v>
      </c>
      <c r="C63" s="558"/>
      <c r="D63" s="558"/>
      <c r="E63" s="558"/>
      <c r="F63" s="558"/>
      <c r="G63" s="558"/>
      <c r="H63" s="558"/>
      <c r="I63" s="558"/>
      <c r="J63" s="558"/>
      <c r="K63" s="558"/>
      <c r="L63" s="558"/>
      <c r="M63" s="558"/>
      <c r="N63" s="558"/>
      <c r="O63" s="558"/>
      <c r="P63" s="558"/>
      <c r="Q63" s="558"/>
      <c r="R63" s="559"/>
    </row>
    <row r="64" spans="1:19" s="29" customFormat="1" ht="107.25" customHeight="1" x14ac:dyDescent="0.25">
      <c r="A64" s="493">
        <v>12</v>
      </c>
      <c r="B64" s="493">
        <v>1</v>
      </c>
      <c r="C64" s="490">
        <v>4</v>
      </c>
      <c r="D64" s="493">
        <v>2</v>
      </c>
      <c r="E64" s="495" t="s">
        <v>164</v>
      </c>
      <c r="F64" s="490" t="s">
        <v>138</v>
      </c>
      <c r="G64" s="490" t="s">
        <v>126</v>
      </c>
      <c r="H64" s="236" t="s">
        <v>77</v>
      </c>
      <c r="I64" s="237" t="s">
        <v>71</v>
      </c>
      <c r="J64" s="490" t="s">
        <v>139</v>
      </c>
      <c r="K64" s="497"/>
      <c r="L64" s="497" t="s">
        <v>140</v>
      </c>
      <c r="M64" s="588"/>
      <c r="N64" s="588">
        <v>50000</v>
      </c>
      <c r="O64" s="588"/>
      <c r="P64" s="588">
        <v>50000</v>
      </c>
      <c r="Q64" s="490" t="s">
        <v>40</v>
      </c>
      <c r="R64" s="490" t="s">
        <v>41</v>
      </c>
      <c r="S64" s="28"/>
    </row>
    <row r="65" spans="1:19" ht="84.75" customHeight="1" x14ac:dyDescent="0.25">
      <c r="A65" s="494"/>
      <c r="B65" s="494"/>
      <c r="C65" s="491"/>
      <c r="D65" s="494"/>
      <c r="E65" s="496"/>
      <c r="F65" s="491"/>
      <c r="G65" s="491"/>
      <c r="H65" s="236" t="s">
        <v>42</v>
      </c>
      <c r="I65" s="237" t="s">
        <v>92</v>
      </c>
      <c r="J65" s="491"/>
      <c r="K65" s="498"/>
      <c r="L65" s="498"/>
      <c r="M65" s="589"/>
      <c r="N65" s="589"/>
      <c r="O65" s="589"/>
      <c r="P65" s="589"/>
      <c r="Q65" s="491"/>
      <c r="R65" s="491"/>
      <c r="S65" s="11"/>
    </row>
    <row r="66" spans="1:19" ht="57" customHeight="1" x14ac:dyDescent="0.25">
      <c r="A66" s="484" t="s">
        <v>1158</v>
      </c>
      <c r="B66" s="484"/>
      <c r="C66" s="484"/>
      <c r="D66" s="484"/>
      <c r="E66" s="484"/>
      <c r="F66" s="484"/>
      <c r="G66" s="484"/>
      <c r="H66" s="484"/>
      <c r="I66" s="484"/>
      <c r="J66" s="484"/>
      <c r="K66" s="484"/>
      <c r="L66" s="484"/>
      <c r="M66" s="484"/>
      <c r="N66" s="484"/>
      <c r="O66" s="484"/>
      <c r="P66" s="484"/>
      <c r="Q66" s="484"/>
      <c r="R66" s="484"/>
    </row>
    <row r="67" spans="1:19" ht="153.75" customHeight="1" x14ac:dyDescent="0.25">
      <c r="A67" s="485">
        <v>13</v>
      </c>
      <c r="B67" s="485">
        <v>1</v>
      </c>
      <c r="C67" s="486">
        <v>4</v>
      </c>
      <c r="D67" s="485">
        <v>5</v>
      </c>
      <c r="E67" s="487" t="s">
        <v>141</v>
      </c>
      <c r="F67" s="486" t="s">
        <v>142</v>
      </c>
      <c r="G67" s="486" t="s">
        <v>143</v>
      </c>
      <c r="H67" s="236" t="s">
        <v>48</v>
      </c>
      <c r="I67" s="237" t="s">
        <v>144</v>
      </c>
      <c r="J67" s="490" t="s">
        <v>145</v>
      </c>
      <c r="K67" s="488"/>
      <c r="L67" s="488" t="s">
        <v>39</v>
      </c>
      <c r="M67" s="489"/>
      <c r="N67" s="489">
        <v>86000</v>
      </c>
      <c r="O67" s="489"/>
      <c r="P67" s="489">
        <v>86000</v>
      </c>
      <c r="Q67" s="486" t="s">
        <v>40</v>
      </c>
      <c r="R67" s="486" t="s">
        <v>41</v>
      </c>
      <c r="S67" s="11"/>
    </row>
    <row r="68" spans="1:19" ht="84.75" customHeight="1" x14ac:dyDescent="0.25">
      <c r="A68" s="485"/>
      <c r="B68" s="485"/>
      <c r="C68" s="486"/>
      <c r="D68" s="485"/>
      <c r="E68" s="487"/>
      <c r="F68" s="486"/>
      <c r="G68" s="486"/>
      <c r="H68" s="236" t="s">
        <v>146</v>
      </c>
      <c r="I68" s="237" t="s">
        <v>61</v>
      </c>
      <c r="J68" s="492"/>
      <c r="K68" s="488"/>
      <c r="L68" s="488"/>
      <c r="M68" s="489"/>
      <c r="N68" s="489"/>
      <c r="O68" s="489"/>
      <c r="P68" s="489"/>
      <c r="Q68" s="486"/>
      <c r="R68" s="486"/>
      <c r="S68" s="11"/>
    </row>
    <row r="69" spans="1:19" ht="57.75" hidden="1" customHeight="1" x14ac:dyDescent="0.25">
      <c r="A69" s="485"/>
      <c r="B69" s="485"/>
      <c r="C69" s="486"/>
      <c r="D69" s="485"/>
      <c r="E69" s="487"/>
      <c r="F69" s="486"/>
      <c r="G69" s="486"/>
      <c r="H69" s="236"/>
      <c r="I69" s="237"/>
      <c r="J69" s="492"/>
      <c r="K69" s="488"/>
      <c r="L69" s="488"/>
      <c r="M69" s="489"/>
      <c r="N69" s="489"/>
      <c r="O69" s="489"/>
      <c r="P69" s="489"/>
      <c r="Q69" s="486"/>
      <c r="R69" s="486"/>
      <c r="S69" s="11"/>
    </row>
    <row r="70" spans="1:19" ht="50.25" hidden="1" customHeight="1" x14ac:dyDescent="0.25">
      <c r="A70" s="485"/>
      <c r="B70" s="485"/>
      <c r="C70" s="486"/>
      <c r="D70" s="485"/>
      <c r="E70" s="487"/>
      <c r="F70" s="486"/>
      <c r="G70" s="486"/>
      <c r="H70" s="236"/>
      <c r="I70" s="237"/>
      <c r="J70" s="491"/>
      <c r="K70" s="488"/>
      <c r="L70" s="488"/>
      <c r="M70" s="489"/>
      <c r="N70" s="489"/>
      <c r="O70" s="489"/>
      <c r="P70" s="489"/>
      <c r="Q70" s="486"/>
      <c r="R70" s="486"/>
      <c r="S70" s="11"/>
    </row>
    <row r="71" spans="1:19" ht="48" customHeight="1" x14ac:dyDescent="0.25">
      <c r="A71" s="484" t="s">
        <v>147</v>
      </c>
      <c r="B71" s="484"/>
      <c r="C71" s="484"/>
      <c r="D71" s="484"/>
      <c r="E71" s="484"/>
      <c r="F71" s="484"/>
      <c r="G71" s="484"/>
      <c r="H71" s="484"/>
      <c r="I71" s="484"/>
      <c r="J71" s="484"/>
      <c r="K71" s="484"/>
      <c r="L71" s="484"/>
      <c r="M71" s="484"/>
      <c r="N71" s="484"/>
      <c r="O71" s="484"/>
      <c r="P71" s="484"/>
      <c r="Q71" s="484"/>
      <c r="R71" s="484"/>
    </row>
    <row r="72" spans="1:19" ht="56.25" customHeight="1" x14ac:dyDescent="0.25">
      <c r="A72" s="485">
        <v>14</v>
      </c>
      <c r="B72" s="485">
        <v>1</v>
      </c>
      <c r="C72" s="486">
        <v>4</v>
      </c>
      <c r="D72" s="485">
        <v>5</v>
      </c>
      <c r="E72" s="487" t="s">
        <v>148</v>
      </c>
      <c r="F72" s="486" t="s">
        <v>149</v>
      </c>
      <c r="G72" s="486" t="s">
        <v>150</v>
      </c>
      <c r="H72" s="236" t="s">
        <v>55</v>
      </c>
      <c r="I72" s="237" t="s">
        <v>44</v>
      </c>
      <c r="J72" s="486" t="s">
        <v>151</v>
      </c>
      <c r="K72" s="488"/>
      <c r="L72" s="488" t="s">
        <v>39</v>
      </c>
      <c r="M72" s="489"/>
      <c r="N72" s="489">
        <v>64000</v>
      </c>
      <c r="O72" s="489"/>
      <c r="P72" s="489">
        <v>64000</v>
      </c>
      <c r="Q72" s="486" t="s">
        <v>40</v>
      </c>
      <c r="R72" s="486" t="s">
        <v>41</v>
      </c>
      <c r="S72" s="11"/>
    </row>
    <row r="73" spans="1:19" ht="112.5" customHeight="1" x14ac:dyDescent="0.25">
      <c r="A73" s="485"/>
      <c r="B73" s="485"/>
      <c r="C73" s="486"/>
      <c r="D73" s="485"/>
      <c r="E73" s="487"/>
      <c r="F73" s="486"/>
      <c r="G73" s="486"/>
      <c r="H73" s="236" t="s">
        <v>42</v>
      </c>
      <c r="I73" s="237" t="s">
        <v>61</v>
      </c>
      <c r="J73" s="486"/>
      <c r="K73" s="488"/>
      <c r="L73" s="488"/>
      <c r="M73" s="489"/>
      <c r="N73" s="489"/>
      <c r="O73" s="489"/>
      <c r="P73" s="489"/>
      <c r="Q73" s="486"/>
      <c r="R73" s="486"/>
      <c r="S73" s="11"/>
    </row>
    <row r="74" spans="1:19" ht="57.75" customHeight="1" x14ac:dyDescent="0.25">
      <c r="A74" s="484" t="s">
        <v>152</v>
      </c>
      <c r="B74" s="484"/>
      <c r="C74" s="484"/>
      <c r="D74" s="484"/>
      <c r="E74" s="484"/>
      <c r="F74" s="484"/>
      <c r="G74" s="484"/>
      <c r="H74" s="484"/>
      <c r="I74" s="484"/>
      <c r="J74" s="484"/>
      <c r="K74" s="484"/>
      <c r="L74" s="484"/>
      <c r="M74" s="484"/>
      <c r="N74" s="484"/>
      <c r="O74" s="484"/>
      <c r="P74" s="484"/>
      <c r="Q74" s="484"/>
      <c r="R74" s="484"/>
    </row>
    <row r="75" spans="1:19" ht="97.5" customHeight="1" x14ac:dyDescent="0.25">
      <c r="A75" s="485">
        <v>15</v>
      </c>
      <c r="B75" s="485">
        <v>1</v>
      </c>
      <c r="C75" s="486">
        <v>4</v>
      </c>
      <c r="D75" s="485">
        <v>2</v>
      </c>
      <c r="E75" s="487" t="s">
        <v>153</v>
      </c>
      <c r="F75" s="486" t="s">
        <v>154</v>
      </c>
      <c r="G75" s="486" t="s">
        <v>155</v>
      </c>
      <c r="H75" s="236" t="s">
        <v>155</v>
      </c>
      <c r="I75" s="237" t="s">
        <v>44</v>
      </c>
      <c r="J75" s="486" t="s">
        <v>156</v>
      </c>
      <c r="K75" s="488"/>
      <c r="L75" s="488" t="s">
        <v>39</v>
      </c>
      <c r="M75" s="489"/>
      <c r="N75" s="489">
        <v>100000</v>
      </c>
      <c r="O75" s="489"/>
      <c r="P75" s="489">
        <v>100000</v>
      </c>
      <c r="Q75" s="486" t="s">
        <v>40</v>
      </c>
      <c r="R75" s="486" t="s">
        <v>41</v>
      </c>
      <c r="S75" s="11"/>
    </row>
    <row r="76" spans="1:19" ht="81.75" customHeight="1" x14ac:dyDescent="0.25">
      <c r="A76" s="485"/>
      <c r="B76" s="485"/>
      <c r="C76" s="486"/>
      <c r="D76" s="485"/>
      <c r="E76" s="487"/>
      <c r="F76" s="486"/>
      <c r="G76" s="486"/>
      <c r="H76" s="236" t="s">
        <v>42</v>
      </c>
      <c r="I76" s="237" t="s">
        <v>157</v>
      </c>
      <c r="J76" s="486"/>
      <c r="K76" s="488"/>
      <c r="L76" s="488"/>
      <c r="M76" s="489"/>
      <c r="N76" s="489"/>
      <c r="O76" s="489"/>
      <c r="P76" s="489"/>
      <c r="Q76" s="486"/>
      <c r="R76" s="486"/>
      <c r="S76" s="11"/>
    </row>
    <row r="77" spans="1:19" ht="66" customHeight="1" x14ac:dyDescent="0.25">
      <c r="A77" s="484" t="s">
        <v>1159</v>
      </c>
      <c r="B77" s="484"/>
      <c r="C77" s="484"/>
      <c r="D77" s="484"/>
      <c r="E77" s="484"/>
      <c r="F77" s="484"/>
      <c r="G77" s="484"/>
      <c r="H77" s="484"/>
      <c r="I77" s="484"/>
      <c r="J77" s="484"/>
      <c r="K77" s="484"/>
      <c r="L77" s="484"/>
      <c r="M77" s="484"/>
      <c r="N77" s="484"/>
      <c r="O77" s="484"/>
      <c r="P77" s="484"/>
      <c r="Q77" s="484"/>
      <c r="R77" s="484"/>
    </row>
    <row r="79" spans="1:19" x14ac:dyDescent="0.25">
      <c r="L79" s="479"/>
      <c r="M79" s="581" t="s">
        <v>112</v>
      </c>
      <c r="N79" s="581"/>
      <c r="O79" s="581" t="s">
        <v>113</v>
      </c>
      <c r="P79" s="517"/>
    </row>
    <row r="80" spans="1:19" x14ac:dyDescent="0.25">
      <c r="L80" s="479"/>
      <c r="M80" s="13" t="s">
        <v>114</v>
      </c>
      <c r="N80" s="14" t="s">
        <v>115</v>
      </c>
      <c r="O80" s="15" t="s">
        <v>114</v>
      </c>
      <c r="P80" s="14" t="s">
        <v>115</v>
      </c>
      <c r="Q80" s="1"/>
    </row>
    <row r="81" spans="12:16" x14ac:dyDescent="0.25">
      <c r="L81" s="16" t="s">
        <v>116</v>
      </c>
      <c r="M81" s="17">
        <v>8</v>
      </c>
      <c r="N81" s="18">
        <f>SUM(O7+O14+O19+O24+O29+O34+O41+O59)</f>
        <v>492301.01</v>
      </c>
      <c r="O81" s="19">
        <v>3</v>
      </c>
      <c r="P81" s="20">
        <f>SUM(O46+O49+O54)</f>
        <v>424525.76</v>
      </c>
    </row>
    <row r="82" spans="12:16" x14ac:dyDescent="0.25">
      <c r="L82" s="16" t="s">
        <v>117</v>
      </c>
      <c r="M82" s="30">
        <v>12</v>
      </c>
      <c r="N82" s="18">
        <f>SUM(O10+O16+O21+O26+O31+O37+O43+O61+P64+P67+P72+P75)</f>
        <v>671530.55</v>
      </c>
      <c r="O82" s="30">
        <v>3</v>
      </c>
      <c r="P82" s="18">
        <f>SUM(O47+O51+O56)</f>
        <v>387479.39</v>
      </c>
    </row>
  </sheetData>
  <mergeCells count="414">
    <mergeCell ref="B33:R33"/>
    <mergeCell ref="N29:N30"/>
    <mergeCell ref="O29:O30"/>
    <mergeCell ref="P29:P30"/>
    <mergeCell ref="P34:P36"/>
    <mergeCell ref="J26:J27"/>
    <mergeCell ref="K26:K27"/>
    <mergeCell ref="F34:F36"/>
    <mergeCell ref="G34:G36"/>
    <mergeCell ref="R34:R36"/>
    <mergeCell ref="L34:L36"/>
    <mergeCell ref="M34:M36"/>
    <mergeCell ref="N34:N36"/>
    <mergeCell ref="O34:O36"/>
    <mergeCell ref="K34:K36"/>
    <mergeCell ref="R29:R30"/>
    <mergeCell ref="L29:L30"/>
    <mergeCell ref="M29:M30"/>
    <mergeCell ref="B29:B30"/>
    <mergeCell ref="C29:C30"/>
    <mergeCell ref="D29:D30"/>
    <mergeCell ref="E29:E30"/>
    <mergeCell ref="F29:F30"/>
    <mergeCell ref="G29:G30"/>
    <mergeCell ref="A29:A30"/>
    <mergeCell ref="L10:L12"/>
    <mergeCell ref="M10:M12"/>
    <mergeCell ref="N10:N12"/>
    <mergeCell ref="O10:O12"/>
    <mergeCell ref="P10:P12"/>
    <mergeCell ref="Q10:Q12"/>
    <mergeCell ref="R10:R12"/>
    <mergeCell ref="B13:R13"/>
    <mergeCell ref="C21:C22"/>
    <mergeCell ref="N21:N22"/>
    <mergeCell ref="O21:O22"/>
    <mergeCell ref="P21:P22"/>
    <mergeCell ref="Q21:Q22"/>
    <mergeCell ref="R21:R22"/>
    <mergeCell ref="A26:A27"/>
    <mergeCell ref="B26:B27"/>
    <mergeCell ref="C26:C27"/>
    <mergeCell ref="D26:D27"/>
    <mergeCell ref="E26:E27"/>
    <mergeCell ref="F26:F27"/>
    <mergeCell ref="G26:G27"/>
    <mergeCell ref="A24:A25"/>
    <mergeCell ref="B24:B25"/>
    <mergeCell ref="B40:R40"/>
    <mergeCell ref="A34:A36"/>
    <mergeCell ref="B34:B36"/>
    <mergeCell ref="C34:C36"/>
    <mergeCell ref="D34:D36"/>
    <mergeCell ref="E34:E36"/>
    <mergeCell ref="A37:A39"/>
    <mergeCell ref="B37:B39"/>
    <mergeCell ref="C37:C39"/>
    <mergeCell ref="D37:D39"/>
    <mergeCell ref="E37:E39"/>
    <mergeCell ref="F37:F39"/>
    <mergeCell ref="G37:G39"/>
    <mergeCell ref="J37:J39"/>
    <mergeCell ref="K37:K39"/>
    <mergeCell ref="L37:L39"/>
    <mergeCell ref="M37:M39"/>
    <mergeCell ref="N37:N39"/>
    <mergeCell ref="O37:O39"/>
    <mergeCell ref="P37:P39"/>
    <mergeCell ref="Q37:Q39"/>
    <mergeCell ref="R37:R39"/>
    <mergeCell ref="J34:J36"/>
    <mergeCell ref="Q34:Q36"/>
    <mergeCell ref="L43:L44"/>
    <mergeCell ref="A41:A42"/>
    <mergeCell ref="B41:B42"/>
    <mergeCell ref="C41:C42"/>
    <mergeCell ref="D41:D42"/>
    <mergeCell ref="E41:E42"/>
    <mergeCell ref="F41:F42"/>
    <mergeCell ref="G41:G42"/>
    <mergeCell ref="J41:J42"/>
    <mergeCell ref="K43:K44"/>
    <mergeCell ref="M43:M44"/>
    <mergeCell ref="N43:N44"/>
    <mergeCell ref="O43:O44"/>
    <mergeCell ref="P43:P44"/>
    <mergeCell ref="Q43:Q44"/>
    <mergeCell ref="R43:R44"/>
    <mergeCell ref="B45:R45"/>
    <mergeCell ref="A31:A32"/>
    <mergeCell ref="B31:B32"/>
    <mergeCell ref="C31:C32"/>
    <mergeCell ref="D31:D32"/>
    <mergeCell ref="E31:E32"/>
    <mergeCell ref="F31:F32"/>
    <mergeCell ref="G31:G32"/>
    <mergeCell ref="J31:J32"/>
    <mergeCell ref="K31:K32"/>
    <mergeCell ref="L31:L32"/>
    <mergeCell ref="M31:M32"/>
    <mergeCell ref="N31:N32"/>
    <mergeCell ref="O31:O32"/>
    <mergeCell ref="P31:P32"/>
    <mergeCell ref="Q31:Q32"/>
    <mergeCell ref="R31:R32"/>
    <mergeCell ref="P41:P42"/>
    <mergeCell ref="R51:R52"/>
    <mergeCell ref="B53:R53"/>
    <mergeCell ref="A51:A52"/>
    <mergeCell ref="B51:B52"/>
    <mergeCell ref="C51:C52"/>
    <mergeCell ref="D51:D52"/>
    <mergeCell ref="E51:E52"/>
    <mergeCell ref="F51:F52"/>
    <mergeCell ref="J51:J52"/>
    <mergeCell ref="K51:K52"/>
    <mergeCell ref="L51:L52"/>
    <mergeCell ref="A61:A62"/>
    <mergeCell ref="B61:B62"/>
    <mergeCell ref="C61:C62"/>
    <mergeCell ref="D61:D62"/>
    <mergeCell ref="E61:E62"/>
    <mergeCell ref="F61:F62"/>
    <mergeCell ref="G61:G62"/>
    <mergeCell ref="J61:J62"/>
    <mergeCell ref="K61:K62"/>
    <mergeCell ref="R56:R57"/>
    <mergeCell ref="B58:R58"/>
    <mergeCell ref="A16:A17"/>
    <mergeCell ref="B16:B17"/>
    <mergeCell ref="C16:C17"/>
    <mergeCell ref="D16:D17"/>
    <mergeCell ref="E16:E17"/>
    <mergeCell ref="F16:F17"/>
    <mergeCell ref="G16:G17"/>
    <mergeCell ref="J16:J17"/>
    <mergeCell ref="K16:K17"/>
    <mergeCell ref="L16:L17"/>
    <mergeCell ref="M16:M17"/>
    <mergeCell ref="N16:N17"/>
    <mergeCell ref="O16:O17"/>
    <mergeCell ref="P16:P17"/>
    <mergeCell ref="Q16:Q17"/>
    <mergeCell ref="R16:R17"/>
    <mergeCell ref="A56:A57"/>
    <mergeCell ref="B56:B57"/>
    <mergeCell ref="C56:C57"/>
    <mergeCell ref="D56:D57"/>
    <mergeCell ref="E56:E57"/>
    <mergeCell ref="F56:F57"/>
    <mergeCell ref="R59:R60"/>
    <mergeCell ref="L79:L80"/>
    <mergeCell ref="M79:N79"/>
    <mergeCell ref="O79:P79"/>
    <mergeCell ref="L59:L60"/>
    <mergeCell ref="M59:M60"/>
    <mergeCell ref="N59:N60"/>
    <mergeCell ref="O59:O60"/>
    <mergeCell ref="P59:P60"/>
    <mergeCell ref="Q59:Q60"/>
    <mergeCell ref="B63:R63"/>
    <mergeCell ref="L61:L62"/>
    <mergeCell ref="M61:M62"/>
    <mergeCell ref="N61:N62"/>
    <mergeCell ref="O61:O62"/>
    <mergeCell ref="P61:P62"/>
    <mergeCell ref="Q61:Q62"/>
    <mergeCell ref="R61:R62"/>
    <mergeCell ref="L64:L65"/>
    <mergeCell ref="M64:M65"/>
    <mergeCell ref="N64:N65"/>
    <mergeCell ref="O64:O65"/>
    <mergeCell ref="P64:P65"/>
    <mergeCell ref="Q64:Q65"/>
    <mergeCell ref="Q54:Q55"/>
    <mergeCell ref="M51:M52"/>
    <mergeCell ref="A59:A60"/>
    <mergeCell ref="B59:B60"/>
    <mergeCell ref="C59:C60"/>
    <mergeCell ref="D59:D60"/>
    <mergeCell ref="E59:E60"/>
    <mergeCell ref="F59:F60"/>
    <mergeCell ref="G59:G60"/>
    <mergeCell ref="J59:J60"/>
    <mergeCell ref="K59:K60"/>
    <mergeCell ref="L56:L57"/>
    <mergeCell ref="M56:M57"/>
    <mergeCell ref="N56:N57"/>
    <mergeCell ref="O56:O57"/>
    <mergeCell ref="P56:P57"/>
    <mergeCell ref="Q56:Q57"/>
    <mergeCell ref="G56:G57"/>
    <mergeCell ref="J56:J57"/>
    <mergeCell ref="K56:K57"/>
    <mergeCell ref="N51:N52"/>
    <mergeCell ref="O51:O52"/>
    <mergeCell ref="P51:P52"/>
    <mergeCell ref="Q51:Q52"/>
    <mergeCell ref="O41:O42"/>
    <mergeCell ref="R49:R50"/>
    <mergeCell ref="A54:A55"/>
    <mergeCell ref="B54:B55"/>
    <mergeCell ref="C54:C55"/>
    <mergeCell ref="D54:D55"/>
    <mergeCell ref="E54:E55"/>
    <mergeCell ref="F54:F55"/>
    <mergeCell ref="G54:G55"/>
    <mergeCell ref="J54:J55"/>
    <mergeCell ref="K54:K55"/>
    <mergeCell ref="L49:L50"/>
    <mergeCell ref="M49:M50"/>
    <mergeCell ref="N49:N50"/>
    <mergeCell ref="O49:O50"/>
    <mergeCell ref="P49:P50"/>
    <mergeCell ref="Q49:Q50"/>
    <mergeCell ref="R54:R55"/>
    <mergeCell ref="L54:L55"/>
    <mergeCell ref="M54:M55"/>
    <mergeCell ref="N54:N55"/>
    <mergeCell ref="O54:O55"/>
    <mergeCell ref="P54:P55"/>
    <mergeCell ref="B48:R48"/>
    <mergeCell ref="R26:R27"/>
    <mergeCell ref="B23:R23"/>
    <mergeCell ref="Q41:Q42"/>
    <mergeCell ref="R41:R42"/>
    <mergeCell ref="L41:L42"/>
    <mergeCell ref="M41:M42"/>
    <mergeCell ref="N41:N42"/>
    <mergeCell ref="A49:A50"/>
    <mergeCell ref="B49:B50"/>
    <mergeCell ref="C49:C50"/>
    <mergeCell ref="D49:D50"/>
    <mergeCell ref="E49:E50"/>
    <mergeCell ref="F49:F50"/>
    <mergeCell ref="J49:J50"/>
    <mergeCell ref="K49:K50"/>
    <mergeCell ref="K41:K42"/>
    <mergeCell ref="A43:A44"/>
    <mergeCell ref="B43:B44"/>
    <mergeCell ref="C43:C44"/>
    <mergeCell ref="D43:D44"/>
    <mergeCell ref="E43:E44"/>
    <mergeCell ref="F43:F44"/>
    <mergeCell ref="G43:G44"/>
    <mergeCell ref="J43:J44"/>
    <mergeCell ref="J29:J30"/>
    <mergeCell ref="K24:K25"/>
    <mergeCell ref="L24:L25"/>
    <mergeCell ref="K29:K30"/>
    <mergeCell ref="Q24:Q25"/>
    <mergeCell ref="R24:R25"/>
    <mergeCell ref="C24:C25"/>
    <mergeCell ref="D24:D25"/>
    <mergeCell ref="E24:E25"/>
    <mergeCell ref="F24:F25"/>
    <mergeCell ref="G24:G25"/>
    <mergeCell ref="B28:R28"/>
    <mergeCell ref="M24:M25"/>
    <mergeCell ref="N24:N25"/>
    <mergeCell ref="O24:O25"/>
    <mergeCell ref="P24:P25"/>
    <mergeCell ref="Q29:Q30"/>
    <mergeCell ref="J24:J25"/>
    <mergeCell ref="L26:L27"/>
    <mergeCell ref="M26:M27"/>
    <mergeCell ref="N26:N27"/>
    <mergeCell ref="O26:O27"/>
    <mergeCell ref="P26:P27"/>
    <mergeCell ref="Q26:Q27"/>
    <mergeCell ref="Q19:Q20"/>
    <mergeCell ref="R19:R20"/>
    <mergeCell ref="L19:L20"/>
    <mergeCell ref="K7:K9"/>
    <mergeCell ref="M19:M20"/>
    <mergeCell ref="N19:N20"/>
    <mergeCell ref="O19:O20"/>
    <mergeCell ref="P19:P20"/>
    <mergeCell ref="B18:R18"/>
    <mergeCell ref="K14:K15"/>
    <mergeCell ref="L7:L9"/>
    <mergeCell ref="M7:M9"/>
    <mergeCell ref="N7:N9"/>
    <mergeCell ref="O7:O9"/>
    <mergeCell ref="P7:P9"/>
    <mergeCell ref="Q14:Q15"/>
    <mergeCell ref="R14:R15"/>
    <mergeCell ref="L14:L15"/>
    <mergeCell ref="M14:M15"/>
    <mergeCell ref="N14:N15"/>
    <mergeCell ref="O14:O15"/>
    <mergeCell ref="P14:P15"/>
    <mergeCell ref="R7:R9"/>
    <mergeCell ref="L21:L22"/>
    <mergeCell ref="M21:M22"/>
    <mergeCell ref="A19:A20"/>
    <mergeCell ref="B19:B20"/>
    <mergeCell ref="C19:C20"/>
    <mergeCell ref="D19:D20"/>
    <mergeCell ref="E19:E20"/>
    <mergeCell ref="F19:F20"/>
    <mergeCell ref="G19:G20"/>
    <mergeCell ref="J19:J20"/>
    <mergeCell ref="D21:D22"/>
    <mergeCell ref="E21:E22"/>
    <mergeCell ref="F21:F22"/>
    <mergeCell ref="G21:G22"/>
    <mergeCell ref="J21:J22"/>
    <mergeCell ref="K21:K22"/>
    <mergeCell ref="A21:A22"/>
    <mergeCell ref="B21:B22"/>
    <mergeCell ref="A14:A15"/>
    <mergeCell ref="B14:B15"/>
    <mergeCell ref="C14:C15"/>
    <mergeCell ref="D14:D15"/>
    <mergeCell ref="E14:E15"/>
    <mergeCell ref="F14:F15"/>
    <mergeCell ref="G14:G15"/>
    <mergeCell ref="J14:J15"/>
    <mergeCell ref="K19:K20"/>
    <mergeCell ref="F4:F5"/>
    <mergeCell ref="Q7:Q9"/>
    <mergeCell ref="A10:A12"/>
    <mergeCell ref="B10:B12"/>
    <mergeCell ref="C10:C12"/>
    <mergeCell ref="D10:D12"/>
    <mergeCell ref="E10:E12"/>
    <mergeCell ref="F10:F12"/>
    <mergeCell ref="G10:G12"/>
    <mergeCell ref="J10:J12"/>
    <mergeCell ref="K10:K12"/>
    <mergeCell ref="G64:G65"/>
    <mergeCell ref="J64:J65"/>
    <mergeCell ref="K64:K65"/>
    <mergeCell ref="Q4:Q5"/>
    <mergeCell ref="R4:R5"/>
    <mergeCell ref="A7:A9"/>
    <mergeCell ref="B7:B9"/>
    <mergeCell ref="C7:C9"/>
    <mergeCell ref="D7:D9"/>
    <mergeCell ref="E7:E9"/>
    <mergeCell ref="F7:F9"/>
    <mergeCell ref="G7:G9"/>
    <mergeCell ref="J7:J9"/>
    <mergeCell ref="G4:G5"/>
    <mergeCell ref="H4:I4"/>
    <mergeCell ref="J4:J5"/>
    <mergeCell ref="K4:L4"/>
    <mergeCell ref="M4:N4"/>
    <mergeCell ref="O4:P4"/>
    <mergeCell ref="A4:A5"/>
    <mergeCell ref="B4:B5"/>
    <mergeCell ref="C4:C5"/>
    <mergeCell ref="D4:D5"/>
    <mergeCell ref="E4:E5"/>
    <mergeCell ref="R64:R65"/>
    <mergeCell ref="A66:R66"/>
    <mergeCell ref="A67:A70"/>
    <mergeCell ref="B67:B70"/>
    <mergeCell ref="C67:C70"/>
    <mergeCell ref="D67:D70"/>
    <mergeCell ref="E67:E70"/>
    <mergeCell ref="F67:F70"/>
    <mergeCell ref="G67:G70"/>
    <mergeCell ref="J67:J70"/>
    <mergeCell ref="K67:K70"/>
    <mergeCell ref="L67:L70"/>
    <mergeCell ref="M67:M70"/>
    <mergeCell ref="N67:N70"/>
    <mergeCell ref="O67:O70"/>
    <mergeCell ref="P67:P70"/>
    <mergeCell ref="Q67:Q70"/>
    <mergeCell ref="R67:R70"/>
    <mergeCell ref="A64:A65"/>
    <mergeCell ref="B64:B65"/>
    <mergeCell ref="C64:C65"/>
    <mergeCell ref="D64:D65"/>
    <mergeCell ref="E64:E65"/>
    <mergeCell ref="F64:F65"/>
    <mergeCell ref="A71:R71"/>
    <mergeCell ref="A72:A73"/>
    <mergeCell ref="B72:B73"/>
    <mergeCell ref="C72:C73"/>
    <mergeCell ref="D72:D73"/>
    <mergeCell ref="E72:E73"/>
    <mergeCell ref="F72:F73"/>
    <mergeCell ref="G72:G73"/>
    <mergeCell ref="J72:J73"/>
    <mergeCell ref="K72:K73"/>
    <mergeCell ref="L72:L73"/>
    <mergeCell ref="M72:M73"/>
    <mergeCell ref="N72:N73"/>
    <mergeCell ref="O72:O73"/>
    <mergeCell ref="P72:P73"/>
    <mergeCell ref="Q72:Q73"/>
    <mergeCell ref="R72:R73"/>
    <mergeCell ref="A77:R77"/>
    <mergeCell ref="A74:R74"/>
    <mergeCell ref="A75:A76"/>
    <mergeCell ref="B75:B76"/>
    <mergeCell ref="C75:C76"/>
    <mergeCell ref="D75:D76"/>
    <mergeCell ref="E75:E76"/>
    <mergeCell ref="F75:F76"/>
    <mergeCell ref="G75:G76"/>
    <mergeCell ref="J75:J76"/>
    <mergeCell ref="K75:K76"/>
    <mergeCell ref="L75:L76"/>
    <mergeCell ref="M75:M76"/>
    <mergeCell ref="N75:N76"/>
    <mergeCell ref="O75:O76"/>
    <mergeCell ref="P75:P76"/>
    <mergeCell ref="Q75:Q76"/>
    <mergeCell ref="R75:R76"/>
  </mergeCells>
  <pageMargins left="0.7" right="0.7" top="0.75" bottom="0.75" header="0.3" footer="0.3"/>
  <pageSetup paperSize="9" scale="3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1"/>
  <dimension ref="A1:R62"/>
  <sheetViews>
    <sheetView zoomScale="70" zoomScaleNormal="70" workbookViewId="0"/>
  </sheetViews>
  <sheetFormatPr defaultRowHeight="15" x14ac:dyDescent="0.25"/>
  <cols>
    <col min="5" max="5" width="19.7109375" bestFit="1" customWidth="1"/>
    <col min="6" max="6" width="87.5703125" customWidth="1"/>
    <col min="7" max="7" width="17.140625" customWidth="1"/>
    <col min="8" max="8" width="21.140625" customWidth="1"/>
    <col min="9" max="9" width="10.140625" customWidth="1"/>
    <col min="10" max="10" width="38.5703125" customWidth="1"/>
    <col min="12" max="12" width="12.85546875" customWidth="1"/>
    <col min="13" max="13" width="15.85546875" customWidth="1"/>
    <col min="14" max="14" width="14.140625" customWidth="1"/>
    <col min="15" max="15" width="14.28515625" customWidth="1"/>
    <col min="16" max="16" width="14.85546875" customWidth="1"/>
    <col min="17" max="17" width="14.42578125" bestFit="1" customWidth="1"/>
    <col min="18" max="18" width="22.28515625" bestFit="1" customWidth="1"/>
  </cols>
  <sheetData>
    <row r="1" spans="1:18" ht="15.75" x14ac:dyDescent="0.25">
      <c r="A1" s="965" t="s">
        <v>1255</v>
      </c>
    </row>
    <row r="2" spans="1:18" ht="15.75" x14ac:dyDescent="0.25">
      <c r="A2" s="965" t="s">
        <v>1257</v>
      </c>
      <c r="M2" s="1"/>
      <c r="N2" s="1"/>
      <c r="O2" s="1"/>
      <c r="P2" s="1"/>
    </row>
    <row r="3" spans="1:18" x14ac:dyDescent="0.25">
      <c r="M3" s="1"/>
      <c r="N3" s="1"/>
      <c r="O3" s="1"/>
      <c r="P3" s="1"/>
    </row>
    <row r="4" spans="1:18" ht="51.75" customHeight="1" x14ac:dyDescent="0.25">
      <c r="A4" s="499" t="s">
        <v>0</v>
      </c>
      <c r="B4" s="501" t="s">
        <v>1</v>
      </c>
      <c r="C4" s="501" t="s">
        <v>2</v>
      </c>
      <c r="D4" s="501" t="s">
        <v>3</v>
      </c>
      <c r="E4" s="499" t="s">
        <v>4</v>
      </c>
      <c r="F4" s="499" t="s">
        <v>5</v>
      </c>
      <c r="G4" s="499" t="s">
        <v>6</v>
      </c>
      <c r="H4" s="515" t="s">
        <v>7</v>
      </c>
      <c r="I4" s="515"/>
      <c r="J4" s="499" t="s">
        <v>8</v>
      </c>
      <c r="K4" s="516" t="s">
        <v>9</v>
      </c>
      <c r="L4" s="517"/>
      <c r="M4" s="518" t="s">
        <v>10</v>
      </c>
      <c r="N4" s="518"/>
      <c r="O4" s="518" t="s">
        <v>11</v>
      </c>
      <c r="P4" s="518"/>
      <c r="Q4" s="499" t="s">
        <v>12</v>
      </c>
      <c r="R4" s="501" t="s">
        <v>13</v>
      </c>
    </row>
    <row r="5" spans="1:18" ht="40.5" customHeight="1" x14ac:dyDescent="0.25">
      <c r="A5" s="500"/>
      <c r="B5" s="502"/>
      <c r="C5" s="502"/>
      <c r="D5" s="502"/>
      <c r="E5" s="500"/>
      <c r="F5" s="500"/>
      <c r="G5" s="500"/>
      <c r="H5" s="62" t="s">
        <v>14</v>
      </c>
      <c r="I5" s="62" t="s">
        <v>15</v>
      </c>
      <c r="J5" s="500"/>
      <c r="K5" s="64">
        <v>2018</v>
      </c>
      <c r="L5" s="64">
        <v>2019</v>
      </c>
      <c r="M5" s="4">
        <v>2018</v>
      </c>
      <c r="N5" s="4">
        <v>2019</v>
      </c>
      <c r="O5" s="4">
        <v>2018</v>
      </c>
      <c r="P5" s="4">
        <v>2019</v>
      </c>
      <c r="Q5" s="500"/>
      <c r="R5" s="502"/>
    </row>
    <row r="6" spans="1:18" x14ac:dyDescent="0.25">
      <c r="A6" s="57" t="s">
        <v>16</v>
      </c>
      <c r="B6" s="62" t="s">
        <v>17</v>
      </c>
      <c r="C6" s="62" t="s">
        <v>18</v>
      </c>
      <c r="D6" s="62" t="s">
        <v>19</v>
      </c>
      <c r="E6" s="57" t="s">
        <v>20</v>
      </c>
      <c r="F6" s="57" t="s">
        <v>21</v>
      </c>
      <c r="G6" s="57" t="s">
        <v>22</v>
      </c>
      <c r="H6" s="62" t="s">
        <v>23</v>
      </c>
      <c r="I6" s="62" t="s">
        <v>24</v>
      </c>
      <c r="J6" s="57" t="s">
        <v>25</v>
      </c>
      <c r="K6" s="64" t="s">
        <v>26</v>
      </c>
      <c r="L6" s="64" t="s">
        <v>27</v>
      </c>
      <c r="M6" s="65" t="s">
        <v>28</v>
      </c>
      <c r="N6" s="65" t="s">
        <v>29</v>
      </c>
      <c r="O6" s="65" t="s">
        <v>30</v>
      </c>
      <c r="P6" s="65" t="s">
        <v>31</v>
      </c>
      <c r="Q6" s="57" t="s">
        <v>32</v>
      </c>
      <c r="R6" s="62" t="s">
        <v>33</v>
      </c>
    </row>
    <row r="7" spans="1:18" ht="162.75" customHeight="1" x14ac:dyDescent="0.25">
      <c r="A7" s="151">
        <v>1</v>
      </c>
      <c r="B7" s="38">
        <v>1</v>
      </c>
      <c r="C7" s="38">
        <v>4</v>
      </c>
      <c r="D7" s="36">
        <v>5</v>
      </c>
      <c r="E7" s="190" t="s">
        <v>733</v>
      </c>
      <c r="F7" s="89" t="s">
        <v>734</v>
      </c>
      <c r="G7" s="36" t="s">
        <v>418</v>
      </c>
      <c r="H7" s="191" t="s">
        <v>735</v>
      </c>
      <c r="I7" s="192" t="s">
        <v>736</v>
      </c>
      <c r="J7" s="36" t="s">
        <v>737</v>
      </c>
      <c r="K7" s="37" t="s">
        <v>738</v>
      </c>
      <c r="L7" s="37"/>
      <c r="M7" s="31">
        <v>12173.93</v>
      </c>
      <c r="N7" s="31"/>
      <c r="O7" s="31">
        <v>12173.93</v>
      </c>
      <c r="P7" s="31"/>
      <c r="Q7" s="36" t="s">
        <v>739</v>
      </c>
      <c r="R7" s="36" t="s">
        <v>740</v>
      </c>
    </row>
    <row r="8" spans="1:18" ht="209.25" customHeight="1" x14ac:dyDescent="0.25">
      <c r="A8" s="38">
        <v>2</v>
      </c>
      <c r="B8" s="38">
        <v>1</v>
      </c>
      <c r="C8" s="38">
        <v>4</v>
      </c>
      <c r="D8" s="36">
        <v>2</v>
      </c>
      <c r="E8" s="190" t="s">
        <v>741</v>
      </c>
      <c r="F8" s="89" t="s">
        <v>742</v>
      </c>
      <c r="G8" s="36" t="s">
        <v>297</v>
      </c>
      <c r="H8" s="193" t="s">
        <v>743</v>
      </c>
      <c r="I8" s="192" t="s">
        <v>744</v>
      </c>
      <c r="J8" s="36" t="s">
        <v>745</v>
      </c>
      <c r="K8" s="37" t="s">
        <v>746</v>
      </c>
      <c r="L8" s="37"/>
      <c r="M8" s="31">
        <v>26030.799999999999</v>
      </c>
      <c r="N8" s="31"/>
      <c r="O8" s="31">
        <v>26030.799999999999</v>
      </c>
      <c r="P8" s="31"/>
      <c r="Q8" s="36" t="s">
        <v>739</v>
      </c>
      <c r="R8" s="36" t="s">
        <v>740</v>
      </c>
    </row>
    <row r="9" spans="1:18" ht="298.5" customHeight="1" x14ac:dyDescent="0.25">
      <c r="A9" s="38">
        <v>3</v>
      </c>
      <c r="B9" s="38">
        <v>1</v>
      </c>
      <c r="C9" s="38">
        <v>4</v>
      </c>
      <c r="D9" s="36">
        <v>2</v>
      </c>
      <c r="E9" s="190" t="s">
        <v>747</v>
      </c>
      <c r="F9" s="89" t="s">
        <v>748</v>
      </c>
      <c r="G9" s="36" t="s">
        <v>749</v>
      </c>
      <c r="H9" s="193" t="s">
        <v>750</v>
      </c>
      <c r="I9" s="192" t="s">
        <v>751</v>
      </c>
      <c r="J9" s="36" t="s">
        <v>752</v>
      </c>
      <c r="K9" s="37" t="s">
        <v>753</v>
      </c>
      <c r="L9" s="37"/>
      <c r="M9" s="31">
        <v>28970.799999999999</v>
      </c>
      <c r="N9" s="31"/>
      <c r="O9" s="31">
        <v>28970.799999999999</v>
      </c>
      <c r="P9" s="31"/>
      <c r="Q9" s="36" t="s">
        <v>739</v>
      </c>
      <c r="R9" s="36" t="s">
        <v>740</v>
      </c>
    </row>
    <row r="10" spans="1:18" ht="120" x14ac:dyDescent="0.25">
      <c r="A10" s="38">
        <v>4</v>
      </c>
      <c r="B10" s="38">
        <v>1</v>
      </c>
      <c r="C10" s="38">
        <v>4</v>
      </c>
      <c r="D10" s="36">
        <v>2</v>
      </c>
      <c r="E10" s="190" t="s">
        <v>754</v>
      </c>
      <c r="F10" s="89" t="s">
        <v>755</v>
      </c>
      <c r="G10" s="36" t="s">
        <v>756</v>
      </c>
      <c r="H10" s="193" t="s">
        <v>757</v>
      </c>
      <c r="I10" s="192" t="s">
        <v>758</v>
      </c>
      <c r="J10" s="36" t="s">
        <v>759</v>
      </c>
      <c r="K10" s="37" t="s">
        <v>753</v>
      </c>
      <c r="L10" s="37"/>
      <c r="M10" s="31">
        <v>38780.839999999997</v>
      </c>
      <c r="N10" s="31"/>
      <c r="O10" s="31">
        <v>38780.839999999997</v>
      </c>
      <c r="P10" s="31"/>
      <c r="Q10" s="36" t="s">
        <v>739</v>
      </c>
      <c r="R10" s="36" t="s">
        <v>740</v>
      </c>
    </row>
    <row r="11" spans="1:18" ht="372.75" customHeight="1" x14ac:dyDescent="0.25">
      <c r="A11" s="45">
        <v>5</v>
      </c>
      <c r="B11" s="45">
        <v>1</v>
      </c>
      <c r="C11" s="45">
        <v>4</v>
      </c>
      <c r="D11" s="34">
        <v>5</v>
      </c>
      <c r="E11" s="194" t="s">
        <v>760</v>
      </c>
      <c r="F11" s="162" t="s">
        <v>761</v>
      </c>
      <c r="G11" s="34" t="s">
        <v>155</v>
      </c>
      <c r="H11" s="195" t="s">
        <v>762</v>
      </c>
      <c r="I11" s="10" t="s">
        <v>763</v>
      </c>
      <c r="J11" s="34" t="s">
        <v>764</v>
      </c>
      <c r="K11" s="35" t="s">
        <v>746</v>
      </c>
      <c r="L11" s="35"/>
      <c r="M11" s="32">
        <v>79820.19</v>
      </c>
      <c r="N11" s="32"/>
      <c r="O11" s="32">
        <v>79820.19</v>
      </c>
      <c r="P11" s="32"/>
      <c r="Q11" s="34" t="s">
        <v>765</v>
      </c>
      <c r="R11" s="34" t="s">
        <v>766</v>
      </c>
    </row>
    <row r="12" spans="1:18" ht="255" x14ac:dyDescent="0.25">
      <c r="A12" s="241">
        <v>6</v>
      </c>
      <c r="B12" s="241">
        <v>1</v>
      </c>
      <c r="C12" s="241">
        <v>4</v>
      </c>
      <c r="D12" s="242">
        <v>2</v>
      </c>
      <c r="E12" s="243" t="s">
        <v>767</v>
      </c>
      <c r="F12" s="244" t="s">
        <v>768</v>
      </c>
      <c r="G12" s="242" t="s">
        <v>495</v>
      </c>
      <c r="H12" s="245" t="s">
        <v>769</v>
      </c>
      <c r="I12" s="246" t="s">
        <v>1029</v>
      </c>
      <c r="J12" s="242" t="s">
        <v>770</v>
      </c>
      <c r="K12" s="247"/>
      <c r="L12" s="247" t="s">
        <v>753</v>
      </c>
      <c r="M12" s="248"/>
      <c r="N12" s="248">
        <v>20008.93</v>
      </c>
      <c r="O12" s="248"/>
      <c r="P12" s="248">
        <v>20008.93</v>
      </c>
      <c r="Q12" s="236" t="s">
        <v>739</v>
      </c>
      <c r="R12" s="236" t="s">
        <v>740</v>
      </c>
    </row>
    <row r="13" spans="1:18" ht="129.75" customHeight="1" x14ac:dyDescent="0.25">
      <c r="A13" s="613" t="s">
        <v>1035</v>
      </c>
      <c r="B13" s="614"/>
      <c r="C13" s="614"/>
      <c r="D13" s="614"/>
      <c r="E13" s="614"/>
      <c r="F13" s="614"/>
      <c r="G13" s="614"/>
      <c r="H13" s="614"/>
      <c r="I13" s="614"/>
      <c r="J13" s="614"/>
      <c r="K13" s="614"/>
      <c r="L13" s="614"/>
      <c r="M13" s="614"/>
      <c r="N13" s="614"/>
      <c r="O13" s="614"/>
      <c r="P13" s="614"/>
      <c r="Q13" s="614"/>
      <c r="R13" s="615"/>
    </row>
    <row r="14" spans="1:18" ht="243.75" customHeight="1" x14ac:dyDescent="0.25">
      <c r="A14" s="241">
        <v>7</v>
      </c>
      <c r="B14" s="241">
        <v>1</v>
      </c>
      <c r="C14" s="241">
        <v>4</v>
      </c>
      <c r="D14" s="242">
        <v>2</v>
      </c>
      <c r="E14" s="243" t="s">
        <v>771</v>
      </c>
      <c r="F14" s="244" t="s">
        <v>772</v>
      </c>
      <c r="G14" s="242" t="s">
        <v>773</v>
      </c>
      <c r="H14" s="245" t="s">
        <v>774</v>
      </c>
      <c r="I14" s="246" t="s">
        <v>1028</v>
      </c>
      <c r="J14" s="242" t="s">
        <v>775</v>
      </c>
      <c r="K14" s="247"/>
      <c r="L14" s="247" t="s">
        <v>746</v>
      </c>
      <c r="M14" s="248"/>
      <c r="N14" s="248">
        <v>71700</v>
      </c>
      <c r="O14" s="248"/>
      <c r="P14" s="248">
        <v>71700</v>
      </c>
      <c r="Q14" s="236" t="s">
        <v>739</v>
      </c>
      <c r="R14" s="236" t="s">
        <v>740</v>
      </c>
    </row>
    <row r="15" spans="1:18" ht="165" customHeight="1" x14ac:dyDescent="0.25">
      <c r="A15" s="613" t="s">
        <v>1034</v>
      </c>
      <c r="B15" s="616"/>
      <c r="C15" s="616"/>
      <c r="D15" s="616"/>
      <c r="E15" s="616"/>
      <c r="F15" s="616"/>
      <c r="G15" s="616"/>
      <c r="H15" s="616"/>
      <c r="I15" s="616"/>
      <c r="J15" s="616"/>
      <c r="K15" s="616"/>
      <c r="L15" s="616"/>
      <c r="M15" s="616"/>
      <c r="N15" s="616"/>
      <c r="O15" s="616"/>
      <c r="P15" s="616"/>
      <c r="Q15" s="616"/>
      <c r="R15" s="617"/>
    </row>
    <row r="16" spans="1:18" ht="111.75" customHeight="1" x14ac:dyDescent="0.25">
      <c r="A16" s="241">
        <v>8</v>
      </c>
      <c r="B16" s="241">
        <v>1</v>
      </c>
      <c r="C16" s="241">
        <v>4</v>
      </c>
      <c r="D16" s="242">
        <v>2</v>
      </c>
      <c r="E16" s="243" t="s">
        <v>776</v>
      </c>
      <c r="F16" s="244" t="s">
        <v>777</v>
      </c>
      <c r="G16" s="242" t="s">
        <v>418</v>
      </c>
      <c r="H16" s="245" t="s">
        <v>778</v>
      </c>
      <c r="I16" s="246" t="s">
        <v>779</v>
      </c>
      <c r="J16" s="242" t="s">
        <v>780</v>
      </c>
      <c r="K16" s="247"/>
      <c r="L16" s="247" t="s">
        <v>746</v>
      </c>
      <c r="M16" s="248"/>
      <c r="N16" s="248">
        <v>8059.83</v>
      </c>
      <c r="O16" s="248"/>
      <c r="P16" s="248">
        <v>8059.83</v>
      </c>
      <c r="Q16" s="236" t="s">
        <v>739</v>
      </c>
      <c r="R16" s="236" t="s">
        <v>740</v>
      </c>
    </row>
    <row r="17" spans="1:18" ht="68.25" customHeight="1" x14ac:dyDescent="0.25">
      <c r="A17" s="613" t="s">
        <v>1033</v>
      </c>
      <c r="B17" s="616"/>
      <c r="C17" s="616"/>
      <c r="D17" s="616"/>
      <c r="E17" s="616"/>
      <c r="F17" s="616"/>
      <c r="G17" s="616"/>
      <c r="H17" s="616"/>
      <c r="I17" s="616"/>
      <c r="J17" s="616"/>
      <c r="K17" s="616"/>
      <c r="L17" s="616"/>
      <c r="M17" s="616"/>
      <c r="N17" s="616"/>
      <c r="O17" s="616"/>
      <c r="P17" s="616"/>
      <c r="Q17" s="616"/>
      <c r="R17" s="617"/>
    </row>
    <row r="18" spans="1:18" ht="113.25" customHeight="1" x14ac:dyDescent="0.25">
      <c r="A18" s="241">
        <v>9</v>
      </c>
      <c r="B18" s="241">
        <v>1</v>
      </c>
      <c r="C18" s="241">
        <v>4</v>
      </c>
      <c r="D18" s="242">
        <v>5</v>
      </c>
      <c r="E18" s="243" t="s">
        <v>781</v>
      </c>
      <c r="F18" s="244" t="s">
        <v>782</v>
      </c>
      <c r="G18" s="242" t="s">
        <v>297</v>
      </c>
      <c r="H18" s="245" t="s">
        <v>783</v>
      </c>
      <c r="I18" s="246" t="s">
        <v>784</v>
      </c>
      <c r="J18" s="242" t="s">
        <v>785</v>
      </c>
      <c r="K18" s="247"/>
      <c r="L18" s="247" t="s">
        <v>746</v>
      </c>
      <c r="M18" s="248"/>
      <c r="N18" s="248">
        <v>23017.8</v>
      </c>
      <c r="O18" s="248"/>
      <c r="P18" s="248">
        <v>23017.8</v>
      </c>
      <c r="Q18" s="236" t="s">
        <v>739</v>
      </c>
      <c r="R18" s="236" t="s">
        <v>740</v>
      </c>
    </row>
    <row r="19" spans="1:18" ht="83.25" customHeight="1" x14ac:dyDescent="0.25">
      <c r="A19" s="613" t="s">
        <v>1032</v>
      </c>
      <c r="B19" s="616"/>
      <c r="C19" s="616"/>
      <c r="D19" s="616"/>
      <c r="E19" s="616"/>
      <c r="F19" s="616"/>
      <c r="G19" s="616"/>
      <c r="H19" s="616"/>
      <c r="I19" s="616"/>
      <c r="J19" s="616"/>
      <c r="K19" s="616"/>
      <c r="L19" s="616"/>
      <c r="M19" s="616"/>
      <c r="N19" s="616"/>
      <c r="O19" s="616"/>
      <c r="P19" s="616"/>
      <c r="Q19" s="616"/>
      <c r="R19" s="617"/>
    </row>
    <row r="20" spans="1:18" ht="183.75" customHeight="1" x14ac:dyDescent="0.25">
      <c r="A20" s="241">
        <v>10</v>
      </c>
      <c r="B20" s="241">
        <v>1</v>
      </c>
      <c r="C20" s="241">
        <v>4</v>
      </c>
      <c r="D20" s="242">
        <v>5</v>
      </c>
      <c r="E20" s="243" t="s">
        <v>786</v>
      </c>
      <c r="F20" s="244" t="s">
        <v>787</v>
      </c>
      <c r="G20" s="242" t="s">
        <v>788</v>
      </c>
      <c r="H20" s="245" t="s">
        <v>789</v>
      </c>
      <c r="I20" s="246" t="s">
        <v>790</v>
      </c>
      <c r="J20" s="242" t="s">
        <v>791</v>
      </c>
      <c r="K20" s="247"/>
      <c r="L20" s="247" t="s">
        <v>746</v>
      </c>
      <c r="M20" s="248"/>
      <c r="N20" s="248">
        <v>20489.919999999998</v>
      </c>
      <c r="O20" s="248"/>
      <c r="P20" s="248">
        <v>20489.919999999998</v>
      </c>
      <c r="Q20" s="236" t="s">
        <v>739</v>
      </c>
      <c r="R20" s="236" t="s">
        <v>740</v>
      </c>
    </row>
    <row r="21" spans="1:18" ht="101.25" customHeight="1" x14ac:dyDescent="0.25">
      <c r="A21" s="613" t="s">
        <v>1031</v>
      </c>
      <c r="B21" s="614"/>
      <c r="C21" s="614"/>
      <c r="D21" s="614"/>
      <c r="E21" s="614"/>
      <c r="F21" s="614"/>
      <c r="G21" s="614"/>
      <c r="H21" s="614"/>
      <c r="I21" s="614"/>
      <c r="J21" s="614"/>
      <c r="K21" s="614"/>
      <c r="L21" s="614"/>
      <c r="M21" s="614"/>
      <c r="N21" s="614"/>
      <c r="O21" s="614"/>
      <c r="P21" s="614"/>
      <c r="Q21" s="614"/>
      <c r="R21" s="615"/>
    </row>
    <row r="23" spans="1:18" x14ac:dyDescent="0.25">
      <c r="F23" s="161"/>
      <c r="L23" s="479"/>
      <c r="M23" s="581" t="s">
        <v>112</v>
      </c>
      <c r="N23" s="581"/>
      <c r="O23" s="581" t="s">
        <v>113</v>
      </c>
      <c r="P23" s="517"/>
    </row>
    <row r="24" spans="1:18" x14ac:dyDescent="0.25">
      <c r="L24" s="479"/>
      <c r="M24" s="13" t="s">
        <v>114</v>
      </c>
      <c r="N24" s="14" t="s">
        <v>115</v>
      </c>
      <c r="O24" s="15" t="s">
        <v>114</v>
      </c>
      <c r="P24" s="14" t="s">
        <v>115</v>
      </c>
    </row>
    <row r="25" spans="1:18" x14ac:dyDescent="0.25">
      <c r="L25" s="16" t="s">
        <v>116</v>
      </c>
      <c r="M25" s="17">
        <v>4</v>
      </c>
      <c r="N25" s="18">
        <v>105956.37</v>
      </c>
      <c r="O25" s="19">
        <v>1</v>
      </c>
      <c r="P25" s="20">
        <v>79820.19</v>
      </c>
    </row>
    <row r="26" spans="1:18" x14ac:dyDescent="0.25">
      <c r="L26" s="16" t="s">
        <v>117</v>
      </c>
      <c r="M26" s="30">
        <v>9</v>
      </c>
      <c r="N26" s="18">
        <f>P12+P14+P16+P18+P20+O10+O9+O8+O7</f>
        <v>249232.84999999995</v>
      </c>
      <c r="O26" s="30">
        <v>1</v>
      </c>
      <c r="P26" s="20">
        <f>O11</f>
        <v>79820.19</v>
      </c>
    </row>
    <row r="62" spans="6:6" x14ac:dyDescent="0.25">
      <c r="F62" t="s">
        <v>732</v>
      </c>
    </row>
  </sheetData>
  <mergeCells count="22">
    <mergeCell ref="A21:R21"/>
    <mergeCell ref="L23:L24"/>
    <mergeCell ref="M23:N23"/>
    <mergeCell ref="O23:P23"/>
    <mergeCell ref="Q4:Q5"/>
    <mergeCell ref="R4:R5"/>
    <mergeCell ref="A13:R13"/>
    <mergeCell ref="A15:R15"/>
    <mergeCell ref="A17:R17"/>
    <mergeCell ref="A19:R19"/>
    <mergeCell ref="G4:G5"/>
    <mergeCell ref="H4:I4"/>
    <mergeCell ref="J4:J5"/>
    <mergeCell ref="K4:L4"/>
    <mergeCell ref="M4:N4"/>
    <mergeCell ref="O4:P4"/>
    <mergeCell ref="F4:F5"/>
    <mergeCell ref="A4:A5"/>
    <mergeCell ref="B4:B5"/>
    <mergeCell ref="C4:C5"/>
    <mergeCell ref="D4:D5"/>
    <mergeCell ref="E4:E5"/>
  </mergeCells>
  <pageMargins left="0.7" right="0.7" top="0.75" bottom="0.75" header="0.3" footer="0.3"/>
  <pageSetup paperSize="9"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2"/>
  <dimension ref="A1:QQ36"/>
  <sheetViews>
    <sheetView zoomScale="69" zoomScaleNormal="69" workbookViewId="0">
      <selection activeCell="A2" sqref="A2"/>
    </sheetView>
  </sheetViews>
  <sheetFormatPr defaultRowHeight="15" x14ac:dyDescent="0.25"/>
  <cols>
    <col min="1" max="1" width="4.71093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1" width="10.7109375" customWidth="1"/>
    <col min="12" max="12" width="12.7109375" customWidth="1"/>
    <col min="13" max="16" width="14.7109375"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1" spans="1:19" ht="15" customHeight="1" x14ac:dyDescent="0.25">
      <c r="A1" s="965" t="s">
        <v>1255</v>
      </c>
      <c r="B1" s="104"/>
      <c r="C1" s="104"/>
      <c r="D1" s="104"/>
      <c r="E1" s="104"/>
      <c r="F1" s="104"/>
      <c r="G1" s="104"/>
      <c r="H1" s="104"/>
      <c r="I1" s="104"/>
      <c r="J1" s="104"/>
      <c r="K1" s="104"/>
      <c r="L1" s="104"/>
      <c r="M1" s="104"/>
      <c r="N1" s="104"/>
      <c r="O1" s="104"/>
    </row>
    <row r="2" spans="1:19" ht="15" customHeight="1" x14ac:dyDescent="0.25">
      <c r="A2" s="965" t="s">
        <v>1258</v>
      </c>
      <c r="B2" s="104"/>
      <c r="C2" s="104"/>
      <c r="D2" s="104"/>
      <c r="E2" s="104"/>
      <c r="F2" s="104"/>
      <c r="G2" s="104"/>
      <c r="H2" s="104"/>
      <c r="I2" s="104"/>
      <c r="J2" s="104"/>
      <c r="K2" s="104"/>
      <c r="L2" s="104"/>
      <c r="M2" s="104"/>
      <c r="N2" s="104"/>
      <c r="O2" s="104"/>
    </row>
    <row r="3" spans="1:19" ht="15" customHeight="1" x14ac:dyDescent="0.25">
      <c r="A3" s="104"/>
      <c r="B3" s="104"/>
      <c r="C3" s="104"/>
      <c r="D3" s="104"/>
      <c r="E3" s="104"/>
      <c r="F3" s="104"/>
      <c r="G3" s="104"/>
      <c r="H3" s="104"/>
      <c r="I3" s="104"/>
      <c r="J3" s="104"/>
      <c r="K3" s="104"/>
      <c r="L3" s="104"/>
      <c r="M3" s="104"/>
      <c r="N3" s="104"/>
      <c r="O3" s="104"/>
    </row>
    <row r="4" spans="1:19" s="3" customFormat="1" ht="47.25" customHeight="1" x14ac:dyDescent="0.25">
      <c r="A4" s="499" t="s">
        <v>0</v>
      </c>
      <c r="B4" s="501" t="s">
        <v>1</v>
      </c>
      <c r="C4" s="501" t="s">
        <v>2</v>
      </c>
      <c r="D4" s="501" t="s">
        <v>3</v>
      </c>
      <c r="E4" s="499" t="s">
        <v>4</v>
      </c>
      <c r="F4" s="499" t="s">
        <v>5</v>
      </c>
      <c r="G4" s="499" t="s">
        <v>6</v>
      </c>
      <c r="H4" s="515" t="s">
        <v>7</v>
      </c>
      <c r="I4" s="515"/>
      <c r="J4" s="499" t="s">
        <v>8</v>
      </c>
      <c r="K4" s="516" t="s">
        <v>9</v>
      </c>
      <c r="L4" s="517"/>
      <c r="M4" s="518" t="s">
        <v>10</v>
      </c>
      <c r="N4" s="518"/>
      <c r="O4" s="518" t="s">
        <v>11</v>
      </c>
      <c r="P4" s="518"/>
      <c r="Q4" s="499" t="s">
        <v>12</v>
      </c>
      <c r="R4" s="501" t="s">
        <v>13</v>
      </c>
      <c r="S4" s="2"/>
    </row>
    <row r="5" spans="1:19" s="3" customFormat="1" ht="35.25" customHeight="1" x14ac:dyDescent="0.2">
      <c r="A5" s="500"/>
      <c r="B5" s="502"/>
      <c r="C5" s="502"/>
      <c r="D5" s="502"/>
      <c r="E5" s="500"/>
      <c r="F5" s="500"/>
      <c r="G5" s="500"/>
      <c r="H5" s="62" t="s">
        <v>14</v>
      </c>
      <c r="I5" s="62" t="s">
        <v>15</v>
      </c>
      <c r="J5" s="500"/>
      <c r="K5" s="64">
        <v>2018</v>
      </c>
      <c r="L5" s="64">
        <v>2019</v>
      </c>
      <c r="M5" s="4">
        <v>2018</v>
      </c>
      <c r="N5" s="4">
        <v>2019</v>
      </c>
      <c r="O5" s="4">
        <v>2018</v>
      </c>
      <c r="P5" s="4">
        <v>2019</v>
      </c>
      <c r="Q5" s="500"/>
      <c r="R5" s="502"/>
      <c r="S5" s="2"/>
    </row>
    <row r="6" spans="1:19" s="3" customFormat="1" ht="15.75" customHeight="1" x14ac:dyDescent="0.2">
      <c r="A6" s="57" t="s">
        <v>16</v>
      </c>
      <c r="B6" s="62" t="s">
        <v>17</v>
      </c>
      <c r="C6" s="62" t="s">
        <v>18</v>
      </c>
      <c r="D6" s="62" t="s">
        <v>19</v>
      </c>
      <c r="E6" s="57" t="s">
        <v>20</v>
      </c>
      <c r="F6" s="57" t="s">
        <v>21</v>
      </c>
      <c r="G6" s="57" t="s">
        <v>22</v>
      </c>
      <c r="H6" s="62" t="s">
        <v>23</v>
      </c>
      <c r="I6" s="62" t="s">
        <v>24</v>
      </c>
      <c r="J6" s="57" t="s">
        <v>25</v>
      </c>
      <c r="K6" s="64" t="s">
        <v>26</v>
      </c>
      <c r="L6" s="64" t="s">
        <v>27</v>
      </c>
      <c r="M6" s="65" t="s">
        <v>28</v>
      </c>
      <c r="N6" s="65" t="s">
        <v>29</v>
      </c>
      <c r="O6" s="65" t="s">
        <v>30</v>
      </c>
      <c r="P6" s="65" t="s">
        <v>31</v>
      </c>
      <c r="Q6" s="57" t="s">
        <v>32</v>
      </c>
      <c r="R6" s="62" t="s">
        <v>33</v>
      </c>
      <c r="S6" s="2"/>
    </row>
    <row r="7" spans="1:19" s="9" customFormat="1" ht="44.25" customHeight="1" x14ac:dyDescent="0.25">
      <c r="A7" s="503">
        <v>1</v>
      </c>
      <c r="B7" s="618">
        <v>1</v>
      </c>
      <c r="C7" s="512">
        <v>4</v>
      </c>
      <c r="D7" s="512">
        <v>5</v>
      </c>
      <c r="E7" s="621" t="s">
        <v>303</v>
      </c>
      <c r="F7" s="512" t="s">
        <v>304</v>
      </c>
      <c r="G7" s="392" t="s">
        <v>48</v>
      </c>
      <c r="H7" s="626" t="s">
        <v>305</v>
      </c>
      <c r="I7" s="392">
        <v>15</v>
      </c>
      <c r="J7" s="512" t="s">
        <v>306</v>
      </c>
      <c r="K7" s="512" t="s">
        <v>140</v>
      </c>
      <c r="L7" s="512"/>
      <c r="M7" s="554">
        <v>31317.42</v>
      </c>
      <c r="N7" s="554"/>
      <c r="O7" s="554">
        <v>31317.42</v>
      </c>
      <c r="P7" s="554"/>
      <c r="Q7" s="512" t="s">
        <v>307</v>
      </c>
      <c r="R7" s="512" t="s">
        <v>308</v>
      </c>
      <c r="S7" s="8"/>
    </row>
    <row r="8" spans="1:19" s="9" customFormat="1" ht="40.5" customHeight="1" x14ac:dyDescent="0.25">
      <c r="A8" s="504"/>
      <c r="B8" s="619"/>
      <c r="C8" s="513"/>
      <c r="D8" s="513"/>
      <c r="E8" s="622"/>
      <c r="F8" s="624"/>
      <c r="G8" s="392" t="s">
        <v>48</v>
      </c>
      <c r="H8" s="624"/>
      <c r="I8" s="392">
        <v>15</v>
      </c>
      <c r="J8" s="513"/>
      <c r="K8" s="513"/>
      <c r="L8" s="513"/>
      <c r="M8" s="555"/>
      <c r="N8" s="555"/>
      <c r="O8" s="555"/>
      <c r="P8" s="555"/>
      <c r="Q8" s="513"/>
      <c r="R8" s="513"/>
      <c r="S8" s="8"/>
    </row>
    <row r="9" spans="1:19" s="9" customFormat="1" ht="59.25" customHeight="1" x14ac:dyDescent="0.25">
      <c r="A9" s="504"/>
      <c r="B9" s="619"/>
      <c r="C9" s="513"/>
      <c r="D9" s="513"/>
      <c r="E9" s="622"/>
      <c r="F9" s="624"/>
      <c r="G9" s="392" t="s">
        <v>155</v>
      </c>
      <c r="H9" s="624"/>
      <c r="I9" s="392">
        <v>15</v>
      </c>
      <c r="J9" s="513"/>
      <c r="K9" s="513"/>
      <c r="L9" s="513"/>
      <c r="M9" s="555"/>
      <c r="N9" s="555"/>
      <c r="O9" s="555"/>
      <c r="P9" s="555"/>
      <c r="Q9" s="513"/>
      <c r="R9" s="513"/>
      <c r="S9" s="8"/>
    </row>
    <row r="10" spans="1:19" s="9" customFormat="1" ht="52.5" customHeight="1" x14ac:dyDescent="0.25">
      <c r="A10" s="504"/>
      <c r="B10" s="619"/>
      <c r="C10" s="513"/>
      <c r="D10" s="513"/>
      <c r="E10" s="622"/>
      <c r="F10" s="624"/>
      <c r="G10" s="392" t="s">
        <v>297</v>
      </c>
      <c r="H10" s="624"/>
      <c r="I10" s="392">
        <v>30</v>
      </c>
      <c r="J10" s="513"/>
      <c r="K10" s="513"/>
      <c r="L10" s="513"/>
      <c r="M10" s="555"/>
      <c r="N10" s="555"/>
      <c r="O10" s="555"/>
      <c r="P10" s="555"/>
      <c r="Q10" s="513"/>
      <c r="R10" s="513"/>
      <c r="S10" s="8"/>
    </row>
    <row r="11" spans="1:19" ht="46.5" customHeight="1" x14ac:dyDescent="0.25">
      <c r="A11" s="505"/>
      <c r="B11" s="620"/>
      <c r="C11" s="514"/>
      <c r="D11" s="514"/>
      <c r="E11" s="623"/>
      <c r="F11" s="625"/>
      <c r="G11" s="36" t="s">
        <v>37</v>
      </c>
      <c r="H11" s="625"/>
      <c r="I11" s="36">
        <v>60</v>
      </c>
      <c r="J11" s="514"/>
      <c r="K11" s="514"/>
      <c r="L11" s="514"/>
      <c r="M11" s="556"/>
      <c r="N11" s="556"/>
      <c r="O11" s="556"/>
      <c r="P11" s="556"/>
      <c r="Q11" s="514"/>
      <c r="R11" s="514"/>
    </row>
    <row r="12" spans="1:19" ht="73.5" customHeight="1" x14ac:dyDescent="0.25">
      <c r="A12" s="503">
        <v>2</v>
      </c>
      <c r="B12" s="503">
        <v>1</v>
      </c>
      <c r="C12" s="503">
        <v>4</v>
      </c>
      <c r="D12" s="506">
        <v>5</v>
      </c>
      <c r="E12" s="627" t="s">
        <v>309</v>
      </c>
      <c r="F12" s="506" t="s">
        <v>310</v>
      </c>
      <c r="G12" s="36" t="s">
        <v>311</v>
      </c>
      <c r="H12" s="506" t="s">
        <v>305</v>
      </c>
      <c r="I12" s="36">
        <v>22</v>
      </c>
      <c r="J12" s="506" t="s">
        <v>306</v>
      </c>
      <c r="K12" s="630" t="s">
        <v>39</v>
      </c>
      <c r="L12" s="630"/>
      <c r="M12" s="633">
        <v>22195.55</v>
      </c>
      <c r="N12" s="633"/>
      <c r="O12" s="633">
        <v>22195.55</v>
      </c>
      <c r="P12" s="633"/>
      <c r="Q12" s="506" t="s">
        <v>307</v>
      </c>
      <c r="R12" s="506" t="s">
        <v>312</v>
      </c>
    </row>
    <row r="13" spans="1:19" ht="59.25" customHeight="1" x14ac:dyDescent="0.25">
      <c r="A13" s="504"/>
      <c r="B13" s="504"/>
      <c r="C13" s="504"/>
      <c r="D13" s="507"/>
      <c r="E13" s="628"/>
      <c r="F13" s="507"/>
      <c r="G13" s="36" t="s">
        <v>313</v>
      </c>
      <c r="H13" s="507"/>
      <c r="I13" s="36">
        <v>22</v>
      </c>
      <c r="J13" s="507"/>
      <c r="K13" s="631"/>
      <c r="L13" s="631"/>
      <c r="M13" s="634"/>
      <c r="N13" s="634"/>
      <c r="O13" s="634"/>
      <c r="P13" s="634"/>
      <c r="Q13" s="507"/>
      <c r="R13" s="507"/>
    </row>
    <row r="14" spans="1:19" ht="54.75" customHeight="1" x14ac:dyDescent="0.25">
      <c r="A14" s="504"/>
      <c r="B14" s="504"/>
      <c r="C14" s="504"/>
      <c r="D14" s="507"/>
      <c r="E14" s="628"/>
      <c r="F14" s="507"/>
      <c r="G14" s="36" t="s">
        <v>155</v>
      </c>
      <c r="H14" s="507"/>
      <c r="I14" s="36">
        <v>50</v>
      </c>
      <c r="J14" s="507"/>
      <c r="K14" s="631"/>
      <c r="L14" s="631"/>
      <c r="M14" s="634"/>
      <c r="N14" s="634"/>
      <c r="O14" s="634"/>
      <c r="P14" s="634"/>
      <c r="Q14" s="507"/>
      <c r="R14" s="507"/>
    </row>
    <row r="15" spans="1:19" ht="51" customHeight="1" x14ac:dyDescent="0.25">
      <c r="A15" s="505"/>
      <c r="B15" s="505"/>
      <c r="C15" s="505"/>
      <c r="D15" s="508"/>
      <c r="E15" s="629"/>
      <c r="F15" s="508"/>
      <c r="G15" s="36" t="s">
        <v>37</v>
      </c>
      <c r="H15" s="508"/>
      <c r="I15" s="36">
        <v>50</v>
      </c>
      <c r="J15" s="508"/>
      <c r="K15" s="632"/>
      <c r="L15" s="632"/>
      <c r="M15" s="635"/>
      <c r="N15" s="635"/>
      <c r="O15" s="635"/>
      <c r="P15" s="635"/>
      <c r="Q15" s="508"/>
      <c r="R15" s="508"/>
    </row>
    <row r="16" spans="1:19" ht="52.5" customHeight="1" x14ac:dyDescent="0.25">
      <c r="A16" s="503">
        <v>3</v>
      </c>
      <c r="B16" s="503">
        <v>1</v>
      </c>
      <c r="C16" s="503">
        <v>4</v>
      </c>
      <c r="D16" s="506">
        <v>5</v>
      </c>
      <c r="E16" s="627" t="s">
        <v>314</v>
      </c>
      <c r="F16" s="506" t="s">
        <v>315</v>
      </c>
      <c r="G16" s="36" t="s">
        <v>37</v>
      </c>
      <c r="H16" s="506" t="s">
        <v>305</v>
      </c>
      <c r="I16" s="7" t="s">
        <v>189</v>
      </c>
      <c r="J16" s="506" t="s">
        <v>316</v>
      </c>
      <c r="K16" s="630" t="s">
        <v>317</v>
      </c>
      <c r="L16" s="630"/>
      <c r="M16" s="633">
        <v>24157.4</v>
      </c>
      <c r="N16" s="633"/>
      <c r="O16" s="633">
        <v>24157.4</v>
      </c>
      <c r="P16" s="633"/>
      <c r="Q16" s="506" t="s">
        <v>307</v>
      </c>
      <c r="R16" s="506" t="s">
        <v>318</v>
      </c>
    </row>
    <row r="17" spans="1:459" ht="52.5" customHeight="1" x14ac:dyDescent="0.25">
      <c r="A17" s="505"/>
      <c r="B17" s="505"/>
      <c r="C17" s="505"/>
      <c r="D17" s="508"/>
      <c r="E17" s="629"/>
      <c r="F17" s="507"/>
      <c r="G17" s="391" t="s">
        <v>297</v>
      </c>
      <c r="H17" s="507"/>
      <c r="I17" s="105" t="s">
        <v>180</v>
      </c>
      <c r="J17" s="507"/>
      <c r="K17" s="631"/>
      <c r="L17" s="631"/>
      <c r="M17" s="634"/>
      <c r="N17" s="634"/>
      <c r="O17" s="634"/>
      <c r="P17" s="634"/>
      <c r="Q17" s="507"/>
      <c r="R17" s="507"/>
    </row>
    <row r="18" spans="1:459" ht="52.5" customHeight="1" x14ac:dyDescent="0.25">
      <c r="A18" s="519">
        <f t="shared" ref="A18:R18" si="0">A16</f>
        <v>3</v>
      </c>
      <c r="B18" s="519">
        <f t="shared" si="0"/>
        <v>1</v>
      </c>
      <c r="C18" s="519">
        <f t="shared" si="0"/>
        <v>4</v>
      </c>
      <c r="D18" s="522">
        <f t="shared" si="0"/>
        <v>5</v>
      </c>
      <c r="E18" s="591" t="str">
        <f t="shared" si="0"/>
        <v>Poprawa opłacalności produkcji żywca wołowego</v>
      </c>
      <c r="F18" s="580" t="str">
        <f t="shared" si="0"/>
        <v>Celem głównym podejmowanych działań projektowych jest ułatwienie współpracy podmiotów rynkowych poprzez stworzenie warunków do poszukiwania i nawiązywania partnerstw pomiędzy nimi, w celu zwiększenia ich siły przetargowej, w tym wymiana doświadczeń i praktyk w zakresie hodowli bydła mięsnego oraz zwiększenie opłacalności chowu, a także prezentacja dobrych praktyk z tego zakresu.</v>
      </c>
      <c r="G18" s="52" t="s">
        <v>37</v>
      </c>
      <c r="H18" s="522" t="str">
        <f t="shared" si="0"/>
        <v>ilość uczestników</v>
      </c>
      <c r="I18" s="21" t="str">
        <f t="shared" si="0"/>
        <v>40</v>
      </c>
      <c r="J18" s="580" t="str">
        <f t="shared" si="0"/>
        <v xml:space="preserve">rolnicy - producenci żywca wołowego, doradcy rolniczy. </v>
      </c>
      <c r="K18" s="593" t="str">
        <f t="shared" si="0"/>
        <v>I-III</v>
      </c>
      <c r="L18" s="637"/>
      <c r="M18" s="639">
        <f t="shared" si="0"/>
        <v>24157.4</v>
      </c>
      <c r="N18" s="639"/>
      <c r="O18" s="579">
        <f t="shared" si="0"/>
        <v>24157.4</v>
      </c>
      <c r="P18" s="639"/>
      <c r="Q18" s="580" t="str">
        <f t="shared" si="0"/>
        <v>Kujawsko-Pomorski Ośrodek Doradztwa Rolniczego</v>
      </c>
      <c r="R18" s="580" t="str">
        <f t="shared" si="0"/>
        <v>Minikowo,                    89-122 Minikowo</v>
      </c>
    </row>
    <row r="19" spans="1:459" ht="52.5" customHeight="1" x14ac:dyDescent="0.25">
      <c r="A19" s="520"/>
      <c r="B19" s="520"/>
      <c r="C19" s="520"/>
      <c r="D19" s="523"/>
      <c r="E19" s="591"/>
      <c r="F19" s="580"/>
      <c r="G19" s="52" t="s">
        <v>297</v>
      </c>
      <c r="H19" s="524"/>
      <c r="I19" s="106" t="str">
        <f>I17</f>
        <v>30</v>
      </c>
      <c r="J19" s="580"/>
      <c r="K19" s="593"/>
      <c r="L19" s="638"/>
      <c r="M19" s="640"/>
      <c r="N19" s="640"/>
      <c r="O19" s="579"/>
      <c r="P19" s="640"/>
      <c r="Q19" s="580"/>
      <c r="R19" s="580"/>
    </row>
    <row r="20" spans="1:459" ht="52.5" customHeight="1" x14ac:dyDescent="0.25">
      <c r="A20" s="520"/>
      <c r="B20" s="520"/>
      <c r="C20" s="520"/>
      <c r="D20" s="523"/>
      <c r="E20" s="525"/>
      <c r="F20" s="522"/>
      <c r="G20" s="107" t="s">
        <v>319</v>
      </c>
      <c r="H20" s="108" t="s">
        <v>320</v>
      </c>
      <c r="I20" s="109" t="s">
        <v>98</v>
      </c>
      <c r="J20" s="522"/>
      <c r="K20" s="637"/>
      <c r="L20" s="638"/>
      <c r="M20" s="640"/>
      <c r="N20" s="640"/>
      <c r="O20" s="639"/>
      <c r="P20" s="640"/>
      <c r="Q20" s="522"/>
      <c r="R20" s="522"/>
    </row>
    <row r="21" spans="1:459" s="112" customFormat="1" ht="52.5" customHeight="1" x14ac:dyDescent="0.25">
      <c r="A21" s="641"/>
      <c r="B21" s="636" t="s">
        <v>1037</v>
      </c>
      <c r="C21" s="597"/>
      <c r="D21" s="597"/>
      <c r="E21" s="597"/>
      <c r="F21" s="597"/>
      <c r="G21" s="597"/>
      <c r="H21" s="597"/>
      <c r="I21" s="597"/>
      <c r="J21" s="597"/>
      <c r="K21" s="597"/>
      <c r="L21" s="597"/>
      <c r="M21" s="597"/>
      <c r="N21" s="597"/>
      <c r="O21" s="597"/>
      <c r="P21" s="597"/>
      <c r="Q21" s="597"/>
      <c r="R21" s="598"/>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0"/>
      <c r="BH21" s="110"/>
      <c r="BI21" s="110"/>
      <c r="BJ21" s="110"/>
      <c r="BK21" s="110"/>
      <c r="BL21" s="110"/>
      <c r="BM21" s="110"/>
      <c r="BN21" s="110"/>
      <c r="BO21" s="110"/>
      <c r="BP21" s="110"/>
      <c r="BQ21" s="110"/>
      <c r="BR21" s="110"/>
      <c r="BS21" s="110"/>
      <c r="BT21" s="110"/>
      <c r="BU21" s="110"/>
      <c r="BV21" s="110"/>
      <c r="BW21" s="110"/>
      <c r="BX21" s="110"/>
      <c r="BY21" s="110"/>
      <c r="BZ21" s="110"/>
      <c r="CA21" s="110"/>
      <c r="CB21" s="110"/>
      <c r="CC21" s="110"/>
      <c r="CD21" s="110"/>
      <c r="CE21" s="110"/>
      <c r="CF21" s="110"/>
      <c r="CG21" s="110"/>
      <c r="CH21" s="110"/>
      <c r="CI21" s="110"/>
      <c r="CJ21" s="110"/>
      <c r="CK21" s="110"/>
      <c r="CL21" s="110"/>
      <c r="CM21" s="110"/>
      <c r="CN21" s="110"/>
      <c r="CO21" s="110"/>
      <c r="CP21" s="110"/>
      <c r="CQ21" s="110"/>
      <c r="CR21" s="110"/>
      <c r="CS21" s="110"/>
      <c r="CT21" s="110"/>
      <c r="CU21" s="110"/>
      <c r="CV21" s="110"/>
      <c r="CW21" s="110"/>
      <c r="CX21" s="110"/>
      <c r="CY21" s="110"/>
      <c r="CZ21" s="110"/>
      <c r="DA21" s="110"/>
      <c r="DB21" s="110"/>
      <c r="DC21" s="110"/>
      <c r="DD21" s="110"/>
      <c r="DE21" s="110"/>
      <c r="DF21" s="110"/>
      <c r="DG21" s="110"/>
      <c r="DH21" s="110"/>
      <c r="DI21" s="110"/>
      <c r="DJ21" s="110"/>
      <c r="DK21" s="110"/>
      <c r="DL21" s="110"/>
      <c r="DM21" s="110"/>
      <c r="DN21" s="110"/>
      <c r="DO21" s="110"/>
      <c r="DP21" s="110"/>
      <c r="DQ21" s="110"/>
      <c r="DR21" s="110"/>
      <c r="DS21" s="110"/>
      <c r="DT21" s="110"/>
      <c r="DU21" s="110"/>
      <c r="DV21" s="110"/>
      <c r="DW21" s="110"/>
      <c r="DX21" s="110"/>
      <c r="DY21" s="110"/>
      <c r="DZ21" s="110"/>
      <c r="EA21" s="110"/>
      <c r="EB21" s="110"/>
      <c r="EC21" s="110"/>
      <c r="ED21" s="110"/>
      <c r="EE21" s="110"/>
      <c r="EF21" s="110"/>
      <c r="EG21" s="110"/>
      <c r="EH21" s="110"/>
      <c r="EI21" s="110"/>
      <c r="EJ21" s="110"/>
      <c r="EK21" s="110"/>
      <c r="EL21" s="110"/>
      <c r="EM21" s="110"/>
      <c r="EN21" s="110"/>
      <c r="EO21" s="110"/>
      <c r="EP21" s="110"/>
      <c r="EQ21" s="110"/>
      <c r="ER21" s="110"/>
      <c r="ES21" s="110"/>
      <c r="ET21" s="110"/>
      <c r="EU21" s="110"/>
      <c r="EV21" s="110"/>
      <c r="EW21" s="110"/>
      <c r="EX21" s="110"/>
      <c r="EY21" s="110"/>
      <c r="EZ21" s="110"/>
      <c r="FA21" s="110"/>
      <c r="FB21" s="110"/>
      <c r="FC21" s="110"/>
      <c r="FD21" s="110"/>
      <c r="FE21" s="110"/>
      <c r="FF21" s="110"/>
      <c r="FG21" s="110"/>
      <c r="FH21" s="110"/>
      <c r="FI21" s="110"/>
      <c r="FJ21" s="110"/>
      <c r="FK21" s="110"/>
      <c r="FL21" s="110"/>
      <c r="FM21" s="110"/>
      <c r="FN21" s="110"/>
      <c r="FO21" s="110"/>
      <c r="FP21" s="110"/>
      <c r="FQ21" s="110"/>
      <c r="FR21" s="110"/>
      <c r="FS21" s="110"/>
      <c r="FT21" s="110"/>
      <c r="FU21" s="110"/>
      <c r="FV21" s="110"/>
      <c r="FW21" s="110"/>
      <c r="FX21" s="110"/>
      <c r="FY21" s="110"/>
      <c r="FZ21" s="110"/>
      <c r="GA21" s="110"/>
      <c r="GB21" s="110"/>
      <c r="GC21" s="110"/>
      <c r="GD21" s="110"/>
      <c r="GE21" s="110"/>
      <c r="GF21" s="110"/>
      <c r="GG21" s="110"/>
      <c r="GH21" s="110"/>
      <c r="GI21" s="110"/>
      <c r="GJ21" s="110"/>
      <c r="GK21" s="110"/>
      <c r="GL21" s="110"/>
      <c r="GM21" s="110"/>
      <c r="GN21" s="110"/>
      <c r="GO21" s="110"/>
      <c r="GP21" s="110"/>
      <c r="GQ21" s="110"/>
      <c r="GR21" s="110"/>
      <c r="GS21" s="110"/>
      <c r="GT21" s="110"/>
      <c r="GU21" s="110"/>
      <c r="GV21" s="110"/>
      <c r="GW21" s="110"/>
      <c r="GX21" s="110"/>
      <c r="GY21" s="110"/>
      <c r="GZ21" s="110"/>
      <c r="HA21" s="110"/>
      <c r="HB21" s="110"/>
      <c r="HC21" s="110"/>
      <c r="HD21" s="110"/>
      <c r="HE21" s="110"/>
      <c r="HF21" s="110"/>
      <c r="HG21" s="110"/>
      <c r="HH21" s="110"/>
      <c r="HI21" s="110"/>
      <c r="HJ21" s="110"/>
      <c r="HK21" s="110"/>
      <c r="HL21" s="110"/>
      <c r="HM21" s="110"/>
      <c r="HN21" s="110"/>
      <c r="HO21" s="110"/>
      <c r="HP21" s="110"/>
      <c r="HQ21" s="110"/>
      <c r="HR21" s="110"/>
      <c r="HS21" s="110"/>
      <c r="HT21" s="110"/>
      <c r="HU21" s="110"/>
      <c r="HV21" s="110"/>
      <c r="HW21" s="110"/>
      <c r="HX21" s="110"/>
      <c r="HY21" s="110"/>
      <c r="HZ21" s="110"/>
      <c r="IA21" s="110"/>
      <c r="IB21" s="110"/>
      <c r="IC21" s="110"/>
      <c r="ID21" s="110"/>
      <c r="IE21" s="110"/>
      <c r="IF21" s="110"/>
      <c r="IG21" s="110"/>
      <c r="IH21" s="110"/>
      <c r="II21" s="110"/>
      <c r="IJ21" s="110"/>
      <c r="IK21" s="110"/>
      <c r="IL21" s="110"/>
      <c r="IM21" s="110"/>
      <c r="IN21" s="110"/>
      <c r="IO21" s="110"/>
      <c r="IP21" s="110"/>
      <c r="IQ21" s="110"/>
      <c r="IR21" s="110"/>
      <c r="IS21" s="110"/>
      <c r="IT21" s="110"/>
      <c r="IU21" s="110"/>
      <c r="IV21" s="110"/>
      <c r="IW21" s="110"/>
      <c r="IX21" s="110"/>
      <c r="IY21" s="110"/>
      <c r="IZ21" s="110"/>
      <c r="JA21" s="110"/>
      <c r="JB21" s="110"/>
      <c r="JC21" s="110"/>
      <c r="JD21" s="110"/>
      <c r="JE21" s="110"/>
      <c r="JF21" s="110"/>
      <c r="JG21" s="110"/>
      <c r="JH21" s="110"/>
      <c r="JI21" s="110"/>
      <c r="JJ21" s="110"/>
      <c r="JK21" s="110"/>
      <c r="JL21" s="110"/>
      <c r="JM21" s="110"/>
      <c r="JN21" s="110"/>
      <c r="JO21" s="110"/>
      <c r="JP21" s="110"/>
      <c r="JQ21" s="110"/>
      <c r="JR21" s="110"/>
      <c r="JS21" s="110"/>
      <c r="JT21" s="110"/>
      <c r="JU21" s="110"/>
      <c r="JV21" s="110"/>
      <c r="JW21" s="110"/>
      <c r="JX21" s="110"/>
      <c r="JY21" s="110"/>
      <c r="JZ21" s="110"/>
      <c r="KA21" s="110"/>
      <c r="KB21" s="110"/>
      <c r="KC21" s="110"/>
      <c r="KD21" s="110"/>
      <c r="KE21" s="110"/>
      <c r="KF21" s="110"/>
      <c r="KG21" s="110"/>
      <c r="KH21" s="110"/>
      <c r="KI21" s="110"/>
      <c r="KJ21" s="110"/>
      <c r="KK21" s="110"/>
      <c r="KL21" s="110"/>
      <c r="KM21" s="110"/>
      <c r="KN21" s="110"/>
      <c r="KO21" s="110"/>
      <c r="KP21" s="110"/>
      <c r="KQ21" s="110"/>
      <c r="KR21" s="110"/>
      <c r="KS21" s="110"/>
      <c r="KT21" s="110"/>
      <c r="KU21" s="110"/>
      <c r="KV21" s="110"/>
      <c r="KW21" s="110"/>
      <c r="KX21" s="110"/>
      <c r="KY21" s="110"/>
      <c r="KZ21" s="110"/>
      <c r="LA21" s="110"/>
      <c r="LB21" s="110"/>
      <c r="LC21" s="110"/>
      <c r="LD21" s="110"/>
      <c r="LE21" s="110"/>
      <c r="LF21" s="110"/>
      <c r="LG21" s="110"/>
      <c r="LH21" s="110"/>
      <c r="LI21" s="110"/>
      <c r="LJ21" s="110"/>
      <c r="LK21" s="110"/>
      <c r="LL21" s="110"/>
      <c r="LM21" s="110"/>
      <c r="LN21" s="110"/>
      <c r="LO21" s="110"/>
      <c r="LP21" s="110"/>
      <c r="LQ21" s="110"/>
      <c r="LR21" s="110"/>
      <c r="LS21" s="110"/>
      <c r="LT21" s="110"/>
      <c r="LU21" s="110"/>
      <c r="LV21" s="110"/>
      <c r="LW21" s="110"/>
      <c r="LX21" s="110"/>
      <c r="LY21" s="110"/>
      <c r="LZ21" s="110"/>
      <c r="MA21" s="110"/>
      <c r="MB21" s="110"/>
      <c r="MC21" s="110"/>
      <c r="MD21" s="110"/>
      <c r="ME21" s="110"/>
      <c r="MF21" s="110"/>
      <c r="MG21" s="110"/>
      <c r="MH21" s="110"/>
      <c r="MI21" s="110"/>
      <c r="MJ21" s="110"/>
      <c r="MK21" s="110"/>
      <c r="ML21" s="110"/>
      <c r="MM21" s="110"/>
      <c r="MN21" s="110"/>
      <c r="MO21" s="110"/>
      <c r="MP21" s="110"/>
      <c r="MQ21" s="110"/>
      <c r="MR21" s="110"/>
      <c r="MS21" s="110"/>
      <c r="MT21" s="110"/>
      <c r="MU21" s="110"/>
      <c r="MV21" s="110"/>
      <c r="MW21" s="110"/>
      <c r="MX21" s="110"/>
      <c r="MY21" s="110"/>
      <c r="MZ21" s="110"/>
      <c r="NA21" s="110"/>
      <c r="NB21" s="110"/>
      <c r="NC21" s="110"/>
      <c r="ND21" s="110"/>
      <c r="NE21" s="110"/>
      <c r="NF21" s="110"/>
      <c r="NG21" s="110"/>
      <c r="NH21" s="110"/>
      <c r="NI21" s="110"/>
      <c r="NJ21" s="110"/>
      <c r="NK21" s="110"/>
      <c r="NL21" s="110"/>
      <c r="NM21" s="110"/>
      <c r="NN21" s="110"/>
      <c r="NO21" s="110"/>
      <c r="NP21" s="110"/>
      <c r="NQ21" s="110"/>
      <c r="NR21" s="110"/>
      <c r="NS21" s="110"/>
      <c r="NT21" s="110"/>
      <c r="NU21" s="110"/>
      <c r="NV21" s="110"/>
      <c r="NW21" s="110"/>
      <c r="NX21" s="110"/>
      <c r="NY21" s="110"/>
      <c r="NZ21" s="110"/>
      <c r="OA21" s="110"/>
      <c r="OB21" s="110"/>
      <c r="OC21" s="110"/>
      <c r="OD21" s="110"/>
      <c r="OE21" s="110"/>
      <c r="OF21" s="110"/>
      <c r="OG21" s="110"/>
      <c r="OH21" s="110"/>
      <c r="OI21" s="110"/>
      <c r="OJ21" s="110"/>
      <c r="OK21" s="110"/>
      <c r="OL21" s="110"/>
      <c r="OM21" s="110"/>
      <c r="ON21" s="110"/>
      <c r="OO21" s="110"/>
      <c r="OP21" s="110"/>
      <c r="OQ21" s="110"/>
      <c r="OR21" s="110"/>
      <c r="OS21" s="110"/>
      <c r="OT21" s="110"/>
      <c r="OU21" s="110"/>
      <c r="OV21" s="110"/>
      <c r="OW21" s="110"/>
      <c r="OX21" s="110"/>
      <c r="OY21" s="110"/>
      <c r="OZ21" s="110"/>
      <c r="PA21" s="110"/>
      <c r="PB21" s="110"/>
      <c r="PC21" s="110"/>
      <c r="PD21" s="110"/>
      <c r="PE21" s="110"/>
      <c r="PF21" s="110"/>
      <c r="PG21" s="110"/>
      <c r="PH21" s="110"/>
      <c r="PI21" s="110"/>
      <c r="PJ21" s="110"/>
      <c r="PK21" s="110"/>
      <c r="PL21" s="110"/>
      <c r="PM21" s="110"/>
      <c r="PN21" s="110"/>
      <c r="PO21" s="110"/>
      <c r="PP21" s="110"/>
      <c r="PQ21" s="110"/>
      <c r="PR21" s="110"/>
      <c r="PS21" s="110"/>
      <c r="PT21" s="110"/>
      <c r="PU21" s="110"/>
      <c r="PV21" s="110"/>
      <c r="PW21" s="110"/>
      <c r="PX21" s="110"/>
      <c r="PY21" s="110"/>
      <c r="PZ21" s="110"/>
      <c r="QA21" s="110"/>
      <c r="QB21" s="110"/>
      <c r="QC21" s="110"/>
      <c r="QD21" s="110"/>
      <c r="QE21" s="110"/>
      <c r="QF21" s="110"/>
      <c r="QG21" s="110"/>
      <c r="QH21" s="110"/>
      <c r="QI21" s="110"/>
      <c r="QJ21" s="110"/>
      <c r="QK21" s="110"/>
      <c r="QL21" s="110"/>
      <c r="QM21" s="110"/>
      <c r="QN21" s="110"/>
      <c r="QO21" s="110"/>
      <c r="QP21" s="110"/>
      <c r="QQ21" s="111"/>
    </row>
    <row r="22" spans="1:459" s="114" customFormat="1" ht="52.5" customHeight="1" x14ac:dyDescent="0.2">
      <c r="A22" s="503">
        <v>4</v>
      </c>
      <c r="B22" s="513">
        <v>1</v>
      </c>
      <c r="C22" s="513">
        <v>4</v>
      </c>
      <c r="D22" s="513">
        <v>5</v>
      </c>
      <c r="E22" s="513" t="s">
        <v>321</v>
      </c>
      <c r="F22" s="513" t="s">
        <v>322</v>
      </c>
      <c r="G22" s="392" t="s">
        <v>323</v>
      </c>
      <c r="H22" s="56" t="s">
        <v>305</v>
      </c>
      <c r="I22" s="56">
        <v>25</v>
      </c>
      <c r="J22" s="513" t="s">
        <v>324</v>
      </c>
      <c r="K22" s="513" t="s">
        <v>39</v>
      </c>
      <c r="L22" s="513"/>
      <c r="M22" s="555">
        <v>39884.9</v>
      </c>
      <c r="N22" s="552"/>
      <c r="O22" s="555">
        <v>39884.9</v>
      </c>
      <c r="P22" s="555"/>
      <c r="Q22" s="513" t="s">
        <v>325</v>
      </c>
      <c r="R22" s="513" t="s">
        <v>326</v>
      </c>
      <c r="S22" s="113"/>
    </row>
    <row r="23" spans="1:459" s="114" customFormat="1" ht="54" customHeight="1" x14ac:dyDescent="0.2">
      <c r="A23" s="504"/>
      <c r="B23" s="513"/>
      <c r="C23" s="513"/>
      <c r="D23" s="513"/>
      <c r="E23" s="513"/>
      <c r="F23" s="513"/>
      <c r="G23" s="392" t="s">
        <v>327</v>
      </c>
      <c r="H23" s="56" t="s">
        <v>305</v>
      </c>
      <c r="I23" s="56">
        <v>25</v>
      </c>
      <c r="J23" s="513"/>
      <c r="K23" s="513"/>
      <c r="L23" s="513"/>
      <c r="M23" s="555"/>
      <c r="N23" s="552"/>
      <c r="O23" s="555"/>
      <c r="P23" s="555"/>
      <c r="Q23" s="513"/>
      <c r="R23" s="513"/>
      <c r="S23" s="113"/>
    </row>
    <row r="24" spans="1:459" s="114" customFormat="1" ht="56.25" customHeight="1" x14ac:dyDescent="0.2">
      <c r="A24" s="504"/>
      <c r="B24" s="513"/>
      <c r="C24" s="513"/>
      <c r="D24" s="513"/>
      <c r="E24" s="513"/>
      <c r="F24" s="513"/>
      <c r="G24" s="392" t="s">
        <v>328</v>
      </c>
      <c r="H24" s="56" t="s">
        <v>305</v>
      </c>
      <c r="I24" s="56">
        <v>25</v>
      </c>
      <c r="J24" s="513"/>
      <c r="K24" s="513"/>
      <c r="L24" s="513"/>
      <c r="M24" s="555"/>
      <c r="N24" s="552"/>
      <c r="O24" s="555"/>
      <c r="P24" s="555"/>
      <c r="Q24" s="513"/>
      <c r="R24" s="513"/>
      <c r="S24" s="113"/>
    </row>
    <row r="25" spans="1:459" s="114" customFormat="1" ht="59.25" customHeight="1" x14ac:dyDescent="0.2">
      <c r="A25" s="504"/>
      <c r="B25" s="513"/>
      <c r="C25" s="513"/>
      <c r="D25" s="513"/>
      <c r="E25" s="513"/>
      <c r="F25" s="513"/>
      <c r="G25" s="392" t="s">
        <v>37</v>
      </c>
      <c r="H25" s="56" t="s">
        <v>305</v>
      </c>
      <c r="I25" s="56">
        <v>100</v>
      </c>
      <c r="J25" s="513"/>
      <c r="K25" s="513"/>
      <c r="L25" s="513"/>
      <c r="M25" s="555"/>
      <c r="N25" s="552"/>
      <c r="O25" s="555"/>
      <c r="P25" s="555"/>
      <c r="Q25" s="513"/>
      <c r="R25" s="513"/>
      <c r="S25" s="113"/>
    </row>
    <row r="26" spans="1:459" s="9" customFormat="1" ht="57.75" customHeight="1" x14ac:dyDescent="0.25">
      <c r="A26" s="505"/>
      <c r="B26" s="514"/>
      <c r="C26" s="514"/>
      <c r="D26" s="514"/>
      <c r="E26" s="514"/>
      <c r="F26" s="514"/>
      <c r="G26" s="36" t="s">
        <v>329</v>
      </c>
      <c r="H26" s="37" t="s">
        <v>329</v>
      </c>
      <c r="I26" s="7" t="s">
        <v>44</v>
      </c>
      <c r="J26" s="514"/>
      <c r="K26" s="514"/>
      <c r="L26" s="514"/>
      <c r="M26" s="556"/>
      <c r="N26" s="553"/>
      <c r="O26" s="556"/>
      <c r="P26" s="556"/>
      <c r="Q26" s="514"/>
      <c r="R26" s="514"/>
      <c r="S26" s="8"/>
    </row>
    <row r="27" spans="1:459" s="9" customFormat="1" ht="69" customHeight="1" x14ac:dyDescent="0.25">
      <c r="A27" s="642">
        <v>5</v>
      </c>
      <c r="B27" s="645">
        <v>1</v>
      </c>
      <c r="C27" s="645">
        <v>4</v>
      </c>
      <c r="D27" s="645">
        <v>2</v>
      </c>
      <c r="E27" s="645" t="s">
        <v>330</v>
      </c>
      <c r="F27" s="648" t="s">
        <v>331</v>
      </c>
      <c r="G27" s="101" t="s">
        <v>332</v>
      </c>
      <c r="H27" s="393" t="s">
        <v>305</v>
      </c>
      <c r="I27" s="102" t="s">
        <v>57</v>
      </c>
      <c r="J27" s="645" t="s">
        <v>333</v>
      </c>
      <c r="K27" s="645"/>
      <c r="L27" s="645" t="s">
        <v>334</v>
      </c>
      <c r="M27" s="653"/>
      <c r="N27" s="656">
        <v>15200</v>
      </c>
      <c r="O27" s="653"/>
      <c r="P27" s="653">
        <v>15200</v>
      </c>
      <c r="Q27" s="645" t="s">
        <v>307</v>
      </c>
      <c r="R27" s="645" t="s">
        <v>318</v>
      </c>
      <c r="S27" s="8"/>
    </row>
    <row r="28" spans="1:459" s="9" customFormat="1" ht="66.75" customHeight="1" x14ac:dyDescent="0.25">
      <c r="A28" s="643"/>
      <c r="B28" s="646"/>
      <c r="C28" s="646"/>
      <c r="D28" s="646"/>
      <c r="E28" s="646"/>
      <c r="F28" s="649"/>
      <c r="G28" s="101" t="s">
        <v>335</v>
      </c>
      <c r="H28" s="393" t="s">
        <v>320</v>
      </c>
      <c r="I28" s="102" t="s">
        <v>336</v>
      </c>
      <c r="J28" s="646"/>
      <c r="K28" s="646"/>
      <c r="L28" s="646"/>
      <c r="M28" s="654"/>
      <c r="N28" s="657"/>
      <c r="O28" s="654"/>
      <c r="P28" s="654"/>
      <c r="Q28" s="646"/>
      <c r="R28" s="646"/>
      <c r="S28" s="8"/>
    </row>
    <row r="29" spans="1:459" s="9" customFormat="1" ht="66" customHeight="1" x14ac:dyDescent="0.25">
      <c r="A29" s="643"/>
      <c r="B29" s="647"/>
      <c r="C29" s="647"/>
      <c r="D29" s="647"/>
      <c r="E29" s="647"/>
      <c r="F29" s="650"/>
      <c r="G29" s="101" t="s">
        <v>337</v>
      </c>
      <c r="H29" s="393" t="s">
        <v>320</v>
      </c>
      <c r="I29" s="102" t="s">
        <v>336</v>
      </c>
      <c r="J29" s="647"/>
      <c r="K29" s="647"/>
      <c r="L29" s="647"/>
      <c r="M29" s="655"/>
      <c r="N29" s="658"/>
      <c r="O29" s="655"/>
      <c r="P29" s="655"/>
      <c r="Q29" s="647"/>
      <c r="R29" s="647"/>
      <c r="S29" s="8"/>
    </row>
    <row r="30" spans="1:459" s="9" customFormat="1" ht="57.75" customHeight="1" x14ac:dyDescent="0.25">
      <c r="A30" s="644"/>
      <c r="B30" s="652" t="s">
        <v>1036</v>
      </c>
      <c r="C30" s="652"/>
      <c r="D30" s="652"/>
      <c r="E30" s="652"/>
      <c r="F30" s="652"/>
      <c r="G30" s="652"/>
      <c r="H30" s="652"/>
      <c r="I30" s="652"/>
      <c r="J30" s="652"/>
      <c r="K30" s="652"/>
      <c r="L30" s="652"/>
      <c r="M30" s="652"/>
      <c r="N30" s="652"/>
      <c r="O30" s="652"/>
      <c r="P30" s="652"/>
      <c r="Q30" s="652"/>
      <c r="R30" s="652"/>
      <c r="S30" s="8"/>
    </row>
    <row r="31" spans="1:459" s="9" customFormat="1" ht="18.75" customHeight="1" x14ac:dyDescent="0.25">
      <c r="A31" s="413"/>
      <c r="B31" s="414"/>
      <c r="C31" s="414"/>
      <c r="D31" s="414"/>
      <c r="E31" s="414"/>
      <c r="F31" s="414"/>
      <c r="G31" s="415"/>
      <c r="H31" s="416"/>
      <c r="I31" s="417"/>
      <c r="J31" s="414"/>
      <c r="K31" s="414"/>
      <c r="L31" s="414"/>
      <c r="M31" s="418"/>
      <c r="N31" s="419"/>
      <c r="O31" s="418"/>
      <c r="P31" s="418"/>
      <c r="Q31" s="414"/>
      <c r="R31" s="414"/>
      <c r="S31" s="8"/>
    </row>
    <row r="32" spans="1:459" ht="15" customHeight="1" x14ac:dyDescent="0.25"/>
    <row r="33" spans="14:18" x14ac:dyDescent="0.25">
      <c r="N33" s="479"/>
      <c r="O33" s="651" t="s">
        <v>112</v>
      </c>
      <c r="P33" s="581"/>
      <c r="Q33" s="581" t="s">
        <v>113</v>
      </c>
      <c r="R33" s="517"/>
    </row>
    <row r="34" spans="14:18" x14ac:dyDescent="0.25">
      <c r="N34" s="479"/>
      <c r="O34" s="14" t="s">
        <v>114</v>
      </c>
      <c r="P34" s="14" t="s">
        <v>115</v>
      </c>
      <c r="Q34" s="14" t="s">
        <v>114</v>
      </c>
      <c r="R34" s="14" t="s">
        <v>115</v>
      </c>
    </row>
    <row r="35" spans="14:18" x14ac:dyDescent="0.25">
      <c r="N35" s="16" t="s">
        <v>116</v>
      </c>
      <c r="O35" s="19">
        <v>3</v>
      </c>
      <c r="P35" s="18">
        <v>77670.37</v>
      </c>
      <c r="Q35" s="30">
        <v>1</v>
      </c>
      <c r="R35" s="20">
        <v>39884.9</v>
      </c>
    </row>
    <row r="36" spans="14:18" x14ac:dyDescent="0.25">
      <c r="N36" s="16" t="s">
        <v>117</v>
      </c>
      <c r="O36" s="19">
        <v>4</v>
      </c>
      <c r="P36" s="18">
        <f>P31+P27+O18+O12+O7</f>
        <v>92870.37</v>
      </c>
      <c r="Q36" s="19">
        <v>1</v>
      </c>
      <c r="R36" s="18">
        <v>39884.9</v>
      </c>
    </row>
  </sheetData>
  <mergeCells count="113">
    <mergeCell ref="N33:N34"/>
    <mergeCell ref="O33:P33"/>
    <mergeCell ref="Q33:R33"/>
    <mergeCell ref="P22:P26"/>
    <mergeCell ref="R27:R29"/>
    <mergeCell ref="B30:R30"/>
    <mergeCell ref="L27:L29"/>
    <mergeCell ref="M27:M29"/>
    <mergeCell ref="N27:N29"/>
    <mergeCell ref="O27:O29"/>
    <mergeCell ref="P27:P29"/>
    <mergeCell ref="Q27:Q29"/>
    <mergeCell ref="N22:N26"/>
    <mergeCell ref="O22:O26"/>
    <mergeCell ref="A27:A30"/>
    <mergeCell ref="B27:B29"/>
    <mergeCell ref="C27:C29"/>
    <mergeCell ref="D27:D29"/>
    <mergeCell ref="E27:E29"/>
    <mergeCell ref="F27:F29"/>
    <mergeCell ref="J27:J29"/>
    <mergeCell ref="K27:K29"/>
    <mergeCell ref="K22:K26"/>
    <mergeCell ref="M16:M17"/>
    <mergeCell ref="N16:N17"/>
    <mergeCell ref="O16:O17"/>
    <mergeCell ref="D18:D20"/>
    <mergeCell ref="E18:E20"/>
    <mergeCell ref="F18:F20"/>
    <mergeCell ref="H18:H19"/>
    <mergeCell ref="J18:J20"/>
    <mergeCell ref="K16:K17"/>
    <mergeCell ref="P16:P17"/>
    <mergeCell ref="Q18:Q20"/>
    <mergeCell ref="R18:R20"/>
    <mergeCell ref="B21:R21"/>
    <mergeCell ref="A22:A26"/>
    <mergeCell ref="B22:B26"/>
    <mergeCell ref="C22:C26"/>
    <mergeCell ref="D22:D26"/>
    <mergeCell ref="E22:E26"/>
    <mergeCell ref="F22:F26"/>
    <mergeCell ref="J22:J26"/>
    <mergeCell ref="K18:K20"/>
    <mergeCell ref="L18:L20"/>
    <mergeCell ref="M18:M20"/>
    <mergeCell ref="N18:N20"/>
    <mergeCell ref="O18:O20"/>
    <mergeCell ref="P18:P20"/>
    <mergeCell ref="Q22:Q26"/>
    <mergeCell ref="R22:R26"/>
    <mergeCell ref="L22:L26"/>
    <mergeCell ref="M22:M26"/>
    <mergeCell ref="A18:A21"/>
    <mergeCell ref="B18:B20"/>
    <mergeCell ref="C18:C20"/>
    <mergeCell ref="L7:L11"/>
    <mergeCell ref="M7:M11"/>
    <mergeCell ref="N7:N11"/>
    <mergeCell ref="O7:O11"/>
    <mergeCell ref="P7:P11"/>
    <mergeCell ref="Q12:Q15"/>
    <mergeCell ref="R12:R15"/>
    <mergeCell ref="A16:A17"/>
    <mergeCell ref="B16:B17"/>
    <mergeCell ref="C16:C17"/>
    <mergeCell ref="D16:D17"/>
    <mergeCell ref="E16:E17"/>
    <mergeCell ref="F16:F17"/>
    <mergeCell ref="H16:H17"/>
    <mergeCell ref="J16:J17"/>
    <mergeCell ref="K12:K15"/>
    <mergeCell ref="L12:L15"/>
    <mergeCell ref="M12:M15"/>
    <mergeCell ref="N12:N15"/>
    <mergeCell ref="O12:O15"/>
    <mergeCell ref="P12:P15"/>
    <mergeCell ref="Q16:Q17"/>
    <mergeCell ref="R16:R17"/>
    <mergeCell ref="L16:L17"/>
    <mergeCell ref="A12:A15"/>
    <mergeCell ref="B12:B15"/>
    <mergeCell ref="C12:C15"/>
    <mergeCell ref="D12:D15"/>
    <mergeCell ref="E12:E15"/>
    <mergeCell ref="F12:F15"/>
    <mergeCell ref="H12:H15"/>
    <mergeCell ref="J12:J15"/>
    <mergeCell ref="K7:K11"/>
    <mergeCell ref="Q4:Q5"/>
    <mergeCell ref="R4:R5"/>
    <mergeCell ref="A7:A11"/>
    <mergeCell ref="B7:B11"/>
    <mergeCell ref="C7:C11"/>
    <mergeCell ref="D7:D11"/>
    <mergeCell ref="E7:E11"/>
    <mergeCell ref="F7:F11"/>
    <mergeCell ref="H7:H11"/>
    <mergeCell ref="J7:J11"/>
    <mergeCell ref="G4:G5"/>
    <mergeCell ref="H4:I4"/>
    <mergeCell ref="J4:J5"/>
    <mergeCell ref="K4:L4"/>
    <mergeCell ref="M4:N4"/>
    <mergeCell ref="O4:P4"/>
    <mergeCell ref="A4:A5"/>
    <mergeCell ref="B4:B5"/>
    <mergeCell ref="C4:C5"/>
    <mergeCell ref="D4:D5"/>
    <mergeCell ref="E4:E5"/>
    <mergeCell ref="F4:F5"/>
    <mergeCell ref="Q7:Q11"/>
    <mergeCell ref="R7:R1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3"/>
  <dimension ref="A1:S65"/>
  <sheetViews>
    <sheetView zoomScale="70" zoomScaleNormal="70" workbookViewId="0">
      <selection sqref="A1:F2"/>
    </sheetView>
  </sheetViews>
  <sheetFormatPr defaultRowHeight="15" x14ac:dyDescent="0.25"/>
  <cols>
    <col min="1" max="1" width="4.7109375" customWidth="1"/>
    <col min="2" max="2" width="8.85546875" customWidth="1"/>
    <col min="3" max="3" width="11.42578125" customWidth="1"/>
    <col min="4" max="4" width="9.7109375" customWidth="1"/>
    <col min="5" max="5" width="52.28515625" customWidth="1"/>
    <col min="6" max="6" width="65.7109375" customWidth="1"/>
    <col min="7" max="7" width="35.7109375" customWidth="1"/>
    <col min="8" max="8" width="19.28515625" customWidth="1"/>
    <col min="9" max="9" width="10.42578125" customWidth="1"/>
    <col min="10" max="10" width="29.7109375" customWidth="1"/>
    <col min="11" max="11" width="14.28515625" customWidth="1"/>
    <col min="12" max="12" width="12.7109375" customWidth="1"/>
    <col min="13" max="16" width="14.7109375" style="1"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1" spans="1:19" ht="15.75" x14ac:dyDescent="0.25">
      <c r="A1" s="965" t="s">
        <v>1255</v>
      </c>
    </row>
    <row r="2" spans="1:19" ht="15.75" x14ac:dyDescent="0.25">
      <c r="A2" s="965" t="s">
        <v>1259</v>
      </c>
    </row>
    <row r="4" spans="1:19" s="3" customFormat="1" ht="47.25" customHeight="1" x14ac:dyDescent="0.25">
      <c r="A4" s="499" t="s">
        <v>0</v>
      </c>
      <c r="B4" s="501" t="s">
        <v>1</v>
      </c>
      <c r="C4" s="501" t="s">
        <v>2</v>
      </c>
      <c r="D4" s="501" t="s">
        <v>3</v>
      </c>
      <c r="E4" s="499" t="s">
        <v>4</v>
      </c>
      <c r="F4" s="499" t="s">
        <v>5</v>
      </c>
      <c r="G4" s="499" t="s">
        <v>6</v>
      </c>
      <c r="H4" s="515" t="s">
        <v>7</v>
      </c>
      <c r="I4" s="515"/>
      <c r="J4" s="499" t="s">
        <v>8</v>
      </c>
      <c r="K4" s="516" t="s">
        <v>9</v>
      </c>
      <c r="L4" s="517"/>
      <c r="M4" s="518" t="s">
        <v>10</v>
      </c>
      <c r="N4" s="518"/>
      <c r="O4" s="518" t="s">
        <v>11</v>
      </c>
      <c r="P4" s="518"/>
      <c r="Q4" s="499" t="s">
        <v>12</v>
      </c>
      <c r="R4" s="501" t="s">
        <v>13</v>
      </c>
      <c r="S4" s="2"/>
    </row>
    <row r="5" spans="1:19" s="3" customFormat="1" ht="35.25" customHeight="1" x14ac:dyDescent="0.2">
      <c r="A5" s="500"/>
      <c r="B5" s="502"/>
      <c r="C5" s="502"/>
      <c r="D5" s="502"/>
      <c r="E5" s="500"/>
      <c r="F5" s="500"/>
      <c r="G5" s="500"/>
      <c r="H5" s="62" t="s">
        <v>14</v>
      </c>
      <c r="I5" s="62" t="s">
        <v>15</v>
      </c>
      <c r="J5" s="500"/>
      <c r="K5" s="64">
        <v>2018</v>
      </c>
      <c r="L5" s="64">
        <v>2019</v>
      </c>
      <c r="M5" s="4">
        <v>2018</v>
      </c>
      <c r="N5" s="4">
        <v>2019</v>
      </c>
      <c r="O5" s="4">
        <v>2018</v>
      </c>
      <c r="P5" s="4">
        <v>2019</v>
      </c>
      <c r="Q5" s="500"/>
      <c r="R5" s="502"/>
      <c r="S5" s="2"/>
    </row>
    <row r="6" spans="1:19" s="3" customFormat="1" ht="15.75" customHeight="1" x14ac:dyDescent="0.2">
      <c r="A6" s="57" t="s">
        <v>16</v>
      </c>
      <c r="B6" s="62" t="s">
        <v>17</v>
      </c>
      <c r="C6" s="62" t="s">
        <v>18</v>
      </c>
      <c r="D6" s="62" t="s">
        <v>19</v>
      </c>
      <c r="E6" s="57" t="s">
        <v>20</v>
      </c>
      <c r="F6" s="57" t="s">
        <v>21</v>
      </c>
      <c r="G6" s="57" t="s">
        <v>22</v>
      </c>
      <c r="H6" s="62" t="s">
        <v>23</v>
      </c>
      <c r="I6" s="62" t="s">
        <v>24</v>
      </c>
      <c r="J6" s="57" t="s">
        <v>25</v>
      </c>
      <c r="K6" s="64" t="s">
        <v>26</v>
      </c>
      <c r="L6" s="64" t="s">
        <v>27</v>
      </c>
      <c r="M6" s="65" t="s">
        <v>28</v>
      </c>
      <c r="N6" s="65" t="s">
        <v>29</v>
      </c>
      <c r="O6" s="65" t="s">
        <v>30</v>
      </c>
      <c r="P6" s="65" t="s">
        <v>31</v>
      </c>
      <c r="Q6" s="57" t="s">
        <v>32</v>
      </c>
      <c r="R6" s="62" t="s">
        <v>33</v>
      </c>
      <c r="S6" s="2"/>
    </row>
    <row r="7" spans="1:19" ht="276.75" customHeight="1" x14ac:dyDescent="0.25">
      <c r="A7" s="63">
        <v>1</v>
      </c>
      <c r="B7" s="45">
        <v>1</v>
      </c>
      <c r="C7" s="45">
        <v>4</v>
      </c>
      <c r="D7" s="34">
        <v>2</v>
      </c>
      <c r="E7" s="137" t="s">
        <v>398</v>
      </c>
      <c r="F7" s="34" t="s">
        <v>399</v>
      </c>
      <c r="G7" s="34" t="s">
        <v>400</v>
      </c>
      <c r="H7" s="35" t="s">
        <v>401</v>
      </c>
      <c r="I7" s="10" t="s">
        <v>71</v>
      </c>
      <c r="J7" s="34" t="s">
        <v>402</v>
      </c>
      <c r="K7" s="35" t="s">
        <v>94</v>
      </c>
      <c r="L7" s="35"/>
      <c r="M7" s="32">
        <v>15321.6</v>
      </c>
      <c r="N7" s="32"/>
      <c r="O7" s="32">
        <v>15321.6</v>
      </c>
      <c r="P7" s="32"/>
      <c r="Q7" s="34" t="s">
        <v>403</v>
      </c>
      <c r="R7" s="34" t="s">
        <v>404</v>
      </c>
      <c r="S7" s="11"/>
    </row>
    <row r="8" spans="1:19" ht="120" customHeight="1" x14ac:dyDescent="0.25">
      <c r="A8" s="49">
        <v>2</v>
      </c>
      <c r="B8" s="45">
        <v>1</v>
      </c>
      <c r="C8" s="45">
        <v>4</v>
      </c>
      <c r="D8" s="34">
        <v>2</v>
      </c>
      <c r="E8" s="137" t="s">
        <v>405</v>
      </c>
      <c r="F8" s="34" t="s">
        <v>406</v>
      </c>
      <c r="G8" s="34" t="s">
        <v>155</v>
      </c>
      <c r="H8" s="34" t="s">
        <v>42</v>
      </c>
      <c r="I8" s="10" t="s">
        <v>51</v>
      </c>
      <c r="J8" s="34" t="s">
        <v>407</v>
      </c>
      <c r="K8" s="35" t="s">
        <v>50</v>
      </c>
      <c r="L8" s="35"/>
      <c r="M8" s="32">
        <v>65380</v>
      </c>
      <c r="N8" s="32"/>
      <c r="O8" s="32">
        <v>65380</v>
      </c>
      <c r="P8" s="32"/>
      <c r="Q8" s="34" t="s">
        <v>403</v>
      </c>
      <c r="R8" s="34" t="s">
        <v>404</v>
      </c>
      <c r="S8" s="11"/>
    </row>
    <row r="9" spans="1:19" ht="140.44999999999999" customHeight="1" x14ac:dyDescent="0.25">
      <c r="A9" s="49">
        <v>3</v>
      </c>
      <c r="B9" s="45">
        <v>1</v>
      </c>
      <c r="C9" s="45">
        <v>4</v>
      </c>
      <c r="D9" s="34">
        <v>2</v>
      </c>
      <c r="E9" s="137" t="s">
        <v>408</v>
      </c>
      <c r="F9" s="34" t="s">
        <v>409</v>
      </c>
      <c r="G9" s="34" t="s">
        <v>155</v>
      </c>
      <c r="H9" s="34" t="s">
        <v>42</v>
      </c>
      <c r="I9" s="10" t="s">
        <v>180</v>
      </c>
      <c r="J9" s="34" t="s">
        <v>410</v>
      </c>
      <c r="K9" s="35" t="s">
        <v>50</v>
      </c>
      <c r="L9" s="35"/>
      <c r="M9" s="32">
        <v>24000</v>
      </c>
      <c r="N9" s="32"/>
      <c r="O9" s="32">
        <v>24000</v>
      </c>
      <c r="P9" s="32"/>
      <c r="Q9" s="34" t="s">
        <v>403</v>
      </c>
      <c r="R9" s="34" t="s">
        <v>404</v>
      </c>
    </row>
    <row r="10" spans="1:19" ht="133.5" customHeight="1" x14ac:dyDescent="0.25">
      <c r="A10" s="45">
        <v>4</v>
      </c>
      <c r="B10" s="45">
        <v>1</v>
      </c>
      <c r="C10" s="45">
        <v>4</v>
      </c>
      <c r="D10" s="45">
        <v>5</v>
      </c>
      <c r="E10" s="137" t="s">
        <v>411</v>
      </c>
      <c r="F10" s="34" t="s">
        <v>412</v>
      </c>
      <c r="G10" s="45" t="s">
        <v>37</v>
      </c>
      <c r="H10" s="45" t="s">
        <v>42</v>
      </c>
      <c r="I10" s="45">
        <v>80</v>
      </c>
      <c r="J10" s="34" t="s">
        <v>410</v>
      </c>
      <c r="K10" s="45" t="s">
        <v>50</v>
      </c>
      <c r="L10" s="45"/>
      <c r="M10" s="32">
        <v>14989.8</v>
      </c>
      <c r="N10" s="45"/>
      <c r="O10" s="32">
        <v>14989.8</v>
      </c>
      <c r="P10" s="45"/>
      <c r="Q10" s="36" t="s">
        <v>403</v>
      </c>
      <c r="R10" s="36" t="s">
        <v>404</v>
      </c>
    </row>
    <row r="11" spans="1:19" ht="133.5" customHeight="1" x14ac:dyDescent="0.25">
      <c r="A11" s="568">
        <v>4</v>
      </c>
      <c r="B11" s="43">
        <v>1</v>
      </c>
      <c r="C11" s="43">
        <v>4</v>
      </c>
      <c r="D11" s="43">
        <v>5</v>
      </c>
      <c r="E11" s="44" t="s">
        <v>411</v>
      </c>
      <c r="F11" s="40" t="s">
        <v>412</v>
      </c>
      <c r="G11" s="43" t="s">
        <v>37</v>
      </c>
      <c r="H11" s="43" t="s">
        <v>42</v>
      </c>
      <c r="I11" s="43">
        <v>80</v>
      </c>
      <c r="J11" s="40" t="s">
        <v>410</v>
      </c>
      <c r="K11" s="43" t="s">
        <v>50</v>
      </c>
      <c r="L11" s="43"/>
      <c r="M11" s="41">
        <v>14467.12</v>
      </c>
      <c r="N11" s="43"/>
      <c r="O11" s="41">
        <v>14467.12</v>
      </c>
      <c r="P11" s="43"/>
      <c r="Q11" s="52" t="s">
        <v>403</v>
      </c>
      <c r="R11" s="52" t="s">
        <v>404</v>
      </c>
    </row>
    <row r="12" spans="1:19" ht="37.5" customHeight="1" x14ac:dyDescent="0.25">
      <c r="A12" s="569"/>
      <c r="B12" s="660" t="s">
        <v>413</v>
      </c>
      <c r="C12" s="661"/>
      <c r="D12" s="661"/>
      <c r="E12" s="661"/>
      <c r="F12" s="661"/>
      <c r="G12" s="661"/>
      <c r="H12" s="661"/>
      <c r="I12" s="661"/>
      <c r="J12" s="661"/>
      <c r="K12" s="661"/>
      <c r="L12" s="661"/>
      <c r="M12" s="661"/>
      <c r="N12" s="661"/>
      <c r="O12" s="661"/>
      <c r="P12" s="661"/>
      <c r="Q12" s="661"/>
      <c r="R12" s="662"/>
    </row>
    <row r="13" spans="1:19" ht="149.25" customHeight="1" x14ac:dyDescent="0.25">
      <c r="A13" s="49">
        <v>5</v>
      </c>
      <c r="B13" s="45">
        <v>1</v>
      </c>
      <c r="C13" s="45">
        <v>4</v>
      </c>
      <c r="D13" s="45">
        <v>5</v>
      </c>
      <c r="E13" s="137" t="s">
        <v>414</v>
      </c>
      <c r="F13" s="34" t="s">
        <v>415</v>
      </c>
      <c r="G13" s="45" t="s">
        <v>155</v>
      </c>
      <c r="H13" s="45" t="s">
        <v>42</v>
      </c>
      <c r="I13" s="45">
        <v>35</v>
      </c>
      <c r="J13" s="34" t="s">
        <v>410</v>
      </c>
      <c r="K13" s="45" t="s">
        <v>50</v>
      </c>
      <c r="L13" s="45"/>
      <c r="M13" s="32">
        <v>44975</v>
      </c>
      <c r="N13" s="32"/>
      <c r="O13" s="32">
        <v>44975</v>
      </c>
      <c r="P13" s="18"/>
      <c r="Q13" s="34" t="s">
        <v>403</v>
      </c>
      <c r="R13" s="34" t="s">
        <v>404</v>
      </c>
    </row>
    <row r="14" spans="1:19" s="9" customFormat="1" ht="409.6" customHeight="1" x14ac:dyDescent="0.25">
      <c r="A14" s="38">
        <v>6</v>
      </c>
      <c r="B14" s="38">
        <v>1</v>
      </c>
      <c r="C14" s="38">
        <v>4</v>
      </c>
      <c r="D14" s="36">
        <v>5</v>
      </c>
      <c r="E14" s="36" t="s">
        <v>416</v>
      </c>
      <c r="F14" s="36" t="s">
        <v>417</v>
      </c>
      <c r="G14" s="36" t="s">
        <v>418</v>
      </c>
      <c r="H14" s="37" t="s">
        <v>419</v>
      </c>
      <c r="I14" s="7" t="s">
        <v>420</v>
      </c>
      <c r="J14" s="36" t="s">
        <v>421</v>
      </c>
      <c r="K14" s="37" t="s">
        <v>39</v>
      </c>
      <c r="L14" s="37"/>
      <c r="M14" s="31">
        <v>22810</v>
      </c>
      <c r="N14" s="31"/>
      <c r="O14" s="31">
        <v>22810</v>
      </c>
      <c r="P14" s="31"/>
      <c r="Q14" s="36" t="s">
        <v>422</v>
      </c>
      <c r="R14" s="36" t="s">
        <v>423</v>
      </c>
      <c r="S14" s="8"/>
    </row>
    <row r="15" spans="1:19" ht="174" customHeight="1" x14ac:dyDescent="0.25">
      <c r="A15" s="49">
        <v>7</v>
      </c>
      <c r="B15" s="49">
        <v>1</v>
      </c>
      <c r="C15" s="49">
        <v>4</v>
      </c>
      <c r="D15" s="47">
        <v>5</v>
      </c>
      <c r="E15" s="47" t="s">
        <v>424</v>
      </c>
      <c r="F15" s="34" t="s">
        <v>425</v>
      </c>
      <c r="G15" s="47" t="s">
        <v>55</v>
      </c>
      <c r="H15" s="55" t="s">
        <v>42</v>
      </c>
      <c r="I15" s="138" t="s">
        <v>84</v>
      </c>
      <c r="J15" s="47" t="s">
        <v>410</v>
      </c>
      <c r="K15" s="55" t="s">
        <v>50</v>
      </c>
      <c r="L15" s="55"/>
      <c r="M15" s="51">
        <v>21466.06</v>
      </c>
      <c r="N15" s="51"/>
      <c r="O15" s="51">
        <v>21466.06</v>
      </c>
      <c r="P15" s="51"/>
      <c r="Q15" s="47" t="s">
        <v>403</v>
      </c>
      <c r="R15" s="47" t="s">
        <v>404</v>
      </c>
      <c r="S15" s="11"/>
    </row>
    <row r="16" spans="1:19" ht="174" customHeight="1" x14ac:dyDescent="0.25">
      <c r="A16" s="568">
        <v>7</v>
      </c>
      <c r="B16" s="43">
        <v>1</v>
      </c>
      <c r="C16" s="43">
        <v>4</v>
      </c>
      <c r="D16" s="40">
        <v>5</v>
      </c>
      <c r="E16" s="46" t="s">
        <v>424</v>
      </c>
      <c r="F16" s="139" t="s">
        <v>425</v>
      </c>
      <c r="G16" s="46" t="s">
        <v>55</v>
      </c>
      <c r="H16" s="48" t="s">
        <v>42</v>
      </c>
      <c r="I16" s="23" t="s">
        <v>84</v>
      </c>
      <c r="J16" s="46" t="s">
        <v>410</v>
      </c>
      <c r="K16" s="33" t="s">
        <v>50</v>
      </c>
      <c r="L16" s="33"/>
      <c r="M16" s="41">
        <v>17917.87</v>
      </c>
      <c r="N16" s="42"/>
      <c r="O16" s="41">
        <v>17917.87</v>
      </c>
      <c r="P16" s="42"/>
      <c r="Q16" s="46" t="s">
        <v>403</v>
      </c>
      <c r="R16" s="46" t="s">
        <v>404</v>
      </c>
      <c r="S16" s="11"/>
    </row>
    <row r="17" spans="1:19" ht="45.75" customHeight="1" x14ac:dyDescent="0.25">
      <c r="A17" s="569"/>
      <c r="B17" s="660" t="s">
        <v>426</v>
      </c>
      <c r="C17" s="661"/>
      <c r="D17" s="661"/>
      <c r="E17" s="661"/>
      <c r="F17" s="661"/>
      <c r="G17" s="661"/>
      <c r="H17" s="661"/>
      <c r="I17" s="661"/>
      <c r="J17" s="661"/>
      <c r="K17" s="661"/>
      <c r="L17" s="661"/>
      <c r="M17" s="661"/>
      <c r="N17" s="661"/>
      <c r="O17" s="661"/>
      <c r="P17" s="661"/>
      <c r="Q17" s="661"/>
      <c r="R17" s="662"/>
      <c r="S17" s="11"/>
    </row>
    <row r="18" spans="1:19" s="9" customFormat="1" ht="156" customHeight="1" x14ac:dyDescent="0.25">
      <c r="A18" s="249">
        <v>8</v>
      </c>
      <c r="B18" s="250">
        <v>1</v>
      </c>
      <c r="C18" s="250">
        <v>4</v>
      </c>
      <c r="D18" s="236">
        <v>2</v>
      </c>
      <c r="E18" s="236" t="s">
        <v>427</v>
      </c>
      <c r="F18" s="251" t="s">
        <v>428</v>
      </c>
      <c r="G18" s="236" t="s">
        <v>55</v>
      </c>
      <c r="H18" s="252" t="s">
        <v>42</v>
      </c>
      <c r="I18" s="237" t="s">
        <v>84</v>
      </c>
      <c r="J18" s="236" t="s">
        <v>429</v>
      </c>
      <c r="K18" s="252"/>
      <c r="L18" s="252" t="s">
        <v>50</v>
      </c>
      <c r="M18" s="253"/>
      <c r="N18" s="253">
        <v>11500</v>
      </c>
      <c r="O18" s="253"/>
      <c r="P18" s="253">
        <v>11500</v>
      </c>
      <c r="Q18" s="236" t="s">
        <v>403</v>
      </c>
      <c r="R18" s="236" t="s">
        <v>404</v>
      </c>
      <c r="S18" s="8"/>
    </row>
    <row r="19" spans="1:19" s="9" customFormat="1" ht="87.75" customHeight="1" x14ac:dyDescent="0.25">
      <c r="A19" s="254"/>
      <c r="B19" s="663" t="s">
        <v>1048</v>
      </c>
      <c r="C19" s="664"/>
      <c r="D19" s="664"/>
      <c r="E19" s="664"/>
      <c r="F19" s="664"/>
      <c r="G19" s="664"/>
      <c r="H19" s="664"/>
      <c r="I19" s="664"/>
      <c r="J19" s="664"/>
      <c r="K19" s="664"/>
      <c r="L19" s="664"/>
      <c r="M19" s="664"/>
      <c r="N19" s="664"/>
      <c r="O19" s="664"/>
      <c r="P19" s="664"/>
      <c r="Q19" s="664"/>
      <c r="R19" s="665"/>
      <c r="S19" s="8"/>
    </row>
    <row r="20" spans="1:19" s="9" customFormat="1" ht="105" customHeight="1" x14ac:dyDescent="0.25">
      <c r="A20" s="250">
        <v>9</v>
      </c>
      <c r="B20" s="250">
        <v>1</v>
      </c>
      <c r="C20" s="250">
        <v>4</v>
      </c>
      <c r="D20" s="236">
        <v>2</v>
      </c>
      <c r="E20" s="236" t="s">
        <v>430</v>
      </c>
      <c r="F20" s="236" t="s">
        <v>431</v>
      </c>
      <c r="G20" s="236" t="s">
        <v>432</v>
      </c>
      <c r="H20" s="236" t="s">
        <v>42</v>
      </c>
      <c r="I20" s="237" t="s">
        <v>51</v>
      </c>
      <c r="J20" s="236" t="s">
        <v>433</v>
      </c>
      <c r="K20" s="252"/>
      <c r="L20" s="252" t="s">
        <v>50</v>
      </c>
      <c r="M20" s="253"/>
      <c r="N20" s="253">
        <v>22000</v>
      </c>
      <c r="O20" s="253"/>
      <c r="P20" s="253">
        <v>22000</v>
      </c>
      <c r="Q20" s="236" t="s">
        <v>403</v>
      </c>
      <c r="R20" s="236" t="s">
        <v>404</v>
      </c>
      <c r="S20" s="8"/>
    </row>
    <row r="21" spans="1:19" s="9" customFormat="1" ht="106.5" customHeight="1" x14ac:dyDescent="0.25">
      <c r="A21" s="254"/>
      <c r="B21" s="484" t="s">
        <v>1047</v>
      </c>
      <c r="C21" s="659"/>
      <c r="D21" s="659"/>
      <c r="E21" s="659"/>
      <c r="F21" s="659"/>
      <c r="G21" s="659"/>
      <c r="H21" s="659"/>
      <c r="I21" s="659"/>
      <c r="J21" s="659"/>
      <c r="K21" s="659"/>
      <c r="L21" s="659"/>
      <c r="M21" s="659"/>
      <c r="N21" s="659"/>
      <c r="O21" s="659"/>
      <c r="P21" s="659"/>
      <c r="Q21" s="659"/>
      <c r="R21" s="659"/>
      <c r="S21" s="8"/>
    </row>
    <row r="22" spans="1:19" ht="139.5" customHeight="1" x14ac:dyDescent="0.25">
      <c r="A22" s="241">
        <v>10</v>
      </c>
      <c r="B22" s="242">
        <v>1</v>
      </c>
      <c r="C22" s="241">
        <v>4</v>
      </c>
      <c r="D22" s="241">
        <v>2</v>
      </c>
      <c r="E22" s="242" t="s">
        <v>434</v>
      </c>
      <c r="F22" s="242" t="s">
        <v>435</v>
      </c>
      <c r="G22" s="242" t="s">
        <v>37</v>
      </c>
      <c r="H22" s="242" t="s">
        <v>42</v>
      </c>
      <c r="I22" s="242">
        <v>45</v>
      </c>
      <c r="J22" s="242" t="s">
        <v>433</v>
      </c>
      <c r="K22" s="242"/>
      <c r="L22" s="241" t="s">
        <v>50</v>
      </c>
      <c r="M22" s="241"/>
      <c r="N22" s="255">
        <v>10000</v>
      </c>
      <c r="O22" s="255"/>
      <c r="P22" s="255">
        <v>10000</v>
      </c>
      <c r="Q22" s="242" t="s">
        <v>403</v>
      </c>
      <c r="R22" s="242" t="s">
        <v>404</v>
      </c>
    </row>
    <row r="23" spans="1:19" ht="69" customHeight="1" x14ac:dyDescent="0.25">
      <c r="A23" s="256"/>
      <c r="B23" s="613" t="s">
        <v>1046</v>
      </c>
      <c r="C23" s="616"/>
      <c r="D23" s="616"/>
      <c r="E23" s="616"/>
      <c r="F23" s="616"/>
      <c r="G23" s="616"/>
      <c r="H23" s="616"/>
      <c r="I23" s="616"/>
      <c r="J23" s="616"/>
      <c r="K23" s="616"/>
      <c r="L23" s="616"/>
      <c r="M23" s="616"/>
      <c r="N23" s="616"/>
      <c r="O23" s="616"/>
      <c r="P23" s="616"/>
      <c r="Q23" s="616"/>
      <c r="R23" s="617"/>
    </row>
    <row r="24" spans="1:19" ht="131.25" customHeight="1" x14ac:dyDescent="0.25">
      <c r="A24" s="241">
        <v>11</v>
      </c>
      <c r="B24" s="242">
        <v>3</v>
      </c>
      <c r="C24" s="241">
        <v>4</v>
      </c>
      <c r="D24" s="241">
        <v>5</v>
      </c>
      <c r="E24" s="242" t="s">
        <v>436</v>
      </c>
      <c r="F24" s="242" t="s">
        <v>437</v>
      </c>
      <c r="G24" s="242" t="s">
        <v>37</v>
      </c>
      <c r="H24" s="242" t="s">
        <v>42</v>
      </c>
      <c r="I24" s="242">
        <v>40</v>
      </c>
      <c r="J24" s="242" t="s">
        <v>438</v>
      </c>
      <c r="K24" s="242"/>
      <c r="L24" s="242" t="s">
        <v>50</v>
      </c>
      <c r="M24" s="242"/>
      <c r="N24" s="257">
        <v>8500</v>
      </c>
      <c r="O24" s="257"/>
      <c r="P24" s="257">
        <v>8500</v>
      </c>
      <c r="Q24" s="242" t="s">
        <v>403</v>
      </c>
      <c r="R24" s="242" t="s">
        <v>404</v>
      </c>
    </row>
    <row r="25" spans="1:19" ht="51.75" customHeight="1" x14ac:dyDescent="0.25">
      <c r="A25" s="241"/>
      <c r="B25" s="613" t="s">
        <v>1045</v>
      </c>
      <c r="C25" s="616"/>
      <c r="D25" s="616"/>
      <c r="E25" s="616"/>
      <c r="F25" s="616"/>
      <c r="G25" s="616"/>
      <c r="H25" s="616"/>
      <c r="I25" s="616"/>
      <c r="J25" s="616"/>
      <c r="K25" s="616"/>
      <c r="L25" s="616"/>
      <c r="M25" s="616"/>
      <c r="N25" s="616"/>
      <c r="O25" s="616"/>
      <c r="P25" s="616"/>
      <c r="Q25" s="616"/>
      <c r="R25" s="617"/>
    </row>
    <row r="26" spans="1:19" ht="127.5" customHeight="1" x14ac:dyDescent="0.25">
      <c r="A26" s="241">
        <v>12</v>
      </c>
      <c r="B26" s="242">
        <v>1</v>
      </c>
      <c r="C26" s="241">
        <v>4</v>
      </c>
      <c r="D26" s="241">
        <v>2</v>
      </c>
      <c r="E26" s="242" t="s">
        <v>439</v>
      </c>
      <c r="F26" s="242" t="s">
        <v>440</v>
      </c>
      <c r="G26" s="241" t="s">
        <v>37</v>
      </c>
      <c r="H26" s="241" t="s">
        <v>42</v>
      </c>
      <c r="I26" s="241">
        <v>40</v>
      </c>
      <c r="J26" s="242" t="s">
        <v>438</v>
      </c>
      <c r="K26" s="241"/>
      <c r="L26" s="241" t="s">
        <v>94</v>
      </c>
      <c r="M26" s="241"/>
      <c r="N26" s="248">
        <v>8200</v>
      </c>
      <c r="O26" s="248"/>
      <c r="P26" s="257">
        <v>8200</v>
      </c>
      <c r="Q26" s="242" t="s">
        <v>403</v>
      </c>
      <c r="R26" s="242" t="s">
        <v>404</v>
      </c>
    </row>
    <row r="27" spans="1:19" ht="77.25" customHeight="1" x14ac:dyDescent="0.25">
      <c r="A27" s="241"/>
      <c r="B27" s="613" t="s">
        <v>1044</v>
      </c>
      <c r="C27" s="616"/>
      <c r="D27" s="616"/>
      <c r="E27" s="616"/>
      <c r="F27" s="616"/>
      <c r="G27" s="616"/>
      <c r="H27" s="616"/>
      <c r="I27" s="616"/>
      <c r="J27" s="616"/>
      <c r="K27" s="616"/>
      <c r="L27" s="616"/>
      <c r="M27" s="616"/>
      <c r="N27" s="616"/>
      <c r="O27" s="616"/>
      <c r="P27" s="616"/>
      <c r="Q27" s="616"/>
      <c r="R27" s="617"/>
    </row>
    <row r="28" spans="1:19" ht="77.25" customHeight="1" x14ac:dyDescent="0.25">
      <c r="A28" s="241">
        <v>13</v>
      </c>
      <c r="B28" s="242">
        <v>1</v>
      </c>
      <c r="C28" s="242">
        <v>4</v>
      </c>
      <c r="D28" s="242">
        <v>2</v>
      </c>
      <c r="E28" s="242" t="s">
        <v>441</v>
      </c>
      <c r="F28" s="242" t="s">
        <v>442</v>
      </c>
      <c r="G28" s="242" t="s">
        <v>37</v>
      </c>
      <c r="H28" s="242" t="s">
        <v>42</v>
      </c>
      <c r="I28" s="242">
        <v>40</v>
      </c>
      <c r="J28" s="242" t="s">
        <v>433</v>
      </c>
      <c r="K28" s="242"/>
      <c r="L28" s="242" t="s">
        <v>50</v>
      </c>
      <c r="M28" s="242"/>
      <c r="N28" s="257">
        <v>13000</v>
      </c>
      <c r="O28" s="257"/>
      <c r="P28" s="257">
        <v>13000</v>
      </c>
      <c r="Q28" s="242" t="s">
        <v>403</v>
      </c>
      <c r="R28" s="242" t="s">
        <v>404</v>
      </c>
    </row>
    <row r="29" spans="1:19" ht="120" customHeight="1" x14ac:dyDescent="0.25">
      <c r="A29" s="256"/>
      <c r="B29" s="613" t="s">
        <v>1043</v>
      </c>
      <c r="C29" s="616"/>
      <c r="D29" s="616"/>
      <c r="E29" s="616"/>
      <c r="F29" s="616"/>
      <c r="G29" s="616"/>
      <c r="H29" s="616"/>
      <c r="I29" s="616"/>
      <c r="J29" s="616"/>
      <c r="K29" s="616"/>
      <c r="L29" s="616"/>
      <c r="M29" s="616"/>
      <c r="N29" s="616"/>
      <c r="O29" s="616"/>
      <c r="P29" s="616"/>
      <c r="Q29" s="616"/>
      <c r="R29" s="617"/>
    </row>
    <row r="30" spans="1:19" ht="109.5" customHeight="1" x14ac:dyDescent="0.25">
      <c r="A30" s="241">
        <v>14</v>
      </c>
      <c r="B30" s="241">
        <v>1</v>
      </c>
      <c r="C30" s="241">
        <v>4</v>
      </c>
      <c r="D30" s="241">
        <v>2</v>
      </c>
      <c r="E30" s="242" t="s">
        <v>443</v>
      </c>
      <c r="F30" s="242" t="s">
        <v>444</v>
      </c>
      <c r="G30" s="241" t="s">
        <v>37</v>
      </c>
      <c r="H30" s="241" t="s">
        <v>42</v>
      </c>
      <c r="I30" s="241">
        <v>50</v>
      </c>
      <c r="J30" s="242" t="s">
        <v>433</v>
      </c>
      <c r="K30" s="241"/>
      <c r="L30" s="241" t="s">
        <v>50</v>
      </c>
      <c r="M30" s="248"/>
      <c r="N30" s="248">
        <v>13500</v>
      </c>
      <c r="O30" s="248"/>
      <c r="P30" s="248">
        <v>13500</v>
      </c>
      <c r="Q30" s="242" t="s">
        <v>403</v>
      </c>
      <c r="R30" s="242" t="s">
        <v>404</v>
      </c>
    </row>
    <row r="31" spans="1:19" ht="154.5" customHeight="1" x14ac:dyDescent="0.25">
      <c r="A31" s="241"/>
      <c r="B31" s="613" t="s">
        <v>1042</v>
      </c>
      <c r="C31" s="616"/>
      <c r="D31" s="616"/>
      <c r="E31" s="616"/>
      <c r="F31" s="616"/>
      <c r="G31" s="616"/>
      <c r="H31" s="616"/>
      <c r="I31" s="616"/>
      <c r="J31" s="616"/>
      <c r="K31" s="616"/>
      <c r="L31" s="616"/>
      <c r="M31" s="616"/>
      <c r="N31" s="616"/>
      <c r="O31" s="616"/>
      <c r="P31" s="616"/>
      <c r="Q31" s="616"/>
      <c r="R31" s="617"/>
    </row>
    <row r="32" spans="1:19" ht="153" customHeight="1" x14ac:dyDescent="0.25">
      <c r="A32" s="241">
        <v>15</v>
      </c>
      <c r="B32" s="241">
        <v>1</v>
      </c>
      <c r="C32" s="241">
        <v>4</v>
      </c>
      <c r="D32" s="241">
        <v>2</v>
      </c>
      <c r="E32" s="242" t="s">
        <v>445</v>
      </c>
      <c r="F32" s="242" t="s">
        <v>446</v>
      </c>
      <c r="G32" s="241" t="s">
        <v>155</v>
      </c>
      <c r="H32" s="241" t="s">
        <v>42</v>
      </c>
      <c r="I32" s="241">
        <v>25</v>
      </c>
      <c r="J32" s="242" t="s">
        <v>438</v>
      </c>
      <c r="K32" s="241"/>
      <c r="L32" s="241" t="s">
        <v>94</v>
      </c>
      <c r="M32" s="248"/>
      <c r="N32" s="248">
        <v>32000</v>
      </c>
      <c r="O32" s="248"/>
      <c r="P32" s="248">
        <v>32000</v>
      </c>
      <c r="Q32" s="242" t="s">
        <v>403</v>
      </c>
      <c r="R32" s="242" t="s">
        <v>404</v>
      </c>
    </row>
    <row r="33" spans="1:19" ht="49.5" customHeight="1" x14ac:dyDescent="0.25">
      <c r="A33" s="241"/>
      <c r="B33" s="613" t="s">
        <v>1041</v>
      </c>
      <c r="C33" s="616"/>
      <c r="D33" s="616"/>
      <c r="E33" s="616"/>
      <c r="F33" s="616"/>
      <c r="G33" s="616"/>
      <c r="H33" s="616"/>
      <c r="I33" s="616"/>
      <c r="J33" s="616"/>
      <c r="K33" s="616"/>
      <c r="L33" s="616"/>
      <c r="M33" s="616"/>
      <c r="N33" s="616"/>
      <c r="O33" s="616"/>
      <c r="P33" s="616"/>
      <c r="Q33" s="616"/>
      <c r="R33" s="617"/>
    </row>
    <row r="34" spans="1:19" ht="140.25" customHeight="1" x14ac:dyDescent="0.25">
      <c r="A34" s="241">
        <v>16</v>
      </c>
      <c r="B34" s="241">
        <v>1</v>
      </c>
      <c r="C34" s="241">
        <v>4</v>
      </c>
      <c r="D34" s="241">
        <v>2</v>
      </c>
      <c r="E34" s="242" t="s">
        <v>447</v>
      </c>
      <c r="F34" s="242" t="s">
        <v>448</v>
      </c>
      <c r="G34" s="241" t="s">
        <v>155</v>
      </c>
      <c r="H34" s="241" t="s">
        <v>42</v>
      </c>
      <c r="I34" s="241">
        <v>25</v>
      </c>
      <c r="J34" s="242" t="s">
        <v>438</v>
      </c>
      <c r="K34" s="241"/>
      <c r="L34" s="241" t="s">
        <v>94</v>
      </c>
      <c r="M34" s="248"/>
      <c r="N34" s="248">
        <v>30000</v>
      </c>
      <c r="O34" s="248"/>
      <c r="P34" s="248">
        <v>30000</v>
      </c>
      <c r="Q34" s="242" t="s">
        <v>403</v>
      </c>
      <c r="R34" s="242" t="s">
        <v>404</v>
      </c>
    </row>
    <row r="35" spans="1:19" ht="50.25" customHeight="1" x14ac:dyDescent="0.25">
      <c r="A35" s="256"/>
      <c r="B35" s="613" t="s">
        <v>1040</v>
      </c>
      <c r="C35" s="616"/>
      <c r="D35" s="616"/>
      <c r="E35" s="616"/>
      <c r="F35" s="616"/>
      <c r="G35" s="616"/>
      <c r="H35" s="616"/>
      <c r="I35" s="616"/>
      <c r="J35" s="616"/>
      <c r="K35" s="616"/>
      <c r="L35" s="616"/>
      <c r="M35" s="616"/>
      <c r="N35" s="616"/>
      <c r="O35" s="616"/>
      <c r="P35" s="616"/>
      <c r="Q35" s="616"/>
      <c r="R35" s="617"/>
    </row>
    <row r="36" spans="1:19" ht="165.6" customHeight="1" x14ac:dyDescent="0.25">
      <c r="A36" s="241">
        <v>17</v>
      </c>
      <c r="B36" s="241">
        <v>1</v>
      </c>
      <c r="C36" s="241">
        <v>4</v>
      </c>
      <c r="D36" s="241">
        <v>5</v>
      </c>
      <c r="E36" s="242" t="s">
        <v>449</v>
      </c>
      <c r="F36" s="242" t="s">
        <v>450</v>
      </c>
      <c r="G36" s="241" t="s">
        <v>155</v>
      </c>
      <c r="H36" s="241" t="s">
        <v>42</v>
      </c>
      <c r="I36" s="241">
        <v>25</v>
      </c>
      <c r="J36" s="242" t="s">
        <v>438</v>
      </c>
      <c r="K36" s="241"/>
      <c r="L36" s="241" t="s">
        <v>50</v>
      </c>
      <c r="M36" s="248"/>
      <c r="N36" s="248">
        <v>66000</v>
      </c>
      <c r="O36" s="248"/>
      <c r="P36" s="248">
        <v>66000</v>
      </c>
      <c r="Q36" s="242" t="s">
        <v>403</v>
      </c>
      <c r="R36" s="242" t="s">
        <v>404</v>
      </c>
    </row>
    <row r="37" spans="1:19" ht="126.75" customHeight="1" x14ac:dyDescent="0.25">
      <c r="A37" s="256"/>
      <c r="B37" s="613" t="s">
        <v>1039</v>
      </c>
      <c r="C37" s="614"/>
      <c r="D37" s="614"/>
      <c r="E37" s="614"/>
      <c r="F37" s="614"/>
      <c r="G37" s="614"/>
      <c r="H37" s="614"/>
      <c r="I37" s="614"/>
      <c r="J37" s="614"/>
      <c r="K37" s="614"/>
      <c r="L37" s="614"/>
      <c r="M37" s="614"/>
      <c r="N37" s="614"/>
      <c r="O37" s="614"/>
      <c r="P37" s="614"/>
      <c r="Q37" s="614"/>
      <c r="R37" s="615"/>
    </row>
    <row r="38" spans="1:19" ht="167.25" customHeight="1" x14ac:dyDescent="0.25">
      <c r="A38" s="241">
        <v>18</v>
      </c>
      <c r="B38" s="241">
        <v>1</v>
      </c>
      <c r="C38" s="241">
        <v>4</v>
      </c>
      <c r="D38" s="241">
        <v>5</v>
      </c>
      <c r="E38" s="242" t="s">
        <v>451</v>
      </c>
      <c r="F38" s="242" t="s">
        <v>452</v>
      </c>
      <c r="G38" s="241" t="s">
        <v>155</v>
      </c>
      <c r="H38" s="241" t="s">
        <v>42</v>
      </c>
      <c r="I38" s="241">
        <v>20</v>
      </c>
      <c r="J38" s="242" t="s">
        <v>438</v>
      </c>
      <c r="K38" s="241"/>
      <c r="L38" s="241" t="s">
        <v>50</v>
      </c>
      <c r="M38" s="248"/>
      <c r="N38" s="248">
        <v>25500</v>
      </c>
      <c r="O38" s="248"/>
      <c r="P38" s="248">
        <v>25500</v>
      </c>
      <c r="Q38" s="242" t="s">
        <v>403</v>
      </c>
      <c r="R38" s="242" t="s">
        <v>404</v>
      </c>
    </row>
    <row r="39" spans="1:19" ht="81" customHeight="1" x14ac:dyDescent="0.25">
      <c r="A39" s="256"/>
      <c r="B39" s="613" t="s">
        <v>1038</v>
      </c>
      <c r="C39" s="614"/>
      <c r="D39" s="614"/>
      <c r="E39" s="614"/>
      <c r="F39" s="614"/>
      <c r="G39" s="614"/>
      <c r="H39" s="614"/>
      <c r="I39" s="614"/>
      <c r="J39" s="614"/>
      <c r="K39" s="614"/>
      <c r="L39" s="614"/>
      <c r="M39" s="614"/>
      <c r="N39" s="614"/>
      <c r="O39" s="614"/>
      <c r="P39" s="614"/>
      <c r="Q39" s="614"/>
      <c r="R39" s="615"/>
    </row>
    <row r="43" spans="1:19" x14ac:dyDescent="0.25">
      <c r="S43" s="1"/>
    </row>
    <row r="45" spans="1:19" ht="14.45" customHeight="1" x14ac:dyDescent="0.25">
      <c r="K45" s="479"/>
      <c r="L45" s="581" t="s">
        <v>112</v>
      </c>
      <c r="M45" s="581"/>
      <c r="N45" s="581" t="s">
        <v>113</v>
      </c>
      <c r="O45" s="517"/>
    </row>
    <row r="46" spans="1:19" x14ac:dyDescent="0.25">
      <c r="K46" s="479"/>
      <c r="L46" s="13" t="s">
        <v>114</v>
      </c>
      <c r="M46" s="14" t="s">
        <v>115</v>
      </c>
      <c r="N46" s="15" t="s">
        <v>114</v>
      </c>
      <c r="O46" s="14" t="s">
        <v>115</v>
      </c>
    </row>
    <row r="47" spans="1:19" ht="14.45" customHeight="1" x14ac:dyDescent="0.25">
      <c r="K47" s="16" t="s">
        <v>116</v>
      </c>
      <c r="L47" s="17">
        <v>6</v>
      </c>
      <c r="M47" s="18">
        <f>SUM(O7+O8+O9+O10+O13+O15)</f>
        <v>186132.46000000002</v>
      </c>
      <c r="N47" s="19">
        <v>1</v>
      </c>
      <c r="O47" s="20">
        <v>22810</v>
      </c>
    </row>
    <row r="48" spans="1:19" x14ac:dyDescent="0.25">
      <c r="K48" s="16" t="s">
        <v>117</v>
      </c>
      <c r="L48" s="30">
        <v>17</v>
      </c>
      <c r="M48" s="18">
        <f>SUM(O7+O8+O9+O11+O13+O16+P18+P20+P22+P24+P26+P28+P30+P32+P34+P36+P38)</f>
        <v>422261.58999999997</v>
      </c>
      <c r="N48" s="19">
        <v>1</v>
      </c>
      <c r="O48" s="18">
        <v>22810</v>
      </c>
    </row>
    <row r="49" ht="14.45" customHeight="1" x14ac:dyDescent="0.25"/>
    <row r="51" ht="14.45" customHeight="1" x14ac:dyDescent="0.25"/>
    <row r="53" ht="14.45" customHeight="1" x14ac:dyDescent="0.25"/>
    <row r="55" ht="14.45" customHeight="1" x14ac:dyDescent="0.25"/>
    <row r="57" ht="14.45" customHeight="1" x14ac:dyDescent="0.25"/>
    <row r="59" ht="14.45" customHeight="1" x14ac:dyDescent="0.25"/>
    <row r="61" ht="14.45" customHeight="1" x14ac:dyDescent="0.25"/>
    <row r="63" ht="14.45" customHeight="1" x14ac:dyDescent="0.25"/>
    <row r="65" ht="14.45" customHeight="1" x14ac:dyDescent="0.25"/>
  </sheetData>
  <mergeCells count="32">
    <mergeCell ref="B37:R37"/>
    <mergeCell ref="B39:R39"/>
    <mergeCell ref="K45:K46"/>
    <mergeCell ref="L45:M45"/>
    <mergeCell ref="N45:O45"/>
    <mergeCell ref="B35:R35"/>
    <mergeCell ref="A11:A12"/>
    <mergeCell ref="B12:R12"/>
    <mergeCell ref="A16:A17"/>
    <mergeCell ref="B17:R17"/>
    <mergeCell ref="B19:R19"/>
    <mergeCell ref="B25:R25"/>
    <mergeCell ref="B27:R27"/>
    <mergeCell ref="B29:R29"/>
    <mergeCell ref="B31:R31"/>
    <mergeCell ref="B33:R33"/>
    <mergeCell ref="Q4:Q5"/>
    <mergeCell ref="R4:R5"/>
    <mergeCell ref="B21:R21"/>
    <mergeCell ref="B23:R23"/>
    <mergeCell ref="G4:G5"/>
    <mergeCell ref="H4:I4"/>
    <mergeCell ref="J4:J5"/>
    <mergeCell ref="K4:L4"/>
    <mergeCell ref="M4:N4"/>
    <mergeCell ref="O4:P4"/>
    <mergeCell ref="F4:F5"/>
    <mergeCell ref="A4:A5"/>
    <mergeCell ref="B4:B5"/>
    <mergeCell ref="C4:C5"/>
    <mergeCell ref="D4:D5"/>
    <mergeCell ref="E4:E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4"/>
  <dimension ref="A1:U38"/>
  <sheetViews>
    <sheetView zoomScale="70" zoomScaleNormal="70" workbookViewId="0">
      <selection sqref="A1:A2"/>
    </sheetView>
  </sheetViews>
  <sheetFormatPr defaultRowHeight="15" x14ac:dyDescent="0.25"/>
  <cols>
    <col min="1" max="1" width="4.7109375" customWidth="1"/>
    <col min="2" max="2" width="6" customWidth="1"/>
    <col min="3" max="3" width="5.7109375" customWidth="1"/>
    <col min="4" max="4" width="7" customWidth="1"/>
    <col min="5" max="5" width="32.85546875" customWidth="1"/>
    <col min="6" max="6" width="49.28515625" customWidth="1"/>
    <col min="7" max="7" width="23.140625" customWidth="1"/>
    <col min="8" max="8" width="12.5703125" customWidth="1"/>
    <col min="9" max="9" width="15.140625" customWidth="1"/>
    <col min="10" max="10" width="52.42578125" customWidth="1"/>
    <col min="12" max="12" width="17.5703125" customWidth="1"/>
    <col min="13" max="13" width="13.140625" bestFit="1" customWidth="1"/>
    <col min="14" max="14" width="13.140625" customWidth="1"/>
    <col min="15" max="15" width="17.85546875" customWidth="1"/>
    <col min="16" max="16" width="13" customWidth="1"/>
    <col min="17" max="17" width="16.5703125" customWidth="1"/>
    <col min="18" max="18" width="17" customWidth="1"/>
  </cols>
  <sheetData>
    <row r="1" spans="1:18" ht="15.75" x14ac:dyDescent="0.25">
      <c r="A1" s="965" t="s">
        <v>1255</v>
      </c>
    </row>
    <row r="2" spans="1:18" ht="15.75" x14ac:dyDescent="0.25">
      <c r="A2" s="965" t="s">
        <v>1260</v>
      </c>
    </row>
    <row r="4" spans="1:18" ht="37.5" customHeight="1" x14ac:dyDescent="0.25">
      <c r="A4" s="666" t="s">
        <v>0</v>
      </c>
      <c r="B4" s="668" t="s">
        <v>1</v>
      </c>
      <c r="C4" s="668" t="s">
        <v>2</v>
      </c>
      <c r="D4" s="668" t="s">
        <v>3</v>
      </c>
      <c r="E4" s="666" t="s">
        <v>4</v>
      </c>
      <c r="F4" s="668" t="s">
        <v>5</v>
      </c>
      <c r="G4" s="666" t="s">
        <v>6</v>
      </c>
      <c r="H4" s="673" t="s">
        <v>7</v>
      </c>
      <c r="I4" s="674"/>
      <c r="J4" s="666" t="s">
        <v>8</v>
      </c>
      <c r="K4" s="673" t="s">
        <v>9</v>
      </c>
      <c r="L4" s="675"/>
      <c r="M4" s="676" t="s">
        <v>10</v>
      </c>
      <c r="N4" s="677"/>
      <c r="O4" s="676" t="s">
        <v>11</v>
      </c>
      <c r="P4" s="677"/>
      <c r="Q4" s="666" t="s">
        <v>12</v>
      </c>
      <c r="R4" s="668" t="s">
        <v>13</v>
      </c>
    </row>
    <row r="5" spans="1:18" ht="21.75" customHeight="1" x14ac:dyDescent="0.25">
      <c r="A5" s="667"/>
      <c r="B5" s="669"/>
      <c r="C5" s="669"/>
      <c r="D5" s="669"/>
      <c r="E5" s="667"/>
      <c r="F5" s="669"/>
      <c r="G5" s="667"/>
      <c r="H5" s="66" t="s">
        <v>14</v>
      </c>
      <c r="I5" s="66" t="s">
        <v>15</v>
      </c>
      <c r="J5" s="667"/>
      <c r="K5" s="67">
        <v>2018</v>
      </c>
      <c r="L5" s="67">
        <v>2019</v>
      </c>
      <c r="M5" s="68">
        <v>2018</v>
      </c>
      <c r="N5" s="68">
        <v>2019</v>
      </c>
      <c r="O5" s="68">
        <v>2018</v>
      </c>
      <c r="P5" s="68">
        <v>2019</v>
      </c>
      <c r="Q5" s="667"/>
      <c r="R5" s="669"/>
    </row>
    <row r="6" spans="1:18" x14ac:dyDescent="0.25">
      <c r="A6" s="69" t="s">
        <v>16</v>
      </c>
      <c r="B6" s="66" t="s">
        <v>17</v>
      </c>
      <c r="C6" s="66" t="s">
        <v>18</v>
      </c>
      <c r="D6" s="66" t="s">
        <v>19</v>
      </c>
      <c r="E6" s="69" t="s">
        <v>20</v>
      </c>
      <c r="F6" s="66" t="s">
        <v>21</v>
      </c>
      <c r="G6" s="69" t="s">
        <v>22</v>
      </c>
      <c r="H6" s="66" t="s">
        <v>23</v>
      </c>
      <c r="I6" s="66" t="s">
        <v>24</v>
      </c>
      <c r="J6" s="69" t="s">
        <v>25</v>
      </c>
      <c r="K6" s="67" t="s">
        <v>26</v>
      </c>
      <c r="L6" s="67" t="s">
        <v>27</v>
      </c>
      <c r="M6" s="70" t="s">
        <v>28</v>
      </c>
      <c r="N6" s="70" t="s">
        <v>29</v>
      </c>
      <c r="O6" s="70" t="s">
        <v>30</v>
      </c>
      <c r="P6" s="70" t="s">
        <v>31</v>
      </c>
      <c r="Q6" s="69" t="s">
        <v>32</v>
      </c>
      <c r="R6" s="66" t="s">
        <v>33</v>
      </c>
    </row>
    <row r="7" spans="1:18" ht="240" x14ac:dyDescent="0.25">
      <c r="A7" s="151">
        <v>1</v>
      </c>
      <c r="B7" s="36">
        <v>1</v>
      </c>
      <c r="C7" s="36">
        <v>4</v>
      </c>
      <c r="D7" s="36">
        <v>2</v>
      </c>
      <c r="E7" s="162" t="s">
        <v>170</v>
      </c>
      <c r="F7" s="162" t="s">
        <v>171</v>
      </c>
      <c r="G7" s="36" t="s">
        <v>48</v>
      </c>
      <c r="H7" s="36" t="s">
        <v>42</v>
      </c>
      <c r="I7" s="7" t="s">
        <v>92</v>
      </c>
      <c r="J7" s="320" t="s">
        <v>172</v>
      </c>
      <c r="K7" s="37" t="s">
        <v>39</v>
      </c>
      <c r="L7" s="37"/>
      <c r="M7" s="126">
        <v>12539.94</v>
      </c>
      <c r="N7" s="126"/>
      <c r="O7" s="126">
        <v>12539.94</v>
      </c>
      <c r="P7" s="126"/>
      <c r="Q7" s="36" t="s">
        <v>173</v>
      </c>
      <c r="R7" s="36" t="s">
        <v>174</v>
      </c>
    </row>
    <row r="8" spans="1:18" ht="106.5" customHeight="1" x14ac:dyDescent="0.25">
      <c r="A8" s="151">
        <v>2</v>
      </c>
      <c r="B8" s="36">
        <v>1</v>
      </c>
      <c r="C8" s="36">
        <v>4</v>
      </c>
      <c r="D8" s="36">
        <v>2</v>
      </c>
      <c r="E8" s="162" t="s">
        <v>175</v>
      </c>
      <c r="F8" s="320" t="s">
        <v>176</v>
      </c>
      <c r="G8" s="36" t="s">
        <v>155</v>
      </c>
      <c r="H8" s="36" t="s">
        <v>42</v>
      </c>
      <c r="I8" s="7" t="s">
        <v>157</v>
      </c>
      <c r="J8" s="162" t="s">
        <v>177</v>
      </c>
      <c r="K8" s="37" t="s">
        <v>94</v>
      </c>
      <c r="L8" s="37"/>
      <c r="M8" s="126">
        <v>41712.199999999997</v>
      </c>
      <c r="N8" s="126"/>
      <c r="O8" s="126">
        <v>41712.199999999997</v>
      </c>
      <c r="P8" s="126"/>
      <c r="Q8" s="36" t="s">
        <v>173</v>
      </c>
      <c r="R8" s="36" t="s">
        <v>174</v>
      </c>
    </row>
    <row r="9" spans="1:18" ht="120" x14ac:dyDescent="0.25">
      <c r="A9" s="151">
        <v>3</v>
      </c>
      <c r="B9" s="38">
        <v>1</v>
      </c>
      <c r="C9" s="38">
        <v>4</v>
      </c>
      <c r="D9" s="36">
        <v>2</v>
      </c>
      <c r="E9" s="162" t="s">
        <v>178</v>
      </c>
      <c r="F9" s="162" t="s">
        <v>179</v>
      </c>
      <c r="G9" s="36" t="s">
        <v>155</v>
      </c>
      <c r="H9" s="36" t="s">
        <v>42</v>
      </c>
      <c r="I9" s="7" t="s">
        <v>180</v>
      </c>
      <c r="J9" s="89" t="s">
        <v>181</v>
      </c>
      <c r="K9" s="37" t="s">
        <v>50</v>
      </c>
      <c r="L9" s="37"/>
      <c r="M9" s="126">
        <v>70013.899999999994</v>
      </c>
      <c r="N9" s="126"/>
      <c r="O9" s="31">
        <v>70013.899999999994</v>
      </c>
      <c r="P9" s="31"/>
      <c r="Q9" s="36" t="s">
        <v>173</v>
      </c>
      <c r="R9" s="36" t="s">
        <v>174</v>
      </c>
    </row>
    <row r="10" spans="1:18" ht="165" x14ac:dyDescent="0.25">
      <c r="A10" s="151">
        <v>4</v>
      </c>
      <c r="B10" s="38">
        <v>1</v>
      </c>
      <c r="C10" s="38">
        <v>4</v>
      </c>
      <c r="D10" s="36">
        <v>5</v>
      </c>
      <c r="E10" s="162" t="s">
        <v>1133</v>
      </c>
      <c r="F10" s="162" t="s">
        <v>182</v>
      </c>
      <c r="G10" s="36" t="s">
        <v>155</v>
      </c>
      <c r="H10" s="36" t="s">
        <v>42</v>
      </c>
      <c r="I10" s="7" t="s">
        <v>180</v>
      </c>
      <c r="J10" s="162" t="s">
        <v>1134</v>
      </c>
      <c r="K10" s="37" t="s">
        <v>94</v>
      </c>
      <c r="L10" s="37"/>
      <c r="M10" s="31">
        <v>10011.5</v>
      </c>
      <c r="N10" s="31"/>
      <c r="O10" s="31">
        <v>10011.5</v>
      </c>
      <c r="P10" s="31"/>
      <c r="Q10" s="36" t="s">
        <v>173</v>
      </c>
      <c r="R10" s="36" t="s">
        <v>174</v>
      </c>
    </row>
    <row r="11" spans="1:18" ht="90" x14ac:dyDescent="0.25">
      <c r="A11" s="174">
        <v>5</v>
      </c>
      <c r="B11" s="45">
        <v>1</v>
      </c>
      <c r="C11" s="45">
        <v>4</v>
      </c>
      <c r="D11" s="34">
        <v>2</v>
      </c>
      <c r="E11" s="162" t="s">
        <v>183</v>
      </c>
      <c r="F11" s="162" t="s">
        <v>184</v>
      </c>
      <c r="G11" s="34" t="s">
        <v>37</v>
      </c>
      <c r="H11" s="34" t="s">
        <v>42</v>
      </c>
      <c r="I11" s="10" t="s">
        <v>185</v>
      </c>
      <c r="J11" s="162" t="s">
        <v>186</v>
      </c>
      <c r="K11" s="35" t="s">
        <v>94</v>
      </c>
      <c r="L11" s="35"/>
      <c r="M11" s="32">
        <v>14109.609999999999</v>
      </c>
      <c r="N11" s="32"/>
      <c r="O11" s="32">
        <v>14109.609999999999</v>
      </c>
      <c r="P11" s="32"/>
      <c r="Q11" s="36" t="s">
        <v>173</v>
      </c>
      <c r="R11" s="36" t="s">
        <v>174</v>
      </c>
    </row>
    <row r="12" spans="1:18" ht="90" x14ac:dyDescent="0.25">
      <c r="A12" s="38">
        <v>6</v>
      </c>
      <c r="B12" s="228">
        <v>1</v>
      </c>
      <c r="C12" s="228">
        <v>4</v>
      </c>
      <c r="D12" s="229">
        <v>2</v>
      </c>
      <c r="E12" s="321" t="s">
        <v>187</v>
      </c>
      <c r="F12" s="322" t="s">
        <v>188</v>
      </c>
      <c r="G12" s="229" t="s">
        <v>48</v>
      </c>
      <c r="H12" s="229" t="s">
        <v>42</v>
      </c>
      <c r="I12" s="323" t="s">
        <v>189</v>
      </c>
      <c r="J12" s="324" t="s">
        <v>190</v>
      </c>
      <c r="K12" s="232" t="s">
        <v>50</v>
      </c>
      <c r="L12" s="232"/>
      <c r="M12" s="233">
        <v>9644.73</v>
      </c>
      <c r="N12" s="233"/>
      <c r="O12" s="233">
        <v>9644.73</v>
      </c>
      <c r="P12" s="233"/>
      <c r="Q12" s="229" t="s">
        <v>173</v>
      </c>
      <c r="R12" s="34" t="s">
        <v>174</v>
      </c>
    </row>
    <row r="13" spans="1:18" ht="90" x14ac:dyDescent="0.25">
      <c r="A13" s="50">
        <v>6</v>
      </c>
      <c r="B13" s="59">
        <v>1</v>
      </c>
      <c r="C13" s="59">
        <v>4</v>
      </c>
      <c r="D13" s="227">
        <v>2</v>
      </c>
      <c r="E13" s="325" t="s">
        <v>187</v>
      </c>
      <c r="F13" s="326" t="s">
        <v>188</v>
      </c>
      <c r="G13" s="227" t="s">
        <v>48</v>
      </c>
      <c r="H13" s="227" t="s">
        <v>42</v>
      </c>
      <c r="I13" s="327" t="s">
        <v>1135</v>
      </c>
      <c r="J13" s="328" t="s">
        <v>190</v>
      </c>
      <c r="K13" s="230" t="s">
        <v>50</v>
      </c>
      <c r="L13" s="230"/>
      <c r="M13" s="231">
        <v>9644.73</v>
      </c>
      <c r="N13" s="231"/>
      <c r="O13" s="231">
        <v>9644.73</v>
      </c>
      <c r="P13" s="231"/>
      <c r="Q13" s="227" t="s">
        <v>173</v>
      </c>
      <c r="R13" s="46" t="s">
        <v>174</v>
      </c>
    </row>
    <row r="14" spans="1:18" ht="26.25" customHeight="1" x14ac:dyDescent="0.25">
      <c r="A14" s="50"/>
      <c r="B14" s="678" t="s">
        <v>191</v>
      </c>
      <c r="C14" s="679"/>
      <c r="D14" s="679"/>
      <c r="E14" s="679"/>
      <c r="F14" s="679"/>
      <c r="G14" s="679"/>
      <c r="H14" s="679"/>
      <c r="I14" s="679"/>
      <c r="J14" s="679"/>
      <c r="K14" s="679"/>
      <c r="L14" s="679"/>
      <c r="M14" s="679"/>
      <c r="N14" s="679"/>
      <c r="O14" s="679"/>
      <c r="P14" s="679"/>
      <c r="Q14" s="679"/>
      <c r="R14" s="680"/>
    </row>
    <row r="15" spans="1:18" ht="105" x14ac:dyDescent="0.25">
      <c r="A15" s="151">
        <v>7</v>
      </c>
      <c r="B15" s="38">
        <v>1</v>
      </c>
      <c r="C15" s="38">
        <v>4</v>
      </c>
      <c r="D15" s="36">
        <v>2</v>
      </c>
      <c r="E15" s="162" t="s">
        <v>192</v>
      </c>
      <c r="F15" s="162" t="s">
        <v>193</v>
      </c>
      <c r="G15" s="36" t="s">
        <v>48</v>
      </c>
      <c r="H15" s="36" t="s">
        <v>42</v>
      </c>
      <c r="I15" s="7" t="s">
        <v>189</v>
      </c>
      <c r="J15" s="89" t="s">
        <v>194</v>
      </c>
      <c r="K15" s="37" t="s">
        <v>50</v>
      </c>
      <c r="L15" s="37"/>
      <c r="M15" s="31">
        <v>4674.12</v>
      </c>
      <c r="N15" s="31"/>
      <c r="O15" s="31">
        <v>4674.12</v>
      </c>
      <c r="P15" s="31"/>
      <c r="Q15" s="36" t="s">
        <v>173</v>
      </c>
      <c r="R15" s="34" t="str">
        <f>R19</f>
        <v>Kalsk 91
66-100 Sulechów</v>
      </c>
    </row>
    <row r="16" spans="1:18" ht="150" x14ac:dyDescent="0.25">
      <c r="A16" s="45">
        <v>8</v>
      </c>
      <c r="B16" s="45">
        <v>1</v>
      </c>
      <c r="C16" s="45">
        <v>4</v>
      </c>
      <c r="D16" s="34">
        <v>2</v>
      </c>
      <c r="E16" s="162" t="s">
        <v>195</v>
      </c>
      <c r="F16" s="162" t="s">
        <v>196</v>
      </c>
      <c r="G16" s="34" t="s">
        <v>197</v>
      </c>
      <c r="H16" s="34" t="s">
        <v>42</v>
      </c>
      <c r="I16" s="10" t="s">
        <v>198</v>
      </c>
      <c r="J16" s="162" t="s">
        <v>199</v>
      </c>
      <c r="K16" s="35" t="s">
        <v>50</v>
      </c>
      <c r="L16" s="35"/>
      <c r="M16" s="32">
        <v>18014.86</v>
      </c>
      <c r="N16" s="32"/>
      <c r="O16" s="32">
        <v>18014.86</v>
      </c>
      <c r="P16" s="32"/>
      <c r="Q16" s="34" t="s">
        <v>173</v>
      </c>
      <c r="R16" s="34" t="s">
        <v>174</v>
      </c>
    </row>
    <row r="17" spans="1:21" ht="150" x14ac:dyDescent="0.25">
      <c r="A17" s="43">
        <v>8</v>
      </c>
      <c r="B17" s="43">
        <v>1</v>
      </c>
      <c r="C17" s="43">
        <v>4</v>
      </c>
      <c r="D17" s="40">
        <v>2</v>
      </c>
      <c r="E17" s="329" t="s">
        <v>195</v>
      </c>
      <c r="F17" s="329" t="s">
        <v>196</v>
      </c>
      <c r="G17" s="40" t="s">
        <v>197</v>
      </c>
      <c r="H17" s="40" t="s">
        <v>42</v>
      </c>
      <c r="I17" s="22" t="s">
        <v>51</v>
      </c>
      <c r="J17" s="329" t="s">
        <v>199</v>
      </c>
      <c r="K17" s="33" t="s">
        <v>50</v>
      </c>
      <c r="L17" s="33"/>
      <c r="M17" s="42">
        <v>18014.86</v>
      </c>
      <c r="N17" s="42"/>
      <c r="O17" s="42">
        <v>18014.86</v>
      </c>
      <c r="P17" s="42"/>
      <c r="Q17" s="40" t="s">
        <v>173</v>
      </c>
      <c r="R17" s="40" t="s">
        <v>174</v>
      </c>
    </row>
    <row r="18" spans="1:21" ht="21.75" customHeight="1" x14ac:dyDescent="0.25">
      <c r="A18" s="43"/>
      <c r="B18" s="681" t="s">
        <v>200</v>
      </c>
      <c r="C18" s="682"/>
      <c r="D18" s="682"/>
      <c r="E18" s="682"/>
      <c r="F18" s="682"/>
      <c r="G18" s="682"/>
      <c r="H18" s="682"/>
      <c r="I18" s="682"/>
      <c r="J18" s="682"/>
      <c r="K18" s="682"/>
      <c r="L18" s="682"/>
      <c r="M18" s="682"/>
      <c r="N18" s="682"/>
      <c r="O18" s="682"/>
      <c r="P18" s="682"/>
      <c r="Q18" s="682"/>
      <c r="R18" s="683"/>
    </row>
    <row r="19" spans="1:21" ht="120" x14ac:dyDescent="0.25">
      <c r="A19" s="38">
        <v>9</v>
      </c>
      <c r="B19" s="38">
        <v>1</v>
      </c>
      <c r="C19" s="38">
        <v>4</v>
      </c>
      <c r="D19" s="36">
        <v>2</v>
      </c>
      <c r="E19" s="162" t="s">
        <v>201</v>
      </c>
      <c r="F19" s="162" t="s">
        <v>202</v>
      </c>
      <c r="G19" s="36" t="s">
        <v>48</v>
      </c>
      <c r="H19" s="36" t="s">
        <v>42</v>
      </c>
      <c r="I19" s="7" t="s">
        <v>189</v>
      </c>
      <c r="J19" s="89" t="s">
        <v>203</v>
      </c>
      <c r="K19" s="37" t="s">
        <v>94</v>
      </c>
      <c r="L19" s="37"/>
      <c r="M19" s="31">
        <v>4756.2100000000009</v>
      </c>
      <c r="N19" s="31"/>
      <c r="O19" s="31">
        <v>4756.2100000000009</v>
      </c>
      <c r="P19" s="31"/>
      <c r="Q19" s="36" t="s">
        <v>173</v>
      </c>
      <c r="R19" s="36" t="s">
        <v>174</v>
      </c>
    </row>
    <row r="20" spans="1:21" ht="255" x14ac:dyDescent="0.25">
      <c r="A20" s="38">
        <v>10</v>
      </c>
      <c r="B20" s="38">
        <v>1</v>
      </c>
      <c r="C20" s="38">
        <v>4</v>
      </c>
      <c r="D20" s="36">
        <v>2</v>
      </c>
      <c r="E20" s="89" t="s">
        <v>204</v>
      </c>
      <c r="F20" s="89" t="s">
        <v>205</v>
      </c>
      <c r="G20" s="36" t="s">
        <v>48</v>
      </c>
      <c r="H20" s="36" t="s">
        <v>42</v>
      </c>
      <c r="I20" s="7" t="s">
        <v>206</v>
      </c>
      <c r="J20" s="89" t="s">
        <v>207</v>
      </c>
      <c r="K20" s="37" t="s">
        <v>50</v>
      </c>
      <c r="L20" s="37"/>
      <c r="M20" s="31">
        <v>6276.43</v>
      </c>
      <c r="N20" s="31"/>
      <c r="O20" s="31">
        <v>6276.43</v>
      </c>
      <c r="P20" s="31"/>
      <c r="Q20" s="36" t="s">
        <v>173</v>
      </c>
      <c r="R20" s="36" t="s">
        <v>174</v>
      </c>
    </row>
    <row r="21" spans="1:21" ht="210" x14ac:dyDescent="0.25">
      <c r="A21" s="250">
        <v>11</v>
      </c>
      <c r="B21" s="250">
        <v>1</v>
      </c>
      <c r="C21" s="250">
        <v>4</v>
      </c>
      <c r="D21" s="236">
        <v>2</v>
      </c>
      <c r="E21" s="273" t="s">
        <v>208</v>
      </c>
      <c r="F21" s="273" t="s">
        <v>209</v>
      </c>
      <c r="G21" s="236" t="s">
        <v>155</v>
      </c>
      <c r="H21" s="236" t="s">
        <v>42</v>
      </c>
      <c r="I21" s="237" t="s">
        <v>51</v>
      </c>
      <c r="J21" s="290" t="s">
        <v>210</v>
      </c>
      <c r="K21" s="252"/>
      <c r="L21" s="252" t="s">
        <v>211</v>
      </c>
      <c r="M21" s="253"/>
      <c r="N21" s="253">
        <v>50000</v>
      </c>
      <c r="O21" s="253"/>
      <c r="P21" s="253">
        <v>50000</v>
      </c>
      <c r="Q21" s="236" t="s">
        <v>173</v>
      </c>
      <c r="R21" s="236" t="s">
        <v>174</v>
      </c>
    </row>
    <row r="22" spans="1:21" ht="73.5" customHeight="1" x14ac:dyDescent="0.25">
      <c r="A22" s="250"/>
      <c r="B22" s="684" t="s">
        <v>1136</v>
      </c>
      <c r="C22" s="685"/>
      <c r="D22" s="685"/>
      <c r="E22" s="685"/>
      <c r="F22" s="685"/>
      <c r="G22" s="685"/>
      <c r="H22" s="685"/>
      <c r="I22" s="685"/>
      <c r="J22" s="685"/>
      <c r="K22" s="685"/>
      <c r="L22" s="685"/>
      <c r="M22" s="685"/>
      <c r="N22" s="685"/>
      <c r="O22" s="685"/>
      <c r="P22" s="685"/>
      <c r="Q22" s="685"/>
      <c r="R22" s="686"/>
    </row>
    <row r="23" spans="1:21" ht="225" x14ac:dyDescent="0.25">
      <c r="A23" s="235">
        <v>12</v>
      </c>
      <c r="B23" s="235">
        <v>1</v>
      </c>
      <c r="C23" s="235">
        <v>4</v>
      </c>
      <c r="D23" s="234">
        <v>2</v>
      </c>
      <c r="E23" s="289" t="s">
        <v>212</v>
      </c>
      <c r="F23" s="289" t="s">
        <v>213</v>
      </c>
      <c r="G23" s="234" t="s">
        <v>37</v>
      </c>
      <c r="H23" s="234" t="s">
        <v>42</v>
      </c>
      <c r="I23" s="234" t="s">
        <v>206</v>
      </c>
      <c r="J23" s="244" t="s">
        <v>214</v>
      </c>
      <c r="K23" s="238"/>
      <c r="L23" s="238" t="s">
        <v>94</v>
      </c>
      <c r="M23" s="239"/>
      <c r="N23" s="239">
        <v>15000</v>
      </c>
      <c r="O23" s="239"/>
      <c r="P23" s="239">
        <v>15000</v>
      </c>
      <c r="Q23" s="234" t="s">
        <v>173</v>
      </c>
      <c r="R23" s="234" t="s">
        <v>174</v>
      </c>
    </row>
    <row r="24" spans="1:21" ht="84.75" customHeight="1" x14ac:dyDescent="0.25">
      <c r="A24" s="235"/>
      <c r="B24" s="670" t="s">
        <v>1137</v>
      </c>
      <c r="C24" s="671"/>
      <c r="D24" s="671"/>
      <c r="E24" s="671"/>
      <c r="F24" s="671"/>
      <c r="G24" s="671"/>
      <c r="H24" s="671"/>
      <c r="I24" s="671"/>
      <c r="J24" s="671"/>
      <c r="K24" s="671"/>
      <c r="L24" s="671"/>
      <c r="M24" s="671"/>
      <c r="N24" s="671"/>
      <c r="O24" s="671"/>
      <c r="P24" s="671"/>
      <c r="Q24" s="671"/>
      <c r="R24" s="672"/>
    </row>
    <row r="25" spans="1:21" s="9" customFormat="1" ht="135" x14ac:dyDescent="0.25">
      <c r="A25" s="250">
        <v>13</v>
      </c>
      <c r="B25" s="250">
        <v>1</v>
      </c>
      <c r="C25" s="250">
        <v>4</v>
      </c>
      <c r="D25" s="236">
        <v>5</v>
      </c>
      <c r="E25" s="273" t="s">
        <v>215</v>
      </c>
      <c r="F25" s="273" t="s">
        <v>216</v>
      </c>
      <c r="G25" s="236" t="s">
        <v>155</v>
      </c>
      <c r="H25" s="236" t="s">
        <v>42</v>
      </c>
      <c r="I25" s="237" t="s">
        <v>157</v>
      </c>
      <c r="J25" s="273" t="s">
        <v>217</v>
      </c>
      <c r="K25" s="252"/>
      <c r="L25" s="238" t="s">
        <v>94</v>
      </c>
      <c r="M25" s="253"/>
      <c r="N25" s="253">
        <v>55000</v>
      </c>
      <c r="O25" s="253"/>
      <c r="P25" s="253">
        <v>55000</v>
      </c>
      <c r="Q25" s="236" t="s">
        <v>173</v>
      </c>
      <c r="R25" s="236" t="s">
        <v>174</v>
      </c>
    </row>
    <row r="26" spans="1:21" ht="89.25" customHeight="1" x14ac:dyDescent="0.25">
      <c r="A26" s="250"/>
      <c r="B26" s="687" t="s">
        <v>218</v>
      </c>
      <c r="C26" s="688"/>
      <c r="D26" s="688"/>
      <c r="E26" s="688"/>
      <c r="F26" s="688"/>
      <c r="G26" s="688"/>
      <c r="H26" s="688"/>
      <c r="I26" s="688"/>
      <c r="J26" s="688"/>
      <c r="K26" s="688"/>
      <c r="L26" s="688"/>
      <c r="M26" s="688"/>
      <c r="N26" s="688"/>
      <c r="O26" s="688"/>
      <c r="P26" s="688"/>
      <c r="Q26" s="688"/>
      <c r="R26" s="688"/>
    </row>
    <row r="27" spans="1:21" ht="150" x14ac:dyDescent="0.25">
      <c r="A27" s="250">
        <v>14</v>
      </c>
      <c r="B27" s="273">
        <v>1</v>
      </c>
      <c r="C27" s="244">
        <v>4</v>
      </c>
      <c r="D27" s="244">
        <v>2</v>
      </c>
      <c r="E27" s="273" t="s">
        <v>219</v>
      </c>
      <c r="F27" s="273" t="s">
        <v>220</v>
      </c>
      <c r="G27" s="236" t="s">
        <v>37</v>
      </c>
      <c r="H27" s="236" t="s">
        <v>42</v>
      </c>
      <c r="I27" s="236">
        <v>40</v>
      </c>
      <c r="J27" s="273" t="s">
        <v>221</v>
      </c>
      <c r="K27" s="236"/>
      <c r="L27" s="238" t="s">
        <v>50</v>
      </c>
      <c r="M27" s="330"/>
      <c r="N27" s="287">
        <v>12000</v>
      </c>
      <c r="O27" s="330"/>
      <c r="P27" s="287">
        <v>12000</v>
      </c>
      <c r="Q27" s="236" t="s">
        <v>173</v>
      </c>
      <c r="R27" s="236" t="s">
        <v>174</v>
      </c>
      <c r="S27" s="71"/>
      <c r="T27" s="71"/>
      <c r="U27" s="71"/>
    </row>
    <row r="28" spans="1:21" ht="67.5" customHeight="1" x14ac:dyDescent="0.25">
      <c r="A28" s="250"/>
      <c r="B28" s="687" t="s">
        <v>222</v>
      </c>
      <c r="C28" s="688"/>
      <c r="D28" s="688"/>
      <c r="E28" s="688"/>
      <c r="F28" s="688"/>
      <c r="G28" s="688"/>
      <c r="H28" s="688"/>
      <c r="I28" s="688"/>
      <c r="J28" s="688"/>
      <c r="K28" s="688"/>
      <c r="L28" s="688"/>
      <c r="M28" s="688"/>
      <c r="N28" s="688"/>
      <c r="O28" s="688"/>
      <c r="P28" s="688"/>
      <c r="Q28" s="688"/>
      <c r="R28" s="688"/>
    </row>
    <row r="29" spans="1:21" ht="210" x14ac:dyDescent="0.25">
      <c r="A29" s="250">
        <v>15</v>
      </c>
      <c r="B29" s="236">
        <v>1</v>
      </c>
      <c r="C29" s="242">
        <v>4</v>
      </c>
      <c r="D29" s="242">
        <v>2</v>
      </c>
      <c r="E29" s="273" t="s">
        <v>223</v>
      </c>
      <c r="F29" s="273" t="s">
        <v>224</v>
      </c>
      <c r="G29" s="236" t="s">
        <v>155</v>
      </c>
      <c r="H29" s="236" t="s">
        <v>42</v>
      </c>
      <c r="I29" s="236">
        <v>30</v>
      </c>
      <c r="J29" s="273" t="s">
        <v>225</v>
      </c>
      <c r="K29" s="236"/>
      <c r="L29" s="238" t="s">
        <v>94</v>
      </c>
      <c r="M29" s="330"/>
      <c r="N29" s="257">
        <v>8000</v>
      </c>
      <c r="O29" s="330"/>
      <c r="P29" s="257">
        <v>8000</v>
      </c>
      <c r="Q29" s="236" t="s">
        <v>173</v>
      </c>
      <c r="R29" s="236" t="s">
        <v>174</v>
      </c>
    </row>
    <row r="30" spans="1:21" ht="66" customHeight="1" x14ac:dyDescent="0.25">
      <c r="A30" s="250"/>
      <c r="B30" s="687" t="s">
        <v>1138</v>
      </c>
      <c r="C30" s="688"/>
      <c r="D30" s="688"/>
      <c r="E30" s="688"/>
      <c r="F30" s="688"/>
      <c r="G30" s="688"/>
      <c r="H30" s="688"/>
      <c r="I30" s="688"/>
      <c r="J30" s="688"/>
      <c r="K30" s="688"/>
      <c r="L30" s="688"/>
      <c r="M30" s="688"/>
      <c r="N30" s="688"/>
      <c r="O30" s="688"/>
      <c r="P30" s="688"/>
      <c r="Q30" s="688"/>
      <c r="R30" s="688"/>
    </row>
    <row r="31" spans="1:21" ht="75" x14ac:dyDescent="0.25">
      <c r="A31" s="250">
        <v>16</v>
      </c>
      <c r="B31" s="236">
        <v>1</v>
      </c>
      <c r="C31" s="242">
        <v>4</v>
      </c>
      <c r="D31" s="242">
        <v>2</v>
      </c>
      <c r="E31" s="273" t="s">
        <v>226</v>
      </c>
      <c r="F31" s="273" t="s">
        <v>227</v>
      </c>
      <c r="G31" s="236" t="s">
        <v>37</v>
      </c>
      <c r="H31" s="236" t="s">
        <v>42</v>
      </c>
      <c r="I31" s="236">
        <v>50</v>
      </c>
      <c r="J31" s="273" t="s">
        <v>228</v>
      </c>
      <c r="K31" s="236"/>
      <c r="L31" s="242" t="s">
        <v>50</v>
      </c>
      <c r="M31" s="330"/>
      <c r="N31" s="257">
        <v>20000</v>
      </c>
      <c r="O31" s="330"/>
      <c r="P31" s="257">
        <v>20000</v>
      </c>
      <c r="Q31" s="236" t="s">
        <v>173</v>
      </c>
      <c r="R31" s="236" t="s">
        <v>174</v>
      </c>
    </row>
    <row r="32" spans="1:21" ht="77.25" customHeight="1" x14ac:dyDescent="0.25">
      <c r="A32" s="250"/>
      <c r="B32" s="687" t="s">
        <v>1139</v>
      </c>
      <c r="C32" s="688"/>
      <c r="D32" s="688"/>
      <c r="E32" s="688"/>
      <c r="F32" s="688"/>
      <c r="G32" s="688"/>
      <c r="H32" s="688"/>
      <c r="I32" s="688"/>
      <c r="J32" s="688"/>
      <c r="K32" s="688"/>
      <c r="L32" s="688"/>
      <c r="M32" s="688"/>
      <c r="N32" s="688"/>
      <c r="O32" s="688"/>
      <c r="P32" s="688"/>
      <c r="Q32" s="688"/>
      <c r="R32" s="688"/>
    </row>
    <row r="33" spans="1:18" ht="30.75" customHeight="1" x14ac:dyDescent="0.25">
      <c r="A33" s="72"/>
      <c r="B33" s="689"/>
      <c r="C33" s="690"/>
      <c r="D33" s="690"/>
      <c r="E33" s="690"/>
      <c r="F33" s="690"/>
      <c r="G33" s="690"/>
      <c r="H33" s="690"/>
      <c r="I33" s="690"/>
      <c r="J33" s="690"/>
      <c r="K33" s="690"/>
      <c r="L33" s="690"/>
      <c r="M33" s="690"/>
      <c r="N33" s="690"/>
      <c r="O33" s="73"/>
      <c r="P33" s="73"/>
      <c r="Q33" s="73"/>
      <c r="R33" s="73"/>
    </row>
    <row r="35" spans="1:18" x14ac:dyDescent="0.25">
      <c r="M35" s="479"/>
      <c r="N35" s="581" t="s">
        <v>112</v>
      </c>
      <c r="O35" s="581"/>
      <c r="P35" s="581" t="s">
        <v>113</v>
      </c>
      <c r="Q35" s="517"/>
    </row>
    <row r="36" spans="1:18" x14ac:dyDescent="0.25">
      <c r="M36" s="479"/>
      <c r="N36" s="13" t="s">
        <v>114</v>
      </c>
      <c r="O36" s="14" t="s">
        <v>115</v>
      </c>
      <c r="P36" s="15" t="s">
        <v>114</v>
      </c>
      <c r="Q36" s="14" t="s">
        <v>115</v>
      </c>
    </row>
    <row r="37" spans="1:18" x14ac:dyDescent="0.25">
      <c r="M37" s="16" t="s">
        <v>116</v>
      </c>
      <c r="N37" s="17">
        <v>10</v>
      </c>
      <c r="O37" s="18">
        <f>O7+O8+O9+O10+O11+O12+O15+O16+O19+O20</f>
        <v>191753.49999999997</v>
      </c>
      <c r="P37" s="19">
        <v>0</v>
      </c>
      <c r="Q37" s="20">
        <v>0</v>
      </c>
    </row>
    <row r="38" spans="1:18" x14ac:dyDescent="0.25">
      <c r="M38" s="16" t="s">
        <v>117</v>
      </c>
      <c r="N38" s="30">
        <v>16</v>
      </c>
      <c r="O38" s="18">
        <f>O7+O8+O9+O10+O11+O13+O15+O17+O19+O20+P21+P23+P25+P27+P29+P31</f>
        <v>351753.5</v>
      </c>
      <c r="P38" s="19">
        <v>0</v>
      </c>
      <c r="Q38" s="18">
        <v>0</v>
      </c>
    </row>
  </sheetData>
  <mergeCells count="26">
    <mergeCell ref="B26:R26"/>
    <mergeCell ref="B28:R28"/>
    <mergeCell ref="B30:R30"/>
    <mergeCell ref="B32:R32"/>
    <mergeCell ref="B33:N33"/>
    <mergeCell ref="Q4:Q5"/>
    <mergeCell ref="R4:R5"/>
    <mergeCell ref="B14:R14"/>
    <mergeCell ref="B18:R18"/>
    <mergeCell ref="B22:R22"/>
    <mergeCell ref="M35:M36"/>
    <mergeCell ref="N35:O35"/>
    <mergeCell ref="P35:Q35"/>
    <mergeCell ref="A4:A5"/>
    <mergeCell ref="B4:B5"/>
    <mergeCell ref="C4:C5"/>
    <mergeCell ref="D4:D5"/>
    <mergeCell ref="E4:E5"/>
    <mergeCell ref="B24:R24"/>
    <mergeCell ref="G4:G5"/>
    <mergeCell ref="H4:I4"/>
    <mergeCell ref="J4:J5"/>
    <mergeCell ref="K4:L4"/>
    <mergeCell ref="M4:N4"/>
    <mergeCell ref="O4:P4"/>
    <mergeCell ref="F4:F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5"/>
  <dimension ref="A1:S57"/>
  <sheetViews>
    <sheetView zoomScale="70" zoomScaleNormal="70" workbookViewId="0">
      <selection activeCell="A2" sqref="A2"/>
    </sheetView>
  </sheetViews>
  <sheetFormatPr defaultRowHeight="15" x14ac:dyDescent="0.25"/>
  <cols>
    <col min="1" max="1" width="4.7109375" customWidth="1"/>
    <col min="3" max="3" width="11.42578125" customWidth="1"/>
    <col min="4" max="4" width="9.7109375" customWidth="1"/>
    <col min="5" max="5" width="45.7109375" customWidth="1"/>
    <col min="6" max="6" width="67.5703125" customWidth="1"/>
    <col min="7" max="7" width="30.5703125" customWidth="1"/>
    <col min="8" max="8" width="19.28515625" customWidth="1"/>
    <col min="9" max="9" width="16.140625" customWidth="1"/>
    <col min="10" max="10" width="29.7109375" customWidth="1"/>
    <col min="11" max="11" width="10.7109375" customWidth="1"/>
    <col min="12" max="12" width="12.7109375" customWidth="1"/>
    <col min="13" max="13" width="14.7109375" style="1" customWidth="1"/>
    <col min="14" max="14" width="14.28515625" style="1" customWidth="1"/>
    <col min="15" max="16" width="14.7109375" style="1" customWidth="1"/>
    <col min="17" max="17" width="16.7109375" customWidth="1"/>
    <col min="18" max="18" width="18.85546875" customWidth="1"/>
    <col min="258" max="258" width="4.7109375" bestFit="1" customWidth="1"/>
    <col min="259" max="259" width="9.7109375" bestFit="1" customWidth="1"/>
    <col min="260" max="260" width="10" bestFit="1" customWidth="1"/>
    <col min="262" max="262" width="22.85546875" customWidth="1"/>
    <col min="263" max="263" width="59.7109375" bestFit="1" customWidth="1"/>
    <col min="264" max="264" width="57.85546875" bestFit="1" customWidth="1"/>
    <col min="265" max="265" width="35.28515625" bestFit="1" customWidth="1"/>
    <col min="266" max="266" width="28.140625" bestFit="1" customWidth="1"/>
    <col min="267" max="267" width="33.140625" bestFit="1" customWidth="1"/>
    <col min="268" max="268" width="26" bestFit="1" customWidth="1"/>
    <col min="269" max="269" width="19.140625" bestFit="1" customWidth="1"/>
    <col min="270" max="270" width="10.42578125" customWidth="1"/>
    <col min="271" max="271" width="11.85546875" customWidth="1"/>
    <col min="272" max="272" width="14.7109375" customWidth="1"/>
    <col min="273" max="273" width="9" bestFit="1" customWidth="1"/>
    <col min="514" max="514" width="4.7109375" bestFit="1" customWidth="1"/>
    <col min="515" max="515" width="9.7109375" bestFit="1" customWidth="1"/>
    <col min="516" max="516" width="10" bestFit="1" customWidth="1"/>
    <col min="518" max="518" width="22.85546875" customWidth="1"/>
    <col min="519" max="519" width="59.7109375" bestFit="1" customWidth="1"/>
    <col min="520" max="520" width="57.85546875" bestFit="1" customWidth="1"/>
    <col min="521" max="521" width="35.28515625" bestFit="1" customWidth="1"/>
    <col min="522" max="522" width="28.140625" bestFit="1" customWidth="1"/>
    <col min="523" max="523" width="33.140625" bestFit="1" customWidth="1"/>
    <col min="524" max="524" width="26" bestFit="1" customWidth="1"/>
    <col min="525" max="525" width="19.140625" bestFit="1" customWidth="1"/>
    <col min="526" max="526" width="10.42578125" customWidth="1"/>
    <col min="527" max="527" width="11.85546875" customWidth="1"/>
    <col min="528" max="528" width="14.7109375" customWidth="1"/>
    <col min="529" max="529" width="9" bestFit="1" customWidth="1"/>
    <col min="770" max="770" width="4.7109375" bestFit="1" customWidth="1"/>
    <col min="771" max="771" width="9.7109375" bestFit="1" customWidth="1"/>
    <col min="772" max="772" width="10" bestFit="1" customWidth="1"/>
    <col min="774" max="774" width="22.85546875" customWidth="1"/>
    <col min="775" max="775" width="59.7109375" bestFit="1" customWidth="1"/>
    <col min="776" max="776" width="57.85546875" bestFit="1" customWidth="1"/>
    <col min="777" max="777" width="35.28515625" bestFit="1" customWidth="1"/>
    <col min="778" max="778" width="28.140625" bestFit="1" customWidth="1"/>
    <col min="779" max="779" width="33.140625" bestFit="1" customWidth="1"/>
    <col min="780" max="780" width="26" bestFit="1" customWidth="1"/>
    <col min="781" max="781" width="19.140625" bestFit="1" customWidth="1"/>
    <col min="782" max="782" width="10.42578125" customWidth="1"/>
    <col min="783" max="783" width="11.85546875" customWidth="1"/>
    <col min="784" max="784" width="14.7109375" customWidth="1"/>
    <col min="785" max="785" width="9" bestFit="1" customWidth="1"/>
    <col min="1026" max="1026" width="4.7109375" bestFit="1" customWidth="1"/>
    <col min="1027" max="1027" width="9.7109375" bestFit="1" customWidth="1"/>
    <col min="1028" max="1028" width="10" bestFit="1" customWidth="1"/>
    <col min="1030" max="1030" width="22.85546875" customWidth="1"/>
    <col min="1031" max="1031" width="59.7109375" bestFit="1" customWidth="1"/>
    <col min="1032" max="1032" width="57.85546875" bestFit="1" customWidth="1"/>
    <col min="1033" max="1033" width="35.28515625" bestFit="1" customWidth="1"/>
    <col min="1034" max="1034" width="28.140625" bestFit="1" customWidth="1"/>
    <col min="1035" max="1035" width="33.140625" bestFit="1" customWidth="1"/>
    <col min="1036" max="1036" width="26" bestFit="1" customWidth="1"/>
    <col min="1037" max="1037" width="19.140625" bestFit="1" customWidth="1"/>
    <col min="1038" max="1038" width="10.42578125" customWidth="1"/>
    <col min="1039" max="1039" width="11.85546875" customWidth="1"/>
    <col min="1040" max="1040" width="14.7109375" customWidth="1"/>
    <col min="1041" max="1041" width="9" bestFit="1" customWidth="1"/>
    <col min="1282" max="1282" width="4.7109375" bestFit="1" customWidth="1"/>
    <col min="1283" max="1283" width="9.7109375" bestFit="1" customWidth="1"/>
    <col min="1284" max="1284" width="10" bestFit="1" customWidth="1"/>
    <col min="1286" max="1286" width="22.85546875" customWidth="1"/>
    <col min="1287" max="1287" width="59.7109375" bestFit="1" customWidth="1"/>
    <col min="1288" max="1288" width="57.85546875" bestFit="1" customWidth="1"/>
    <col min="1289" max="1289" width="35.28515625" bestFit="1" customWidth="1"/>
    <col min="1290" max="1290" width="28.140625" bestFit="1" customWidth="1"/>
    <col min="1291" max="1291" width="33.140625" bestFit="1" customWidth="1"/>
    <col min="1292" max="1292" width="26" bestFit="1" customWidth="1"/>
    <col min="1293" max="1293" width="19.140625" bestFit="1" customWidth="1"/>
    <col min="1294" max="1294" width="10.42578125" customWidth="1"/>
    <col min="1295" max="1295" width="11.85546875" customWidth="1"/>
    <col min="1296" max="1296" width="14.7109375" customWidth="1"/>
    <col min="1297" max="1297" width="9" bestFit="1" customWidth="1"/>
    <col min="1538" max="1538" width="4.7109375" bestFit="1" customWidth="1"/>
    <col min="1539" max="1539" width="9.7109375" bestFit="1" customWidth="1"/>
    <col min="1540" max="1540" width="10" bestFit="1" customWidth="1"/>
    <col min="1542" max="1542" width="22.85546875" customWidth="1"/>
    <col min="1543" max="1543" width="59.7109375" bestFit="1" customWidth="1"/>
    <col min="1544" max="1544" width="57.85546875" bestFit="1" customWidth="1"/>
    <col min="1545" max="1545" width="35.28515625" bestFit="1" customWidth="1"/>
    <col min="1546" max="1546" width="28.140625" bestFit="1" customWidth="1"/>
    <col min="1547" max="1547" width="33.140625" bestFit="1" customWidth="1"/>
    <col min="1548" max="1548" width="26" bestFit="1" customWidth="1"/>
    <col min="1549" max="1549" width="19.140625" bestFit="1" customWidth="1"/>
    <col min="1550" max="1550" width="10.42578125" customWidth="1"/>
    <col min="1551" max="1551" width="11.85546875" customWidth="1"/>
    <col min="1552" max="1552" width="14.7109375" customWidth="1"/>
    <col min="1553" max="1553" width="9" bestFit="1" customWidth="1"/>
    <col min="1794" max="1794" width="4.7109375" bestFit="1" customWidth="1"/>
    <col min="1795" max="1795" width="9.7109375" bestFit="1" customWidth="1"/>
    <col min="1796" max="1796" width="10" bestFit="1" customWidth="1"/>
    <col min="1798" max="1798" width="22.85546875" customWidth="1"/>
    <col min="1799" max="1799" width="59.7109375" bestFit="1" customWidth="1"/>
    <col min="1800" max="1800" width="57.85546875" bestFit="1" customWidth="1"/>
    <col min="1801" max="1801" width="35.28515625" bestFit="1" customWidth="1"/>
    <col min="1802" max="1802" width="28.140625" bestFit="1" customWidth="1"/>
    <col min="1803" max="1803" width="33.140625" bestFit="1" customWidth="1"/>
    <col min="1804" max="1804" width="26" bestFit="1" customWidth="1"/>
    <col min="1805" max="1805" width="19.140625" bestFit="1" customWidth="1"/>
    <col min="1806" max="1806" width="10.42578125" customWidth="1"/>
    <col min="1807" max="1807" width="11.85546875" customWidth="1"/>
    <col min="1808" max="1808" width="14.7109375" customWidth="1"/>
    <col min="1809" max="1809" width="9" bestFit="1" customWidth="1"/>
    <col min="2050" max="2050" width="4.7109375" bestFit="1" customWidth="1"/>
    <col min="2051" max="2051" width="9.7109375" bestFit="1" customWidth="1"/>
    <col min="2052" max="2052" width="10" bestFit="1" customWidth="1"/>
    <col min="2054" max="2054" width="22.85546875" customWidth="1"/>
    <col min="2055" max="2055" width="59.7109375" bestFit="1" customWidth="1"/>
    <col min="2056" max="2056" width="57.85546875" bestFit="1" customWidth="1"/>
    <col min="2057" max="2057" width="35.28515625" bestFit="1" customWidth="1"/>
    <col min="2058" max="2058" width="28.140625" bestFit="1" customWidth="1"/>
    <col min="2059" max="2059" width="33.140625" bestFit="1" customWidth="1"/>
    <col min="2060" max="2060" width="26" bestFit="1" customWidth="1"/>
    <col min="2061" max="2061" width="19.140625" bestFit="1" customWidth="1"/>
    <col min="2062" max="2062" width="10.42578125" customWidth="1"/>
    <col min="2063" max="2063" width="11.85546875" customWidth="1"/>
    <col min="2064" max="2064" width="14.7109375" customWidth="1"/>
    <col min="2065" max="2065" width="9" bestFit="1" customWidth="1"/>
    <col min="2306" max="2306" width="4.7109375" bestFit="1" customWidth="1"/>
    <col min="2307" max="2307" width="9.7109375" bestFit="1" customWidth="1"/>
    <col min="2308" max="2308" width="10" bestFit="1" customWidth="1"/>
    <col min="2310" max="2310" width="22.85546875" customWidth="1"/>
    <col min="2311" max="2311" width="59.7109375" bestFit="1" customWidth="1"/>
    <col min="2312" max="2312" width="57.85546875" bestFit="1" customWidth="1"/>
    <col min="2313" max="2313" width="35.28515625" bestFit="1" customWidth="1"/>
    <col min="2314" max="2314" width="28.140625" bestFit="1" customWidth="1"/>
    <col min="2315" max="2315" width="33.140625" bestFit="1" customWidth="1"/>
    <col min="2316" max="2316" width="26" bestFit="1" customWidth="1"/>
    <col min="2317" max="2317" width="19.140625" bestFit="1" customWidth="1"/>
    <col min="2318" max="2318" width="10.42578125" customWidth="1"/>
    <col min="2319" max="2319" width="11.85546875" customWidth="1"/>
    <col min="2320" max="2320" width="14.7109375" customWidth="1"/>
    <col min="2321" max="2321" width="9" bestFit="1" customWidth="1"/>
    <col min="2562" max="2562" width="4.7109375" bestFit="1" customWidth="1"/>
    <col min="2563" max="2563" width="9.7109375" bestFit="1" customWidth="1"/>
    <col min="2564" max="2564" width="10" bestFit="1" customWidth="1"/>
    <col min="2566" max="2566" width="22.85546875" customWidth="1"/>
    <col min="2567" max="2567" width="59.7109375" bestFit="1" customWidth="1"/>
    <col min="2568" max="2568" width="57.85546875" bestFit="1" customWidth="1"/>
    <col min="2569" max="2569" width="35.28515625" bestFit="1" customWidth="1"/>
    <col min="2570" max="2570" width="28.140625" bestFit="1" customWidth="1"/>
    <col min="2571" max="2571" width="33.140625" bestFit="1" customWidth="1"/>
    <col min="2572" max="2572" width="26" bestFit="1" customWidth="1"/>
    <col min="2573" max="2573" width="19.140625" bestFit="1" customWidth="1"/>
    <col min="2574" max="2574" width="10.42578125" customWidth="1"/>
    <col min="2575" max="2575" width="11.85546875" customWidth="1"/>
    <col min="2576" max="2576" width="14.7109375" customWidth="1"/>
    <col min="2577" max="2577" width="9" bestFit="1" customWidth="1"/>
    <col min="2818" max="2818" width="4.7109375" bestFit="1" customWidth="1"/>
    <col min="2819" max="2819" width="9.7109375" bestFit="1" customWidth="1"/>
    <col min="2820" max="2820" width="10" bestFit="1" customWidth="1"/>
    <col min="2822" max="2822" width="22.85546875" customWidth="1"/>
    <col min="2823" max="2823" width="59.7109375" bestFit="1" customWidth="1"/>
    <col min="2824" max="2824" width="57.85546875" bestFit="1" customWidth="1"/>
    <col min="2825" max="2825" width="35.28515625" bestFit="1" customWidth="1"/>
    <col min="2826" max="2826" width="28.140625" bestFit="1" customWidth="1"/>
    <col min="2827" max="2827" width="33.140625" bestFit="1" customWidth="1"/>
    <col min="2828" max="2828" width="26" bestFit="1" customWidth="1"/>
    <col min="2829" max="2829" width="19.140625" bestFit="1" customWidth="1"/>
    <col min="2830" max="2830" width="10.42578125" customWidth="1"/>
    <col min="2831" max="2831" width="11.85546875" customWidth="1"/>
    <col min="2832" max="2832" width="14.7109375" customWidth="1"/>
    <col min="2833" max="2833" width="9" bestFit="1" customWidth="1"/>
    <col min="3074" max="3074" width="4.7109375" bestFit="1" customWidth="1"/>
    <col min="3075" max="3075" width="9.7109375" bestFit="1" customWidth="1"/>
    <col min="3076" max="3076" width="10" bestFit="1" customWidth="1"/>
    <col min="3078" max="3078" width="22.85546875" customWidth="1"/>
    <col min="3079" max="3079" width="59.7109375" bestFit="1" customWidth="1"/>
    <col min="3080" max="3080" width="57.85546875" bestFit="1" customWidth="1"/>
    <col min="3081" max="3081" width="35.28515625" bestFit="1" customWidth="1"/>
    <col min="3082" max="3082" width="28.140625" bestFit="1" customWidth="1"/>
    <col min="3083" max="3083" width="33.140625" bestFit="1" customWidth="1"/>
    <col min="3084" max="3084" width="26" bestFit="1" customWidth="1"/>
    <col min="3085" max="3085" width="19.140625" bestFit="1" customWidth="1"/>
    <col min="3086" max="3086" width="10.42578125" customWidth="1"/>
    <col min="3087" max="3087" width="11.85546875" customWidth="1"/>
    <col min="3088" max="3088" width="14.7109375" customWidth="1"/>
    <col min="3089" max="3089" width="9" bestFit="1" customWidth="1"/>
    <col min="3330" max="3330" width="4.7109375" bestFit="1" customWidth="1"/>
    <col min="3331" max="3331" width="9.7109375" bestFit="1" customWidth="1"/>
    <col min="3332" max="3332" width="10" bestFit="1" customWidth="1"/>
    <col min="3334" max="3334" width="22.85546875" customWidth="1"/>
    <col min="3335" max="3335" width="59.7109375" bestFit="1" customWidth="1"/>
    <col min="3336" max="3336" width="57.85546875" bestFit="1" customWidth="1"/>
    <col min="3337" max="3337" width="35.28515625" bestFit="1" customWidth="1"/>
    <col min="3338" max="3338" width="28.140625" bestFit="1" customWidth="1"/>
    <col min="3339" max="3339" width="33.140625" bestFit="1" customWidth="1"/>
    <col min="3340" max="3340" width="26" bestFit="1" customWidth="1"/>
    <col min="3341" max="3341" width="19.140625" bestFit="1" customWidth="1"/>
    <col min="3342" max="3342" width="10.42578125" customWidth="1"/>
    <col min="3343" max="3343" width="11.85546875" customWidth="1"/>
    <col min="3344" max="3344" width="14.7109375" customWidth="1"/>
    <col min="3345" max="3345" width="9" bestFit="1" customWidth="1"/>
    <col min="3586" max="3586" width="4.7109375" bestFit="1" customWidth="1"/>
    <col min="3587" max="3587" width="9.7109375" bestFit="1" customWidth="1"/>
    <col min="3588" max="3588" width="10" bestFit="1" customWidth="1"/>
    <col min="3590" max="3590" width="22.85546875" customWidth="1"/>
    <col min="3591" max="3591" width="59.7109375" bestFit="1" customWidth="1"/>
    <col min="3592" max="3592" width="57.85546875" bestFit="1" customWidth="1"/>
    <col min="3593" max="3593" width="35.28515625" bestFit="1" customWidth="1"/>
    <col min="3594" max="3594" width="28.140625" bestFit="1" customWidth="1"/>
    <col min="3595" max="3595" width="33.140625" bestFit="1" customWidth="1"/>
    <col min="3596" max="3596" width="26" bestFit="1" customWidth="1"/>
    <col min="3597" max="3597" width="19.140625" bestFit="1" customWidth="1"/>
    <col min="3598" max="3598" width="10.42578125" customWidth="1"/>
    <col min="3599" max="3599" width="11.85546875" customWidth="1"/>
    <col min="3600" max="3600" width="14.7109375" customWidth="1"/>
    <col min="3601" max="3601" width="9" bestFit="1" customWidth="1"/>
    <col min="3842" max="3842" width="4.7109375" bestFit="1" customWidth="1"/>
    <col min="3843" max="3843" width="9.7109375" bestFit="1" customWidth="1"/>
    <col min="3844" max="3844" width="10" bestFit="1" customWidth="1"/>
    <col min="3846" max="3846" width="22.85546875" customWidth="1"/>
    <col min="3847" max="3847" width="59.7109375" bestFit="1" customWidth="1"/>
    <col min="3848" max="3848" width="57.85546875" bestFit="1" customWidth="1"/>
    <col min="3849" max="3849" width="35.28515625" bestFit="1" customWidth="1"/>
    <col min="3850" max="3850" width="28.140625" bestFit="1" customWidth="1"/>
    <col min="3851" max="3851" width="33.140625" bestFit="1" customWidth="1"/>
    <col min="3852" max="3852" width="26" bestFit="1" customWidth="1"/>
    <col min="3853" max="3853" width="19.140625" bestFit="1" customWidth="1"/>
    <col min="3854" max="3854" width="10.42578125" customWidth="1"/>
    <col min="3855" max="3855" width="11.85546875" customWidth="1"/>
    <col min="3856" max="3856" width="14.7109375" customWidth="1"/>
    <col min="3857" max="3857" width="9" bestFit="1" customWidth="1"/>
    <col min="4098" max="4098" width="4.7109375" bestFit="1" customWidth="1"/>
    <col min="4099" max="4099" width="9.7109375" bestFit="1" customWidth="1"/>
    <col min="4100" max="4100" width="10" bestFit="1" customWidth="1"/>
    <col min="4102" max="4102" width="22.85546875" customWidth="1"/>
    <col min="4103" max="4103" width="59.7109375" bestFit="1" customWidth="1"/>
    <col min="4104" max="4104" width="57.85546875" bestFit="1" customWidth="1"/>
    <col min="4105" max="4105" width="35.28515625" bestFit="1" customWidth="1"/>
    <col min="4106" max="4106" width="28.140625" bestFit="1" customWidth="1"/>
    <col min="4107" max="4107" width="33.140625" bestFit="1" customWidth="1"/>
    <col min="4108" max="4108" width="26" bestFit="1" customWidth="1"/>
    <col min="4109" max="4109" width="19.140625" bestFit="1" customWidth="1"/>
    <col min="4110" max="4110" width="10.42578125" customWidth="1"/>
    <col min="4111" max="4111" width="11.85546875" customWidth="1"/>
    <col min="4112" max="4112" width="14.7109375" customWidth="1"/>
    <col min="4113" max="4113" width="9" bestFit="1" customWidth="1"/>
    <col min="4354" max="4354" width="4.7109375" bestFit="1" customWidth="1"/>
    <col min="4355" max="4355" width="9.7109375" bestFit="1" customWidth="1"/>
    <col min="4356" max="4356" width="10" bestFit="1" customWidth="1"/>
    <col min="4358" max="4358" width="22.85546875" customWidth="1"/>
    <col min="4359" max="4359" width="59.7109375" bestFit="1" customWidth="1"/>
    <col min="4360" max="4360" width="57.85546875" bestFit="1" customWidth="1"/>
    <col min="4361" max="4361" width="35.28515625" bestFit="1" customWidth="1"/>
    <col min="4362" max="4362" width="28.140625" bestFit="1" customWidth="1"/>
    <col min="4363" max="4363" width="33.140625" bestFit="1" customWidth="1"/>
    <col min="4364" max="4364" width="26" bestFit="1" customWidth="1"/>
    <col min="4365" max="4365" width="19.140625" bestFit="1" customWidth="1"/>
    <col min="4366" max="4366" width="10.42578125" customWidth="1"/>
    <col min="4367" max="4367" width="11.85546875" customWidth="1"/>
    <col min="4368" max="4368" width="14.7109375" customWidth="1"/>
    <col min="4369" max="4369" width="9" bestFit="1" customWidth="1"/>
    <col min="4610" max="4610" width="4.7109375" bestFit="1" customWidth="1"/>
    <col min="4611" max="4611" width="9.7109375" bestFit="1" customWidth="1"/>
    <col min="4612" max="4612" width="10" bestFit="1" customWidth="1"/>
    <col min="4614" max="4614" width="22.85546875" customWidth="1"/>
    <col min="4615" max="4615" width="59.7109375" bestFit="1" customWidth="1"/>
    <col min="4616" max="4616" width="57.85546875" bestFit="1" customWidth="1"/>
    <col min="4617" max="4617" width="35.28515625" bestFit="1" customWidth="1"/>
    <col min="4618" max="4618" width="28.140625" bestFit="1" customWidth="1"/>
    <col min="4619" max="4619" width="33.140625" bestFit="1" customWidth="1"/>
    <col min="4620" max="4620" width="26" bestFit="1" customWidth="1"/>
    <col min="4621" max="4621" width="19.140625" bestFit="1" customWidth="1"/>
    <col min="4622" max="4622" width="10.42578125" customWidth="1"/>
    <col min="4623" max="4623" width="11.85546875" customWidth="1"/>
    <col min="4624" max="4624" width="14.7109375" customWidth="1"/>
    <col min="4625" max="4625" width="9" bestFit="1" customWidth="1"/>
    <col min="4866" max="4866" width="4.7109375" bestFit="1" customWidth="1"/>
    <col min="4867" max="4867" width="9.7109375" bestFit="1" customWidth="1"/>
    <col min="4868" max="4868" width="10" bestFit="1" customWidth="1"/>
    <col min="4870" max="4870" width="22.85546875" customWidth="1"/>
    <col min="4871" max="4871" width="59.7109375" bestFit="1" customWidth="1"/>
    <col min="4872" max="4872" width="57.85546875" bestFit="1" customWidth="1"/>
    <col min="4873" max="4873" width="35.28515625" bestFit="1" customWidth="1"/>
    <col min="4874" max="4874" width="28.140625" bestFit="1" customWidth="1"/>
    <col min="4875" max="4875" width="33.140625" bestFit="1" customWidth="1"/>
    <col min="4876" max="4876" width="26" bestFit="1" customWidth="1"/>
    <col min="4877" max="4877" width="19.140625" bestFit="1" customWidth="1"/>
    <col min="4878" max="4878" width="10.42578125" customWidth="1"/>
    <col min="4879" max="4879" width="11.85546875" customWidth="1"/>
    <col min="4880" max="4880" width="14.7109375" customWidth="1"/>
    <col min="4881" max="4881" width="9" bestFit="1" customWidth="1"/>
    <col min="5122" max="5122" width="4.7109375" bestFit="1" customWidth="1"/>
    <col min="5123" max="5123" width="9.7109375" bestFit="1" customWidth="1"/>
    <col min="5124" max="5124" width="10" bestFit="1" customWidth="1"/>
    <col min="5126" max="5126" width="22.85546875" customWidth="1"/>
    <col min="5127" max="5127" width="59.7109375" bestFit="1" customWidth="1"/>
    <col min="5128" max="5128" width="57.85546875" bestFit="1" customWidth="1"/>
    <col min="5129" max="5129" width="35.28515625" bestFit="1" customWidth="1"/>
    <col min="5130" max="5130" width="28.140625" bestFit="1" customWidth="1"/>
    <col min="5131" max="5131" width="33.140625" bestFit="1" customWidth="1"/>
    <col min="5132" max="5132" width="26" bestFit="1" customWidth="1"/>
    <col min="5133" max="5133" width="19.140625" bestFit="1" customWidth="1"/>
    <col min="5134" max="5134" width="10.42578125" customWidth="1"/>
    <col min="5135" max="5135" width="11.85546875" customWidth="1"/>
    <col min="5136" max="5136" width="14.7109375" customWidth="1"/>
    <col min="5137" max="5137" width="9" bestFit="1" customWidth="1"/>
    <col min="5378" max="5378" width="4.7109375" bestFit="1" customWidth="1"/>
    <col min="5379" max="5379" width="9.7109375" bestFit="1" customWidth="1"/>
    <col min="5380" max="5380" width="10" bestFit="1" customWidth="1"/>
    <col min="5382" max="5382" width="22.85546875" customWidth="1"/>
    <col min="5383" max="5383" width="59.7109375" bestFit="1" customWidth="1"/>
    <col min="5384" max="5384" width="57.85546875" bestFit="1" customWidth="1"/>
    <col min="5385" max="5385" width="35.28515625" bestFit="1" customWidth="1"/>
    <col min="5386" max="5386" width="28.140625" bestFit="1" customWidth="1"/>
    <col min="5387" max="5387" width="33.140625" bestFit="1" customWidth="1"/>
    <col min="5388" max="5388" width="26" bestFit="1" customWidth="1"/>
    <col min="5389" max="5389" width="19.140625" bestFit="1" customWidth="1"/>
    <col min="5390" max="5390" width="10.42578125" customWidth="1"/>
    <col min="5391" max="5391" width="11.85546875" customWidth="1"/>
    <col min="5392" max="5392" width="14.7109375" customWidth="1"/>
    <col min="5393" max="5393" width="9" bestFit="1" customWidth="1"/>
    <col min="5634" max="5634" width="4.7109375" bestFit="1" customWidth="1"/>
    <col min="5635" max="5635" width="9.7109375" bestFit="1" customWidth="1"/>
    <col min="5636" max="5636" width="10" bestFit="1" customWidth="1"/>
    <col min="5638" max="5638" width="22.85546875" customWidth="1"/>
    <col min="5639" max="5639" width="59.7109375" bestFit="1" customWidth="1"/>
    <col min="5640" max="5640" width="57.85546875" bestFit="1" customWidth="1"/>
    <col min="5641" max="5641" width="35.28515625" bestFit="1" customWidth="1"/>
    <col min="5642" max="5642" width="28.140625" bestFit="1" customWidth="1"/>
    <col min="5643" max="5643" width="33.140625" bestFit="1" customWidth="1"/>
    <col min="5644" max="5644" width="26" bestFit="1" customWidth="1"/>
    <col min="5645" max="5645" width="19.140625" bestFit="1" customWidth="1"/>
    <col min="5646" max="5646" width="10.42578125" customWidth="1"/>
    <col min="5647" max="5647" width="11.85546875" customWidth="1"/>
    <col min="5648" max="5648" width="14.7109375" customWidth="1"/>
    <col min="5649" max="5649" width="9" bestFit="1" customWidth="1"/>
    <col min="5890" max="5890" width="4.7109375" bestFit="1" customWidth="1"/>
    <col min="5891" max="5891" width="9.7109375" bestFit="1" customWidth="1"/>
    <col min="5892" max="5892" width="10" bestFit="1" customWidth="1"/>
    <col min="5894" max="5894" width="22.85546875" customWidth="1"/>
    <col min="5895" max="5895" width="59.7109375" bestFit="1" customWidth="1"/>
    <col min="5896" max="5896" width="57.85546875" bestFit="1" customWidth="1"/>
    <col min="5897" max="5897" width="35.28515625" bestFit="1" customWidth="1"/>
    <col min="5898" max="5898" width="28.140625" bestFit="1" customWidth="1"/>
    <col min="5899" max="5899" width="33.140625" bestFit="1" customWidth="1"/>
    <col min="5900" max="5900" width="26" bestFit="1" customWidth="1"/>
    <col min="5901" max="5901" width="19.140625" bestFit="1" customWidth="1"/>
    <col min="5902" max="5902" width="10.42578125" customWidth="1"/>
    <col min="5903" max="5903" width="11.85546875" customWidth="1"/>
    <col min="5904" max="5904" width="14.7109375" customWidth="1"/>
    <col min="5905" max="5905" width="9" bestFit="1" customWidth="1"/>
    <col min="6146" max="6146" width="4.7109375" bestFit="1" customWidth="1"/>
    <col min="6147" max="6147" width="9.7109375" bestFit="1" customWidth="1"/>
    <col min="6148" max="6148" width="10" bestFit="1" customWidth="1"/>
    <col min="6150" max="6150" width="22.85546875" customWidth="1"/>
    <col min="6151" max="6151" width="59.7109375" bestFit="1" customWidth="1"/>
    <col min="6152" max="6152" width="57.85546875" bestFit="1" customWidth="1"/>
    <col min="6153" max="6153" width="35.28515625" bestFit="1" customWidth="1"/>
    <col min="6154" max="6154" width="28.140625" bestFit="1" customWidth="1"/>
    <col min="6155" max="6155" width="33.140625" bestFit="1" customWidth="1"/>
    <col min="6156" max="6156" width="26" bestFit="1" customWidth="1"/>
    <col min="6157" max="6157" width="19.140625" bestFit="1" customWidth="1"/>
    <col min="6158" max="6158" width="10.42578125" customWidth="1"/>
    <col min="6159" max="6159" width="11.85546875" customWidth="1"/>
    <col min="6160" max="6160" width="14.7109375" customWidth="1"/>
    <col min="6161" max="6161" width="9" bestFit="1" customWidth="1"/>
    <col min="6402" max="6402" width="4.7109375" bestFit="1" customWidth="1"/>
    <col min="6403" max="6403" width="9.7109375" bestFit="1" customWidth="1"/>
    <col min="6404" max="6404" width="10" bestFit="1" customWidth="1"/>
    <col min="6406" max="6406" width="22.85546875" customWidth="1"/>
    <col min="6407" max="6407" width="59.7109375" bestFit="1" customWidth="1"/>
    <col min="6408" max="6408" width="57.85546875" bestFit="1" customWidth="1"/>
    <col min="6409" max="6409" width="35.28515625" bestFit="1" customWidth="1"/>
    <col min="6410" max="6410" width="28.140625" bestFit="1" customWidth="1"/>
    <col min="6411" max="6411" width="33.140625" bestFit="1" customWidth="1"/>
    <col min="6412" max="6412" width="26" bestFit="1" customWidth="1"/>
    <col min="6413" max="6413" width="19.140625" bestFit="1" customWidth="1"/>
    <col min="6414" max="6414" width="10.42578125" customWidth="1"/>
    <col min="6415" max="6415" width="11.85546875" customWidth="1"/>
    <col min="6416" max="6416" width="14.7109375" customWidth="1"/>
    <col min="6417" max="6417" width="9" bestFit="1" customWidth="1"/>
    <col min="6658" max="6658" width="4.7109375" bestFit="1" customWidth="1"/>
    <col min="6659" max="6659" width="9.7109375" bestFit="1" customWidth="1"/>
    <col min="6660" max="6660" width="10" bestFit="1" customWidth="1"/>
    <col min="6662" max="6662" width="22.85546875" customWidth="1"/>
    <col min="6663" max="6663" width="59.7109375" bestFit="1" customWidth="1"/>
    <col min="6664" max="6664" width="57.85546875" bestFit="1" customWidth="1"/>
    <col min="6665" max="6665" width="35.28515625" bestFit="1" customWidth="1"/>
    <col min="6666" max="6666" width="28.140625" bestFit="1" customWidth="1"/>
    <col min="6667" max="6667" width="33.140625" bestFit="1" customWidth="1"/>
    <col min="6668" max="6668" width="26" bestFit="1" customWidth="1"/>
    <col min="6669" max="6669" width="19.140625" bestFit="1" customWidth="1"/>
    <col min="6670" max="6670" width="10.42578125" customWidth="1"/>
    <col min="6671" max="6671" width="11.85546875" customWidth="1"/>
    <col min="6672" max="6672" width="14.7109375" customWidth="1"/>
    <col min="6673" max="6673" width="9" bestFit="1" customWidth="1"/>
    <col min="6914" max="6914" width="4.7109375" bestFit="1" customWidth="1"/>
    <col min="6915" max="6915" width="9.7109375" bestFit="1" customWidth="1"/>
    <col min="6916" max="6916" width="10" bestFit="1" customWidth="1"/>
    <col min="6918" max="6918" width="22.85546875" customWidth="1"/>
    <col min="6919" max="6919" width="59.7109375" bestFit="1" customWidth="1"/>
    <col min="6920" max="6920" width="57.85546875" bestFit="1" customWidth="1"/>
    <col min="6921" max="6921" width="35.28515625" bestFit="1" customWidth="1"/>
    <col min="6922" max="6922" width="28.140625" bestFit="1" customWidth="1"/>
    <col min="6923" max="6923" width="33.140625" bestFit="1" customWidth="1"/>
    <col min="6924" max="6924" width="26" bestFit="1" customWidth="1"/>
    <col min="6925" max="6925" width="19.140625" bestFit="1" customWidth="1"/>
    <col min="6926" max="6926" width="10.42578125" customWidth="1"/>
    <col min="6927" max="6927" width="11.85546875" customWidth="1"/>
    <col min="6928" max="6928" width="14.7109375" customWidth="1"/>
    <col min="6929" max="6929" width="9" bestFit="1" customWidth="1"/>
    <col min="7170" max="7170" width="4.7109375" bestFit="1" customWidth="1"/>
    <col min="7171" max="7171" width="9.7109375" bestFit="1" customWidth="1"/>
    <col min="7172" max="7172" width="10" bestFit="1" customWidth="1"/>
    <col min="7174" max="7174" width="22.85546875" customWidth="1"/>
    <col min="7175" max="7175" width="59.7109375" bestFit="1" customWidth="1"/>
    <col min="7176" max="7176" width="57.85546875" bestFit="1" customWidth="1"/>
    <col min="7177" max="7177" width="35.28515625" bestFit="1" customWidth="1"/>
    <col min="7178" max="7178" width="28.140625" bestFit="1" customWidth="1"/>
    <col min="7179" max="7179" width="33.140625" bestFit="1" customWidth="1"/>
    <col min="7180" max="7180" width="26" bestFit="1" customWidth="1"/>
    <col min="7181" max="7181" width="19.140625" bestFit="1" customWidth="1"/>
    <col min="7182" max="7182" width="10.42578125" customWidth="1"/>
    <col min="7183" max="7183" width="11.85546875" customWidth="1"/>
    <col min="7184" max="7184" width="14.7109375" customWidth="1"/>
    <col min="7185" max="7185" width="9" bestFit="1" customWidth="1"/>
    <col min="7426" max="7426" width="4.7109375" bestFit="1" customWidth="1"/>
    <col min="7427" max="7427" width="9.7109375" bestFit="1" customWidth="1"/>
    <col min="7428" max="7428" width="10" bestFit="1" customWidth="1"/>
    <col min="7430" max="7430" width="22.85546875" customWidth="1"/>
    <col min="7431" max="7431" width="59.7109375" bestFit="1" customWidth="1"/>
    <col min="7432" max="7432" width="57.85546875" bestFit="1" customWidth="1"/>
    <col min="7433" max="7433" width="35.28515625" bestFit="1" customWidth="1"/>
    <col min="7434" max="7434" width="28.140625" bestFit="1" customWidth="1"/>
    <col min="7435" max="7435" width="33.140625" bestFit="1" customWidth="1"/>
    <col min="7436" max="7436" width="26" bestFit="1" customWidth="1"/>
    <col min="7437" max="7437" width="19.140625" bestFit="1" customWidth="1"/>
    <col min="7438" max="7438" width="10.42578125" customWidth="1"/>
    <col min="7439" max="7439" width="11.85546875" customWidth="1"/>
    <col min="7440" max="7440" width="14.7109375" customWidth="1"/>
    <col min="7441" max="7441" width="9" bestFit="1" customWidth="1"/>
    <col min="7682" max="7682" width="4.7109375" bestFit="1" customWidth="1"/>
    <col min="7683" max="7683" width="9.7109375" bestFit="1" customWidth="1"/>
    <col min="7684" max="7684" width="10" bestFit="1" customWidth="1"/>
    <col min="7686" max="7686" width="22.85546875" customWidth="1"/>
    <col min="7687" max="7687" width="59.7109375" bestFit="1" customWidth="1"/>
    <col min="7688" max="7688" width="57.85546875" bestFit="1" customWidth="1"/>
    <col min="7689" max="7689" width="35.28515625" bestFit="1" customWidth="1"/>
    <col min="7690" max="7690" width="28.140625" bestFit="1" customWidth="1"/>
    <col min="7691" max="7691" width="33.140625" bestFit="1" customWidth="1"/>
    <col min="7692" max="7692" width="26" bestFit="1" customWidth="1"/>
    <col min="7693" max="7693" width="19.140625" bestFit="1" customWidth="1"/>
    <col min="7694" max="7694" width="10.42578125" customWidth="1"/>
    <col min="7695" max="7695" width="11.85546875" customWidth="1"/>
    <col min="7696" max="7696" width="14.7109375" customWidth="1"/>
    <col min="7697" max="7697" width="9" bestFit="1" customWidth="1"/>
    <col min="7938" max="7938" width="4.7109375" bestFit="1" customWidth="1"/>
    <col min="7939" max="7939" width="9.7109375" bestFit="1" customWidth="1"/>
    <col min="7940" max="7940" width="10" bestFit="1" customWidth="1"/>
    <col min="7942" max="7942" width="22.85546875" customWidth="1"/>
    <col min="7943" max="7943" width="59.7109375" bestFit="1" customWidth="1"/>
    <col min="7944" max="7944" width="57.85546875" bestFit="1" customWidth="1"/>
    <col min="7945" max="7945" width="35.28515625" bestFit="1" customWidth="1"/>
    <col min="7946" max="7946" width="28.140625" bestFit="1" customWidth="1"/>
    <col min="7947" max="7947" width="33.140625" bestFit="1" customWidth="1"/>
    <col min="7948" max="7948" width="26" bestFit="1" customWidth="1"/>
    <col min="7949" max="7949" width="19.140625" bestFit="1" customWidth="1"/>
    <col min="7950" max="7950" width="10.42578125" customWidth="1"/>
    <col min="7951" max="7951" width="11.85546875" customWidth="1"/>
    <col min="7952" max="7952" width="14.7109375" customWidth="1"/>
    <col min="7953" max="7953" width="9" bestFit="1" customWidth="1"/>
    <col min="8194" max="8194" width="4.7109375" bestFit="1" customWidth="1"/>
    <col min="8195" max="8195" width="9.7109375" bestFit="1" customWidth="1"/>
    <col min="8196" max="8196" width="10" bestFit="1" customWidth="1"/>
    <col min="8198" max="8198" width="22.85546875" customWidth="1"/>
    <col min="8199" max="8199" width="59.7109375" bestFit="1" customWidth="1"/>
    <col min="8200" max="8200" width="57.85546875" bestFit="1" customWidth="1"/>
    <col min="8201" max="8201" width="35.28515625" bestFit="1" customWidth="1"/>
    <col min="8202" max="8202" width="28.140625" bestFit="1" customWidth="1"/>
    <col min="8203" max="8203" width="33.140625" bestFit="1" customWidth="1"/>
    <col min="8204" max="8204" width="26" bestFit="1" customWidth="1"/>
    <col min="8205" max="8205" width="19.140625" bestFit="1" customWidth="1"/>
    <col min="8206" max="8206" width="10.42578125" customWidth="1"/>
    <col min="8207" max="8207" width="11.85546875" customWidth="1"/>
    <col min="8208" max="8208" width="14.7109375" customWidth="1"/>
    <col min="8209" max="8209" width="9" bestFit="1" customWidth="1"/>
    <col min="8450" max="8450" width="4.7109375" bestFit="1" customWidth="1"/>
    <col min="8451" max="8451" width="9.7109375" bestFit="1" customWidth="1"/>
    <col min="8452" max="8452" width="10" bestFit="1" customWidth="1"/>
    <col min="8454" max="8454" width="22.85546875" customWidth="1"/>
    <col min="8455" max="8455" width="59.7109375" bestFit="1" customWidth="1"/>
    <col min="8456" max="8456" width="57.85546875" bestFit="1" customWidth="1"/>
    <col min="8457" max="8457" width="35.28515625" bestFit="1" customWidth="1"/>
    <col min="8458" max="8458" width="28.140625" bestFit="1" customWidth="1"/>
    <col min="8459" max="8459" width="33.140625" bestFit="1" customWidth="1"/>
    <col min="8460" max="8460" width="26" bestFit="1" customWidth="1"/>
    <col min="8461" max="8461" width="19.140625" bestFit="1" customWidth="1"/>
    <col min="8462" max="8462" width="10.42578125" customWidth="1"/>
    <col min="8463" max="8463" width="11.85546875" customWidth="1"/>
    <col min="8464" max="8464" width="14.7109375" customWidth="1"/>
    <col min="8465" max="8465" width="9" bestFit="1" customWidth="1"/>
    <col min="8706" max="8706" width="4.7109375" bestFit="1" customWidth="1"/>
    <col min="8707" max="8707" width="9.7109375" bestFit="1" customWidth="1"/>
    <col min="8708" max="8708" width="10" bestFit="1" customWidth="1"/>
    <col min="8710" max="8710" width="22.85546875" customWidth="1"/>
    <col min="8711" max="8711" width="59.7109375" bestFit="1" customWidth="1"/>
    <col min="8712" max="8712" width="57.85546875" bestFit="1" customWidth="1"/>
    <col min="8713" max="8713" width="35.28515625" bestFit="1" customWidth="1"/>
    <col min="8714" max="8714" width="28.140625" bestFit="1" customWidth="1"/>
    <col min="8715" max="8715" width="33.140625" bestFit="1" customWidth="1"/>
    <col min="8716" max="8716" width="26" bestFit="1" customWidth="1"/>
    <col min="8717" max="8717" width="19.140625" bestFit="1" customWidth="1"/>
    <col min="8718" max="8718" width="10.42578125" customWidth="1"/>
    <col min="8719" max="8719" width="11.85546875" customWidth="1"/>
    <col min="8720" max="8720" width="14.7109375" customWidth="1"/>
    <col min="8721" max="8721" width="9" bestFit="1" customWidth="1"/>
    <col min="8962" max="8962" width="4.7109375" bestFit="1" customWidth="1"/>
    <col min="8963" max="8963" width="9.7109375" bestFit="1" customWidth="1"/>
    <col min="8964" max="8964" width="10" bestFit="1" customWidth="1"/>
    <col min="8966" max="8966" width="22.85546875" customWidth="1"/>
    <col min="8967" max="8967" width="59.7109375" bestFit="1" customWidth="1"/>
    <col min="8968" max="8968" width="57.85546875" bestFit="1" customWidth="1"/>
    <col min="8969" max="8969" width="35.28515625" bestFit="1" customWidth="1"/>
    <col min="8970" max="8970" width="28.140625" bestFit="1" customWidth="1"/>
    <col min="8971" max="8971" width="33.140625" bestFit="1" customWidth="1"/>
    <col min="8972" max="8972" width="26" bestFit="1" customWidth="1"/>
    <col min="8973" max="8973" width="19.140625" bestFit="1" customWidth="1"/>
    <col min="8974" max="8974" width="10.42578125" customWidth="1"/>
    <col min="8975" max="8975" width="11.85546875" customWidth="1"/>
    <col min="8976" max="8976" width="14.7109375" customWidth="1"/>
    <col min="8977" max="8977" width="9" bestFit="1" customWidth="1"/>
    <col min="9218" max="9218" width="4.7109375" bestFit="1" customWidth="1"/>
    <col min="9219" max="9219" width="9.7109375" bestFit="1" customWidth="1"/>
    <col min="9220" max="9220" width="10" bestFit="1" customWidth="1"/>
    <col min="9222" max="9222" width="22.85546875" customWidth="1"/>
    <col min="9223" max="9223" width="59.7109375" bestFit="1" customWidth="1"/>
    <col min="9224" max="9224" width="57.85546875" bestFit="1" customWidth="1"/>
    <col min="9225" max="9225" width="35.28515625" bestFit="1" customWidth="1"/>
    <col min="9226" max="9226" width="28.140625" bestFit="1" customWidth="1"/>
    <col min="9227" max="9227" width="33.140625" bestFit="1" customWidth="1"/>
    <col min="9228" max="9228" width="26" bestFit="1" customWidth="1"/>
    <col min="9229" max="9229" width="19.140625" bestFit="1" customWidth="1"/>
    <col min="9230" max="9230" width="10.42578125" customWidth="1"/>
    <col min="9231" max="9231" width="11.85546875" customWidth="1"/>
    <col min="9232" max="9232" width="14.7109375" customWidth="1"/>
    <col min="9233" max="9233" width="9" bestFit="1" customWidth="1"/>
    <col min="9474" max="9474" width="4.7109375" bestFit="1" customWidth="1"/>
    <col min="9475" max="9475" width="9.7109375" bestFit="1" customWidth="1"/>
    <col min="9476" max="9476" width="10" bestFit="1" customWidth="1"/>
    <col min="9478" max="9478" width="22.85546875" customWidth="1"/>
    <col min="9479" max="9479" width="59.7109375" bestFit="1" customWidth="1"/>
    <col min="9480" max="9480" width="57.85546875" bestFit="1" customWidth="1"/>
    <col min="9481" max="9481" width="35.28515625" bestFit="1" customWidth="1"/>
    <col min="9482" max="9482" width="28.140625" bestFit="1" customWidth="1"/>
    <col min="9483" max="9483" width="33.140625" bestFit="1" customWidth="1"/>
    <col min="9484" max="9484" width="26" bestFit="1" customWidth="1"/>
    <col min="9485" max="9485" width="19.140625" bestFit="1" customWidth="1"/>
    <col min="9486" max="9486" width="10.42578125" customWidth="1"/>
    <col min="9487" max="9487" width="11.85546875" customWidth="1"/>
    <col min="9488" max="9488" width="14.7109375" customWidth="1"/>
    <col min="9489" max="9489" width="9" bestFit="1" customWidth="1"/>
    <col min="9730" max="9730" width="4.7109375" bestFit="1" customWidth="1"/>
    <col min="9731" max="9731" width="9.7109375" bestFit="1" customWidth="1"/>
    <col min="9732" max="9732" width="10" bestFit="1" customWidth="1"/>
    <col min="9734" max="9734" width="22.85546875" customWidth="1"/>
    <col min="9735" max="9735" width="59.7109375" bestFit="1" customWidth="1"/>
    <col min="9736" max="9736" width="57.85546875" bestFit="1" customWidth="1"/>
    <col min="9737" max="9737" width="35.28515625" bestFit="1" customWidth="1"/>
    <col min="9738" max="9738" width="28.140625" bestFit="1" customWidth="1"/>
    <col min="9739" max="9739" width="33.140625" bestFit="1" customWidth="1"/>
    <col min="9740" max="9740" width="26" bestFit="1" customWidth="1"/>
    <col min="9741" max="9741" width="19.140625" bestFit="1" customWidth="1"/>
    <col min="9742" max="9742" width="10.42578125" customWidth="1"/>
    <col min="9743" max="9743" width="11.85546875" customWidth="1"/>
    <col min="9744" max="9744" width="14.7109375" customWidth="1"/>
    <col min="9745" max="9745" width="9" bestFit="1" customWidth="1"/>
    <col min="9986" max="9986" width="4.7109375" bestFit="1" customWidth="1"/>
    <col min="9987" max="9987" width="9.7109375" bestFit="1" customWidth="1"/>
    <col min="9988" max="9988" width="10" bestFit="1" customWidth="1"/>
    <col min="9990" max="9990" width="22.85546875" customWidth="1"/>
    <col min="9991" max="9991" width="59.7109375" bestFit="1" customWidth="1"/>
    <col min="9992" max="9992" width="57.85546875" bestFit="1" customWidth="1"/>
    <col min="9993" max="9993" width="35.28515625" bestFit="1" customWidth="1"/>
    <col min="9994" max="9994" width="28.140625" bestFit="1" customWidth="1"/>
    <col min="9995" max="9995" width="33.140625" bestFit="1" customWidth="1"/>
    <col min="9996" max="9996" width="26" bestFit="1" customWidth="1"/>
    <col min="9997" max="9997" width="19.140625" bestFit="1" customWidth="1"/>
    <col min="9998" max="9998" width="10.42578125" customWidth="1"/>
    <col min="9999" max="9999" width="11.85546875" customWidth="1"/>
    <col min="10000" max="10000" width="14.7109375" customWidth="1"/>
    <col min="10001" max="10001" width="9" bestFit="1" customWidth="1"/>
    <col min="10242" max="10242" width="4.7109375" bestFit="1" customWidth="1"/>
    <col min="10243" max="10243" width="9.7109375" bestFit="1" customWidth="1"/>
    <col min="10244" max="10244" width="10" bestFit="1" customWidth="1"/>
    <col min="10246" max="10246" width="22.85546875" customWidth="1"/>
    <col min="10247" max="10247" width="59.7109375" bestFit="1" customWidth="1"/>
    <col min="10248" max="10248" width="57.85546875" bestFit="1" customWidth="1"/>
    <col min="10249" max="10249" width="35.28515625" bestFit="1" customWidth="1"/>
    <col min="10250" max="10250" width="28.140625" bestFit="1" customWidth="1"/>
    <col min="10251" max="10251" width="33.140625" bestFit="1" customWidth="1"/>
    <col min="10252" max="10252" width="26" bestFit="1" customWidth="1"/>
    <col min="10253" max="10253" width="19.140625" bestFit="1" customWidth="1"/>
    <col min="10254" max="10254" width="10.42578125" customWidth="1"/>
    <col min="10255" max="10255" width="11.85546875" customWidth="1"/>
    <col min="10256" max="10256" width="14.7109375" customWidth="1"/>
    <col min="10257" max="10257" width="9" bestFit="1" customWidth="1"/>
    <col min="10498" max="10498" width="4.7109375" bestFit="1" customWidth="1"/>
    <col min="10499" max="10499" width="9.7109375" bestFit="1" customWidth="1"/>
    <col min="10500" max="10500" width="10" bestFit="1" customWidth="1"/>
    <col min="10502" max="10502" width="22.85546875" customWidth="1"/>
    <col min="10503" max="10503" width="59.7109375" bestFit="1" customWidth="1"/>
    <col min="10504" max="10504" width="57.85546875" bestFit="1" customWidth="1"/>
    <col min="10505" max="10505" width="35.28515625" bestFit="1" customWidth="1"/>
    <col min="10506" max="10506" width="28.140625" bestFit="1" customWidth="1"/>
    <col min="10507" max="10507" width="33.140625" bestFit="1" customWidth="1"/>
    <col min="10508" max="10508" width="26" bestFit="1" customWidth="1"/>
    <col min="10509" max="10509" width="19.140625" bestFit="1" customWidth="1"/>
    <col min="10510" max="10510" width="10.42578125" customWidth="1"/>
    <col min="10511" max="10511" width="11.85546875" customWidth="1"/>
    <col min="10512" max="10512" width="14.7109375" customWidth="1"/>
    <col min="10513" max="10513" width="9" bestFit="1" customWidth="1"/>
    <col min="10754" max="10754" width="4.7109375" bestFit="1" customWidth="1"/>
    <col min="10755" max="10755" width="9.7109375" bestFit="1" customWidth="1"/>
    <col min="10756" max="10756" width="10" bestFit="1" customWidth="1"/>
    <col min="10758" max="10758" width="22.85546875" customWidth="1"/>
    <col min="10759" max="10759" width="59.7109375" bestFit="1" customWidth="1"/>
    <col min="10760" max="10760" width="57.85546875" bestFit="1" customWidth="1"/>
    <col min="10761" max="10761" width="35.28515625" bestFit="1" customWidth="1"/>
    <col min="10762" max="10762" width="28.140625" bestFit="1" customWidth="1"/>
    <col min="10763" max="10763" width="33.140625" bestFit="1" customWidth="1"/>
    <col min="10764" max="10764" width="26" bestFit="1" customWidth="1"/>
    <col min="10765" max="10765" width="19.140625" bestFit="1" customWidth="1"/>
    <col min="10766" max="10766" width="10.42578125" customWidth="1"/>
    <col min="10767" max="10767" width="11.85546875" customWidth="1"/>
    <col min="10768" max="10768" width="14.7109375" customWidth="1"/>
    <col min="10769" max="10769" width="9" bestFit="1" customWidth="1"/>
    <col min="11010" max="11010" width="4.7109375" bestFit="1" customWidth="1"/>
    <col min="11011" max="11011" width="9.7109375" bestFit="1" customWidth="1"/>
    <col min="11012" max="11012" width="10" bestFit="1" customWidth="1"/>
    <col min="11014" max="11014" width="22.85546875" customWidth="1"/>
    <col min="11015" max="11015" width="59.7109375" bestFit="1" customWidth="1"/>
    <col min="11016" max="11016" width="57.85546875" bestFit="1" customWidth="1"/>
    <col min="11017" max="11017" width="35.28515625" bestFit="1" customWidth="1"/>
    <col min="11018" max="11018" width="28.140625" bestFit="1" customWidth="1"/>
    <col min="11019" max="11019" width="33.140625" bestFit="1" customWidth="1"/>
    <col min="11020" max="11020" width="26" bestFit="1" customWidth="1"/>
    <col min="11021" max="11021" width="19.140625" bestFit="1" customWidth="1"/>
    <col min="11022" max="11022" width="10.42578125" customWidth="1"/>
    <col min="11023" max="11023" width="11.85546875" customWidth="1"/>
    <col min="11024" max="11024" width="14.7109375" customWidth="1"/>
    <col min="11025" max="11025" width="9" bestFit="1" customWidth="1"/>
    <col min="11266" max="11266" width="4.7109375" bestFit="1" customWidth="1"/>
    <col min="11267" max="11267" width="9.7109375" bestFit="1" customWidth="1"/>
    <col min="11268" max="11268" width="10" bestFit="1" customWidth="1"/>
    <col min="11270" max="11270" width="22.85546875" customWidth="1"/>
    <col min="11271" max="11271" width="59.7109375" bestFit="1" customWidth="1"/>
    <col min="11272" max="11272" width="57.85546875" bestFit="1" customWidth="1"/>
    <col min="11273" max="11273" width="35.28515625" bestFit="1" customWidth="1"/>
    <col min="11274" max="11274" width="28.140625" bestFit="1" customWidth="1"/>
    <col min="11275" max="11275" width="33.140625" bestFit="1" customWidth="1"/>
    <col min="11276" max="11276" width="26" bestFit="1" customWidth="1"/>
    <col min="11277" max="11277" width="19.140625" bestFit="1" customWidth="1"/>
    <col min="11278" max="11278" width="10.42578125" customWidth="1"/>
    <col min="11279" max="11279" width="11.85546875" customWidth="1"/>
    <col min="11280" max="11280" width="14.7109375" customWidth="1"/>
    <col min="11281" max="11281" width="9" bestFit="1" customWidth="1"/>
    <col min="11522" max="11522" width="4.7109375" bestFit="1" customWidth="1"/>
    <col min="11523" max="11523" width="9.7109375" bestFit="1" customWidth="1"/>
    <col min="11524" max="11524" width="10" bestFit="1" customWidth="1"/>
    <col min="11526" max="11526" width="22.85546875" customWidth="1"/>
    <col min="11527" max="11527" width="59.7109375" bestFit="1" customWidth="1"/>
    <col min="11528" max="11528" width="57.85546875" bestFit="1" customWidth="1"/>
    <col min="11529" max="11529" width="35.28515625" bestFit="1" customWidth="1"/>
    <col min="11530" max="11530" width="28.140625" bestFit="1" customWidth="1"/>
    <col min="11531" max="11531" width="33.140625" bestFit="1" customWidth="1"/>
    <col min="11532" max="11532" width="26" bestFit="1" customWidth="1"/>
    <col min="11533" max="11533" width="19.140625" bestFit="1" customWidth="1"/>
    <col min="11534" max="11534" width="10.42578125" customWidth="1"/>
    <col min="11535" max="11535" width="11.85546875" customWidth="1"/>
    <col min="11536" max="11536" width="14.7109375" customWidth="1"/>
    <col min="11537" max="11537" width="9" bestFit="1" customWidth="1"/>
    <col min="11778" max="11778" width="4.7109375" bestFit="1" customWidth="1"/>
    <col min="11779" max="11779" width="9.7109375" bestFit="1" customWidth="1"/>
    <col min="11780" max="11780" width="10" bestFit="1" customWidth="1"/>
    <col min="11782" max="11782" width="22.85546875" customWidth="1"/>
    <col min="11783" max="11783" width="59.7109375" bestFit="1" customWidth="1"/>
    <col min="11784" max="11784" width="57.85546875" bestFit="1" customWidth="1"/>
    <col min="11785" max="11785" width="35.28515625" bestFit="1" customWidth="1"/>
    <col min="11786" max="11786" width="28.140625" bestFit="1" customWidth="1"/>
    <col min="11787" max="11787" width="33.140625" bestFit="1" customWidth="1"/>
    <col min="11788" max="11788" width="26" bestFit="1" customWidth="1"/>
    <col min="11789" max="11789" width="19.140625" bestFit="1" customWidth="1"/>
    <col min="11790" max="11790" width="10.42578125" customWidth="1"/>
    <col min="11791" max="11791" width="11.85546875" customWidth="1"/>
    <col min="11792" max="11792" width="14.7109375" customWidth="1"/>
    <col min="11793" max="11793" width="9" bestFit="1" customWidth="1"/>
    <col min="12034" max="12034" width="4.7109375" bestFit="1" customWidth="1"/>
    <col min="12035" max="12035" width="9.7109375" bestFit="1" customWidth="1"/>
    <col min="12036" max="12036" width="10" bestFit="1" customWidth="1"/>
    <col min="12038" max="12038" width="22.85546875" customWidth="1"/>
    <col min="12039" max="12039" width="59.7109375" bestFit="1" customWidth="1"/>
    <col min="12040" max="12040" width="57.85546875" bestFit="1" customWidth="1"/>
    <col min="12041" max="12041" width="35.28515625" bestFit="1" customWidth="1"/>
    <col min="12042" max="12042" width="28.140625" bestFit="1" customWidth="1"/>
    <col min="12043" max="12043" width="33.140625" bestFit="1" customWidth="1"/>
    <col min="12044" max="12044" width="26" bestFit="1" customWidth="1"/>
    <col min="12045" max="12045" width="19.140625" bestFit="1" customWidth="1"/>
    <col min="12046" max="12046" width="10.42578125" customWidth="1"/>
    <col min="12047" max="12047" width="11.85546875" customWidth="1"/>
    <col min="12048" max="12048" width="14.7109375" customWidth="1"/>
    <col min="12049" max="12049" width="9" bestFit="1" customWidth="1"/>
    <col min="12290" max="12290" width="4.7109375" bestFit="1" customWidth="1"/>
    <col min="12291" max="12291" width="9.7109375" bestFit="1" customWidth="1"/>
    <col min="12292" max="12292" width="10" bestFit="1" customWidth="1"/>
    <col min="12294" max="12294" width="22.85546875" customWidth="1"/>
    <col min="12295" max="12295" width="59.7109375" bestFit="1" customWidth="1"/>
    <col min="12296" max="12296" width="57.85546875" bestFit="1" customWidth="1"/>
    <col min="12297" max="12297" width="35.28515625" bestFit="1" customWidth="1"/>
    <col min="12298" max="12298" width="28.140625" bestFit="1" customWidth="1"/>
    <col min="12299" max="12299" width="33.140625" bestFit="1" customWidth="1"/>
    <col min="12300" max="12300" width="26" bestFit="1" customWidth="1"/>
    <col min="12301" max="12301" width="19.140625" bestFit="1" customWidth="1"/>
    <col min="12302" max="12302" width="10.42578125" customWidth="1"/>
    <col min="12303" max="12303" width="11.85546875" customWidth="1"/>
    <col min="12304" max="12304" width="14.7109375" customWidth="1"/>
    <col min="12305" max="12305" width="9" bestFit="1" customWidth="1"/>
    <col min="12546" max="12546" width="4.7109375" bestFit="1" customWidth="1"/>
    <col min="12547" max="12547" width="9.7109375" bestFit="1" customWidth="1"/>
    <col min="12548" max="12548" width="10" bestFit="1" customWidth="1"/>
    <col min="12550" max="12550" width="22.85546875" customWidth="1"/>
    <col min="12551" max="12551" width="59.7109375" bestFit="1" customWidth="1"/>
    <col min="12552" max="12552" width="57.85546875" bestFit="1" customWidth="1"/>
    <col min="12553" max="12553" width="35.28515625" bestFit="1" customWidth="1"/>
    <col min="12554" max="12554" width="28.140625" bestFit="1" customWidth="1"/>
    <col min="12555" max="12555" width="33.140625" bestFit="1" customWidth="1"/>
    <col min="12556" max="12556" width="26" bestFit="1" customWidth="1"/>
    <col min="12557" max="12557" width="19.140625" bestFit="1" customWidth="1"/>
    <col min="12558" max="12558" width="10.42578125" customWidth="1"/>
    <col min="12559" max="12559" width="11.85546875" customWidth="1"/>
    <col min="12560" max="12560" width="14.7109375" customWidth="1"/>
    <col min="12561" max="12561" width="9" bestFit="1" customWidth="1"/>
    <col min="12802" max="12802" width="4.7109375" bestFit="1" customWidth="1"/>
    <col min="12803" max="12803" width="9.7109375" bestFit="1" customWidth="1"/>
    <col min="12804" max="12804" width="10" bestFit="1" customWidth="1"/>
    <col min="12806" max="12806" width="22.85546875" customWidth="1"/>
    <col min="12807" max="12807" width="59.7109375" bestFit="1" customWidth="1"/>
    <col min="12808" max="12808" width="57.85546875" bestFit="1" customWidth="1"/>
    <col min="12809" max="12809" width="35.28515625" bestFit="1" customWidth="1"/>
    <col min="12810" max="12810" width="28.140625" bestFit="1" customWidth="1"/>
    <col min="12811" max="12811" width="33.140625" bestFit="1" customWidth="1"/>
    <col min="12812" max="12812" width="26" bestFit="1" customWidth="1"/>
    <col min="12813" max="12813" width="19.140625" bestFit="1" customWidth="1"/>
    <col min="12814" max="12814" width="10.42578125" customWidth="1"/>
    <col min="12815" max="12815" width="11.85546875" customWidth="1"/>
    <col min="12816" max="12816" width="14.7109375" customWidth="1"/>
    <col min="12817" max="12817" width="9" bestFit="1" customWidth="1"/>
    <col min="13058" max="13058" width="4.7109375" bestFit="1" customWidth="1"/>
    <col min="13059" max="13059" width="9.7109375" bestFit="1" customWidth="1"/>
    <col min="13060" max="13060" width="10" bestFit="1" customWidth="1"/>
    <col min="13062" max="13062" width="22.85546875" customWidth="1"/>
    <col min="13063" max="13063" width="59.7109375" bestFit="1" customWidth="1"/>
    <col min="13064" max="13064" width="57.85546875" bestFit="1" customWidth="1"/>
    <col min="13065" max="13065" width="35.28515625" bestFit="1" customWidth="1"/>
    <col min="13066" max="13066" width="28.140625" bestFit="1" customWidth="1"/>
    <col min="13067" max="13067" width="33.140625" bestFit="1" customWidth="1"/>
    <col min="13068" max="13068" width="26" bestFit="1" customWidth="1"/>
    <col min="13069" max="13069" width="19.140625" bestFit="1" customWidth="1"/>
    <col min="13070" max="13070" width="10.42578125" customWidth="1"/>
    <col min="13071" max="13071" width="11.85546875" customWidth="1"/>
    <col min="13072" max="13072" width="14.7109375" customWidth="1"/>
    <col min="13073" max="13073" width="9" bestFit="1" customWidth="1"/>
    <col min="13314" max="13314" width="4.7109375" bestFit="1" customWidth="1"/>
    <col min="13315" max="13315" width="9.7109375" bestFit="1" customWidth="1"/>
    <col min="13316" max="13316" width="10" bestFit="1" customWidth="1"/>
    <col min="13318" max="13318" width="22.85546875" customWidth="1"/>
    <col min="13319" max="13319" width="59.7109375" bestFit="1" customWidth="1"/>
    <col min="13320" max="13320" width="57.85546875" bestFit="1" customWidth="1"/>
    <col min="13321" max="13321" width="35.28515625" bestFit="1" customWidth="1"/>
    <col min="13322" max="13322" width="28.140625" bestFit="1" customWidth="1"/>
    <col min="13323" max="13323" width="33.140625" bestFit="1" customWidth="1"/>
    <col min="13324" max="13324" width="26" bestFit="1" customWidth="1"/>
    <col min="13325" max="13325" width="19.140625" bestFit="1" customWidth="1"/>
    <col min="13326" max="13326" width="10.42578125" customWidth="1"/>
    <col min="13327" max="13327" width="11.85546875" customWidth="1"/>
    <col min="13328" max="13328" width="14.7109375" customWidth="1"/>
    <col min="13329" max="13329" width="9" bestFit="1" customWidth="1"/>
    <col min="13570" max="13570" width="4.7109375" bestFit="1" customWidth="1"/>
    <col min="13571" max="13571" width="9.7109375" bestFit="1" customWidth="1"/>
    <col min="13572" max="13572" width="10" bestFit="1" customWidth="1"/>
    <col min="13574" max="13574" width="22.85546875" customWidth="1"/>
    <col min="13575" max="13575" width="59.7109375" bestFit="1" customWidth="1"/>
    <col min="13576" max="13576" width="57.85546875" bestFit="1" customWidth="1"/>
    <col min="13577" max="13577" width="35.28515625" bestFit="1" customWidth="1"/>
    <col min="13578" max="13578" width="28.140625" bestFit="1" customWidth="1"/>
    <col min="13579" max="13579" width="33.140625" bestFit="1" customWidth="1"/>
    <col min="13580" max="13580" width="26" bestFit="1" customWidth="1"/>
    <col min="13581" max="13581" width="19.140625" bestFit="1" customWidth="1"/>
    <col min="13582" max="13582" width="10.42578125" customWidth="1"/>
    <col min="13583" max="13583" width="11.85546875" customWidth="1"/>
    <col min="13584" max="13584" width="14.7109375" customWidth="1"/>
    <col min="13585" max="13585" width="9" bestFit="1" customWidth="1"/>
    <col min="13826" max="13826" width="4.7109375" bestFit="1" customWidth="1"/>
    <col min="13827" max="13827" width="9.7109375" bestFit="1" customWidth="1"/>
    <col min="13828" max="13828" width="10" bestFit="1" customWidth="1"/>
    <col min="13830" max="13830" width="22.85546875" customWidth="1"/>
    <col min="13831" max="13831" width="59.7109375" bestFit="1" customWidth="1"/>
    <col min="13832" max="13832" width="57.85546875" bestFit="1" customWidth="1"/>
    <col min="13833" max="13833" width="35.28515625" bestFit="1" customWidth="1"/>
    <col min="13834" max="13834" width="28.140625" bestFit="1" customWidth="1"/>
    <col min="13835" max="13835" width="33.140625" bestFit="1" customWidth="1"/>
    <col min="13836" max="13836" width="26" bestFit="1" customWidth="1"/>
    <col min="13837" max="13837" width="19.140625" bestFit="1" customWidth="1"/>
    <col min="13838" max="13838" width="10.42578125" customWidth="1"/>
    <col min="13839" max="13839" width="11.85546875" customWidth="1"/>
    <col min="13840" max="13840" width="14.7109375" customWidth="1"/>
    <col min="13841" max="13841" width="9" bestFit="1" customWidth="1"/>
    <col min="14082" max="14082" width="4.7109375" bestFit="1" customWidth="1"/>
    <col min="14083" max="14083" width="9.7109375" bestFit="1" customWidth="1"/>
    <col min="14084" max="14084" width="10" bestFit="1" customWidth="1"/>
    <col min="14086" max="14086" width="22.85546875" customWidth="1"/>
    <col min="14087" max="14087" width="59.7109375" bestFit="1" customWidth="1"/>
    <col min="14088" max="14088" width="57.85546875" bestFit="1" customWidth="1"/>
    <col min="14089" max="14089" width="35.28515625" bestFit="1" customWidth="1"/>
    <col min="14090" max="14090" width="28.140625" bestFit="1" customWidth="1"/>
    <col min="14091" max="14091" width="33.140625" bestFit="1" customWidth="1"/>
    <col min="14092" max="14092" width="26" bestFit="1" customWidth="1"/>
    <col min="14093" max="14093" width="19.140625" bestFit="1" customWidth="1"/>
    <col min="14094" max="14094" width="10.42578125" customWidth="1"/>
    <col min="14095" max="14095" width="11.85546875" customWidth="1"/>
    <col min="14096" max="14096" width="14.7109375" customWidth="1"/>
    <col min="14097" max="14097" width="9" bestFit="1" customWidth="1"/>
    <col min="14338" max="14338" width="4.7109375" bestFit="1" customWidth="1"/>
    <col min="14339" max="14339" width="9.7109375" bestFit="1" customWidth="1"/>
    <col min="14340" max="14340" width="10" bestFit="1" customWidth="1"/>
    <col min="14342" max="14342" width="22.85546875" customWidth="1"/>
    <col min="14343" max="14343" width="59.7109375" bestFit="1" customWidth="1"/>
    <col min="14344" max="14344" width="57.85546875" bestFit="1" customWidth="1"/>
    <col min="14345" max="14345" width="35.28515625" bestFit="1" customWidth="1"/>
    <col min="14346" max="14346" width="28.140625" bestFit="1" customWidth="1"/>
    <col min="14347" max="14347" width="33.140625" bestFit="1" customWidth="1"/>
    <col min="14348" max="14348" width="26" bestFit="1" customWidth="1"/>
    <col min="14349" max="14349" width="19.140625" bestFit="1" customWidth="1"/>
    <col min="14350" max="14350" width="10.42578125" customWidth="1"/>
    <col min="14351" max="14351" width="11.85546875" customWidth="1"/>
    <col min="14352" max="14352" width="14.7109375" customWidth="1"/>
    <col min="14353" max="14353" width="9" bestFit="1" customWidth="1"/>
    <col min="14594" max="14594" width="4.7109375" bestFit="1" customWidth="1"/>
    <col min="14595" max="14595" width="9.7109375" bestFit="1" customWidth="1"/>
    <col min="14596" max="14596" width="10" bestFit="1" customWidth="1"/>
    <col min="14598" max="14598" width="22.85546875" customWidth="1"/>
    <col min="14599" max="14599" width="59.7109375" bestFit="1" customWidth="1"/>
    <col min="14600" max="14600" width="57.85546875" bestFit="1" customWidth="1"/>
    <col min="14601" max="14601" width="35.28515625" bestFit="1" customWidth="1"/>
    <col min="14602" max="14602" width="28.140625" bestFit="1" customWidth="1"/>
    <col min="14603" max="14603" width="33.140625" bestFit="1" customWidth="1"/>
    <col min="14604" max="14604" width="26" bestFit="1" customWidth="1"/>
    <col min="14605" max="14605" width="19.140625" bestFit="1" customWidth="1"/>
    <col min="14606" max="14606" width="10.42578125" customWidth="1"/>
    <col min="14607" max="14607" width="11.85546875" customWidth="1"/>
    <col min="14608" max="14608" width="14.7109375" customWidth="1"/>
    <col min="14609" max="14609" width="9" bestFit="1" customWidth="1"/>
    <col min="14850" max="14850" width="4.7109375" bestFit="1" customWidth="1"/>
    <col min="14851" max="14851" width="9.7109375" bestFit="1" customWidth="1"/>
    <col min="14852" max="14852" width="10" bestFit="1" customWidth="1"/>
    <col min="14854" max="14854" width="22.85546875" customWidth="1"/>
    <col min="14855" max="14855" width="59.7109375" bestFit="1" customWidth="1"/>
    <col min="14856" max="14856" width="57.85546875" bestFit="1" customWidth="1"/>
    <col min="14857" max="14857" width="35.28515625" bestFit="1" customWidth="1"/>
    <col min="14858" max="14858" width="28.140625" bestFit="1" customWidth="1"/>
    <col min="14859" max="14859" width="33.140625" bestFit="1" customWidth="1"/>
    <col min="14860" max="14860" width="26" bestFit="1" customWidth="1"/>
    <col min="14861" max="14861" width="19.140625" bestFit="1" customWidth="1"/>
    <col min="14862" max="14862" width="10.42578125" customWidth="1"/>
    <col min="14863" max="14863" width="11.85546875" customWidth="1"/>
    <col min="14864" max="14864" width="14.7109375" customWidth="1"/>
    <col min="14865" max="14865" width="9" bestFit="1" customWidth="1"/>
    <col min="15106" max="15106" width="4.7109375" bestFit="1" customWidth="1"/>
    <col min="15107" max="15107" width="9.7109375" bestFit="1" customWidth="1"/>
    <col min="15108" max="15108" width="10" bestFit="1" customWidth="1"/>
    <col min="15110" max="15110" width="22.85546875" customWidth="1"/>
    <col min="15111" max="15111" width="59.7109375" bestFit="1" customWidth="1"/>
    <col min="15112" max="15112" width="57.85546875" bestFit="1" customWidth="1"/>
    <col min="15113" max="15113" width="35.28515625" bestFit="1" customWidth="1"/>
    <col min="15114" max="15114" width="28.140625" bestFit="1" customWidth="1"/>
    <col min="15115" max="15115" width="33.140625" bestFit="1" customWidth="1"/>
    <col min="15116" max="15116" width="26" bestFit="1" customWidth="1"/>
    <col min="15117" max="15117" width="19.140625" bestFit="1" customWidth="1"/>
    <col min="15118" max="15118" width="10.42578125" customWidth="1"/>
    <col min="15119" max="15119" width="11.85546875" customWidth="1"/>
    <col min="15120" max="15120" width="14.7109375" customWidth="1"/>
    <col min="15121" max="15121" width="9" bestFit="1" customWidth="1"/>
    <col min="15362" max="15362" width="4.7109375" bestFit="1" customWidth="1"/>
    <col min="15363" max="15363" width="9.7109375" bestFit="1" customWidth="1"/>
    <col min="15364" max="15364" width="10" bestFit="1" customWidth="1"/>
    <col min="15366" max="15366" width="22.85546875" customWidth="1"/>
    <col min="15367" max="15367" width="59.7109375" bestFit="1" customWidth="1"/>
    <col min="15368" max="15368" width="57.85546875" bestFit="1" customWidth="1"/>
    <col min="15369" max="15369" width="35.28515625" bestFit="1" customWidth="1"/>
    <col min="15370" max="15370" width="28.140625" bestFit="1" customWidth="1"/>
    <col min="15371" max="15371" width="33.140625" bestFit="1" customWidth="1"/>
    <col min="15372" max="15372" width="26" bestFit="1" customWidth="1"/>
    <col min="15373" max="15373" width="19.140625" bestFit="1" customWidth="1"/>
    <col min="15374" max="15374" width="10.42578125" customWidth="1"/>
    <col min="15375" max="15375" width="11.85546875" customWidth="1"/>
    <col min="15376" max="15376" width="14.7109375" customWidth="1"/>
    <col min="15377" max="15377" width="9" bestFit="1" customWidth="1"/>
    <col min="15618" max="15618" width="4.7109375" bestFit="1" customWidth="1"/>
    <col min="15619" max="15619" width="9.7109375" bestFit="1" customWidth="1"/>
    <col min="15620" max="15620" width="10" bestFit="1" customWidth="1"/>
    <col min="15622" max="15622" width="22.85546875" customWidth="1"/>
    <col min="15623" max="15623" width="59.7109375" bestFit="1" customWidth="1"/>
    <col min="15624" max="15624" width="57.85546875" bestFit="1" customWidth="1"/>
    <col min="15625" max="15625" width="35.28515625" bestFit="1" customWidth="1"/>
    <col min="15626" max="15626" width="28.140625" bestFit="1" customWidth="1"/>
    <col min="15627" max="15627" width="33.140625" bestFit="1" customWidth="1"/>
    <col min="15628" max="15628" width="26" bestFit="1" customWidth="1"/>
    <col min="15629" max="15629" width="19.140625" bestFit="1" customWidth="1"/>
    <col min="15630" max="15630" width="10.42578125" customWidth="1"/>
    <col min="15631" max="15631" width="11.85546875" customWidth="1"/>
    <col min="15632" max="15632" width="14.7109375" customWidth="1"/>
    <col min="15633" max="15633" width="9" bestFit="1" customWidth="1"/>
    <col min="15874" max="15874" width="4.7109375" bestFit="1" customWidth="1"/>
    <col min="15875" max="15875" width="9.7109375" bestFit="1" customWidth="1"/>
    <col min="15876" max="15876" width="10" bestFit="1" customWidth="1"/>
    <col min="15878" max="15878" width="22.85546875" customWidth="1"/>
    <col min="15879" max="15879" width="59.7109375" bestFit="1" customWidth="1"/>
    <col min="15880" max="15880" width="57.85546875" bestFit="1" customWidth="1"/>
    <col min="15881" max="15881" width="35.28515625" bestFit="1" customWidth="1"/>
    <col min="15882" max="15882" width="28.140625" bestFit="1" customWidth="1"/>
    <col min="15883" max="15883" width="33.140625" bestFit="1" customWidth="1"/>
    <col min="15884" max="15884" width="26" bestFit="1" customWidth="1"/>
    <col min="15885" max="15885" width="19.140625" bestFit="1" customWidth="1"/>
    <col min="15886" max="15886" width="10.42578125" customWidth="1"/>
    <col min="15887" max="15887" width="11.85546875" customWidth="1"/>
    <col min="15888" max="15888" width="14.7109375" customWidth="1"/>
    <col min="15889" max="15889" width="9" bestFit="1" customWidth="1"/>
    <col min="16130" max="16130" width="4.7109375" bestFit="1" customWidth="1"/>
    <col min="16131" max="16131" width="9.7109375" bestFit="1" customWidth="1"/>
    <col min="16132" max="16132" width="10" bestFit="1" customWidth="1"/>
    <col min="16134" max="16134" width="22.85546875" customWidth="1"/>
    <col min="16135" max="16135" width="59.7109375" bestFit="1" customWidth="1"/>
    <col min="16136" max="16136" width="57.85546875" bestFit="1" customWidth="1"/>
    <col min="16137" max="16137" width="35.28515625" bestFit="1" customWidth="1"/>
    <col min="16138" max="16138" width="28.140625" bestFit="1" customWidth="1"/>
    <col min="16139" max="16139" width="33.140625" bestFit="1" customWidth="1"/>
    <col min="16140" max="16140" width="26" bestFit="1" customWidth="1"/>
    <col min="16141" max="16141" width="19.140625" bestFit="1" customWidth="1"/>
    <col min="16142" max="16142" width="10.42578125" customWidth="1"/>
    <col min="16143" max="16143" width="11.85546875" customWidth="1"/>
    <col min="16144" max="16144" width="14.7109375" customWidth="1"/>
    <col min="16145" max="16145" width="9" bestFit="1" customWidth="1"/>
  </cols>
  <sheetData>
    <row r="1" spans="1:19" ht="15.75" x14ac:dyDescent="0.25">
      <c r="A1" s="965" t="s">
        <v>1255</v>
      </c>
      <c r="B1" s="966"/>
      <c r="C1" s="966"/>
      <c r="D1" s="966"/>
      <c r="E1" s="966"/>
      <c r="F1" s="966"/>
    </row>
    <row r="2" spans="1:19" ht="15.75" x14ac:dyDescent="0.25">
      <c r="A2" s="965" t="s">
        <v>1261</v>
      </c>
      <c r="B2" s="966"/>
      <c r="C2" s="966"/>
      <c r="D2" s="966"/>
      <c r="E2" s="966"/>
      <c r="F2" s="966"/>
    </row>
    <row r="4" spans="1:19" s="3" customFormat="1" ht="47.25" customHeight="1" x14ac:dyDescent="0.25">
      <c r="A4" s="499" t="s">
        <v>0</v>
      </c>
      <c r="B4" s="501" t="s">
        <v>1</v>
      </c>
      <c r="C4" s="501" t="s">
        <v>2</v>
      </c>
      <c r="D4" s="501" t="s">
        <v>3</v>
      </c>
      <c r="E4" s="499" t="s">
        <v>4</v>
      </c>
      <c r="F4" s="499" t="s">
        <v>5</v>
      </c>
      <c r="G4" s="499" t="s">
        <v>6</v>
      </c>
      <c r="H4" s="515" t="s">
        <v>7</v>
      </c>
      <c r="I4" s="515"/>
      <c r="J4" s="499" t="s">
        <v>8</v>
      </c>
      <c r="K4" s="516" t="s">
        <v>9</v>
      </c>
      <c r="L4" s="517"/>
      <c r="M4" s="518" t="s">
        <v>10</v>
      </c>
      <c r="N4" s="518"/>
      <c r="O4" s="518" t="s">
        <v>11</v>
      </c>
      <c r="P4" s="518"/>
      <c r="Q4" s="499" t="s">
        <v>12</v>
      </c>
      <c r="R4" s="501" t="s">
        <v>13</v>
      </c>
    </row>
    <row r="5" spans="1:19" s="3" customFormat="1" ht="35.25" customHeight="1" x14ac:dyDescent="0.2">
      <c r="A5" s="500"/>
      <c r="B5" s="502"/>
      <c r="C5" s="502"/>
      <c r="D5" s="502"/>
      <c r="E5" s="500"/>
      <c r="F5" s="500"/>
      <c r="G5" s="500"/>
      <c r="H5" s="62" t="s">
        <v>14</v>
      </c>
      <c r="I5" s="62" t="s">
        <v>15</v>
      </c>
      <c r="J5" s="500"/>
      <c r="K5" s="64">
        <v>2018</v>
      </c>
      <c r="L5" s="64">
        <v>2019</v>
      </c>
      <c r="M5" s="4">
        <v>2018</v>
      </c>
      <c r="N5" s="4">
        <v>2019</v>
      </c>
      <c r="O5" s="4">
        <v>2018</v>
      </c>
      <c r="P5" s="4">
        <v>2019</v>
      </c>
      <c r="Q5" s="500"/>
      <c r="R5" s="502"/>
    </row>
    <row r="6" spans="1:19" s="3" customFormat="1" ht="15.75" customHeight="1" x14ac:dyDescent="0.2">
      <c r="A6" s="57" t="s">
        <v>16</v>
      </c>
      <c r="B6" s="62" t="s">
        <v>17</v>
      </c>
      <c r="C6" s="62" t="s">
        <v>18</v>
      </c>
      <c r="D6" s="62" t="s">
        <v>19</v>
      </c>
      <c r="E6" s="57" t="s">
        <v>20</v>
      </c>
      <c r="F6" s="57" t="s">
        <v>21</v>
      </c>
      <c r="G6" s="57" t="s">
        <v>22</v>
      </c>
      <c r="H6" s="62" t="s">
        <v>23</v>
      </c>
      <c r="I6" s="62" t="s">
        <v>24</v>
      </c>
      <c r="J6" s="57" t="s">
        <v>25</v>
      </c>
      <c r="K6" s="64" t="s">
        <v>26</v>
      </c>
      <c r="L6" s="64" t="s">
        <v>27</v>
      </c>
      <c r="M6" s="65" t="s">
        <v>28</v>
      </c>
      <c r="N6" s="65" t="s">
        <v>29</v>
      </c>
      <c r="O6" s="65" t="s">
        <v>30</v>
      </c>
      <c r="P6" s="65" t="s">
        <v>31</v>
      </c>
      <c r="Q6" s="57" t="s">
        <v>32</v>
      </c>
      <c r="R6" s="62" t="s">
        <v>33</v>
      </c>
    </row>
    <row r="7" spans="1:19" ht="212.25" customHeight="1" x14ac:dyDescent="0.25">
      <c r="A7" s="174">
        <v>1</v>
      </c>
      <c r="B7" s="45">
        <v>1</v>
      </c>
      <c r="C7" s="45">
        <v>4</v>
      </c>
      <c r="D7" s="34">
        <v>2</v>
      </c>
      <c r="E7" s="34" t="s">
        <v>557</v>
      </c>
      <c r="F7" s="34" t="s">
        <v>558</v>
      </c>
      <c r="G7" s="34" t="s">
        <v>155</v>
      </c>
      <c r="H7" s="35" t="s">
        <v>91</v>
      </c>
      <c r="I7" s="10" t="s">
        <v>180</v>
      </c>
      <c r="J7" s="175" t="s">
        <v>559</v>
      </c>
      <c r="K7" s="35" t="s">
        <v>39</v>
      </c>
      <c r="L7" s="35"/>
      <c r="M7" s="34" t="s">
        <v>560</v>
      </c>
      <c r="N7" s="163"/>
      <c r="O7" s="163">
        <v>25000</v>
      </c>
      <c r="P7" s="32"/>
      <c r="Q7" s="175" t="s">
        <v>561</v>
      </c>
      <c r="R7" s="175" t="s">
        <v>562</v>
      </c>
    </row>
    <row r="8" spans="1:19" ht="140.25" customHeight="1" x14ac:dyDescent="0.25">
      <c r="A8" s="174">
        <v>2</v>
      </c>
      <c r="B8" s="34">
        <v>1</v>
      </c>
      <c r="C8" s="34">
        <v>4</v>
      </c>
      <c r="D8" s="34">
        <v>2</v>
      </c>
      <c r="E8" s="34" t="s">
        <v>563</v>
      </c>
      <c r="F8" s="34" t="s">
        <v>564</v>
      </c>
      <c r="G8" s="34" t="s">
        <v>565</v>
      </c>
      <c r="H8" s="34" t="s">
        <v>91</v>
      </c>
      <c r="I8" s="10" t="s">
        <v>84</v>
      </c>
      <c r="J8" s="176" t="s">
        <v>566</v>
      </c>
      <c r="K8" s="35" t="s">
        <v>39</v>
      </c>
      <c r="L8" s="35"/>
      <c r="M8" s="177">
        <v>8700</v>
      </c>
      <c r="N8" s="163"/>
      <c r="O8" s="163">
        <v>8700</v>
      </c>
      <c r="P8" s="163"/>
      <c r="Q8" s="175" t="s">
        <v>561</v>
      </c>
      <c r="R8" s="175" t="s">
        <v>567</v>
      </c>
    </row>
    <row r="9" spans="1:19" ht="158.25" customHeight="1" x14ac:dyDescent="0.25">
      <c r="A9" s="174">
        <v>3</v>
      </c>
      <c r="B9" s="45">
        <v>1</v>
      </c>
      <c r="C9" s="45">
        <v>4</v>
      </c>
      <c r="D9" s="34">
        <v>5</v>
      </c>
      <c r="E9" s="34" t="s">
        <v>568</v>
      </c>
      <c r="F9" s="34" t="s">
        <v>569</v>
      </c>
      <c r="G9" s="34" t="s">
        <v>155</v>
      </c>
      <c r="H9" s="35" t="s">
        <v>91</v>
      </c>
      <c r="I9" s="10" t="s">
        <v>180</v>
      </c>
      <c r="J9" s="175" t="s">
        <v>570</v>
      </c>
      <c r="K9" s="35" t="s">
        <v>39</v>
      </c>
      <c r="L9" s="35"/>
      <c r="M9" s="178">
        <v>50300</v>
      </c>
      <c r="N9" s="163"/>
      <c r="O9" s="32">
        <v>50300</v>
      </c>
      <c r="P9" s="32"/>
      <c r="Q9" s="175" t="s">
        <v>561</v>
      </c>
      <c r="R9" s="175" t="s">
        <v>571</v>
      </c>
    </row>
    <row r="10" spans="1:19" ht="147.75" customHeight="1" x14ac:dyDescent="0.25">
      <c r="A10" s="174">
        <v>4</v>
      </c>
      <c r="B10" s="34">
        <v>1</v>
      </c>
      <c r="C10" s="34">
        <v>4</v>
      </c>
      <c r="D10" s="34">
        <v>2</v>
      </c>
      <c r="E10" s="34" t="s">
        <v>572</v>
      </c>
      <c r="F10" s="34" t="s">
        <v>573</v>
      </c>
      <c r="G10" s="34" t="s">
        <v>155</v>
      </c>
      <c r="H10" s="34" t="s">
        <v>91</v>
      </c>
      <c r="I10" s="10" t="s">
        <v>189</v>
      </c>
      <c r="J10" s="176" t="s">
        <v>574</v>
      </c>
      <c r="K10" s="35" t="s">
        <v>39</v>
      </c>
      <c r="L10" s="35"/>
      <c r="M10" s="32">
        <v>19000</v>
      </c>
      <c r="N10" s="163"/>
      <c r="O10" s="32">
        <v>19000</v>
      </c>
      <c r="P10" s="163"/>
      <c r="Q10" s="175" t="s">
        <v>561</v>
      </c>
      <c r="R10" s="175" t="s">
        <v>575</v>
      </c>
    </row>
    <row r="11" spans="1:19" ht="189" customHeight="1" x14ac:dyDescent="0.25">
      <c r="A11" s="174">
        <v>5</v>
      </c>
      <c r="B11" s="34">
        <v>1</v>
      </c>
      <c r="C11" s="34">
        <v>4</v>
      </c>
      <c r="D11" s="34">
        <v>2</v>
      </c>
      <c r="E11" s="34" t="s">
        <v>576</v>
      </c>
      <c r="F11" s="34" t="s">
        <v>577</v>
      </c>
      <c r="G11" s="34" t="s">
        <v>155</v>
      </c>
      <c r="H11" s="34" t="s">
        <v>91</v>
      </c>
      <c r="I11" s="10" t="s">
        <v>180</v>
      </c>
      <c r="J11" s="176" t="s">
        <v>578</v>
      </c>
      <c r="K11" s="35" t="s">
        <v>39</v>
      </c>
      <c r="L11" s="35"/>
      <c r="M11" s="32">
        <v>17000</v>
      </c>
      <c r="N11" s="163"/>
      <c r="O11" s="32">
        <v>17000</v>
      </c>
      <c r="P11" s="163"/>
      <c r="Q11" s="175" t="s">
        <v>561</v>
      </c>
      <c r="R11" s="175" t="s">
        <v>571</v>
      </c>
    </row>
    <row r="12" spans="1:19" ht="157.5" customHeight="1" x14ac:dyDescent="0.25">
      <c r="A12" s="174">
        <v>6</v>
      </c>
      <c r="B12" s="45">
        <v>1</v>
      </c>
      <c r="C12" s="45">
        <v>4</v>
      </c>
      <c r="D12" s="34">
        <v>5</v>
      </c>
      <c r="E12" s="34" t="s">
        <v>579</v>
      </c>
      <c r="F12" s="34" t="s">
        <v>580</v>
      </c>
      <c r="G12" s="34" t="s">
        <v>55</v>
      </c>
      <c r="H12" s="35" t="s">
        <v>581</v>
      </c>
      <c r="I12" s="10" t="s">
        <v>84</v>
      </c>
      <c r="J12" s="34" t="s">
        <v>582</v>
      </c>
      <c r="K12" s="35" t="s">
        <v>583</v>
      </c>
      <c r="L12" s="35"/>
      <c r="M12" s="32">
        <v>26778.5</v>
      </c>
      <c r="N12" s="32"/>
      <c r="O12" s="32">
        <v>20153.5</v>
      </c>
      <c r="P12" s="32"/>
      <c r="Q12" s="34" t="s">
        <v>105</v>
      </c>
      <c r="R12" s="34" t="s">
        <v>584</v>
      </c>
    </row>
    <row r="13" spans="1:19" ht="172.5" customHeight="1" x14ac:dyDescent="0.25">
      <c r="A13" s="174">
        <v>7</v>
      </c>
      <c r="B13" s="34">
        <v>1</v>
      </c>
      <c r="C13" s="34">
        <v>4</v>
      </c>
      <c r="D13" s="34">
        <v>5</v>
      </c>
      <c r="E13" s="34" t="s">
        <v>585</v>
      </c>
      <c r="F13" s="34" t="s">
        <v>586</v>
      </c>
      <c r="G13" s="34" t="s">
        <v>155</v>
      </c>
      <c r="H13" s="34" t="s">
        <v>91</v>
      </c>
      <c r="I13" s="10" t="s">
        <v>180</v>
      </c>
      <c r="J13" s="175" t="s">
        <v>587</v>
      </c>
      <c r="K13" s="35" t="s">
        <v>50</v>
      </c>
      <c r="L13" s="35"/>
      <c r="M13" s="32">
        <v>19846.5</v>
      </c>
      <c r="N13" s="163"/>
      <c r="O13" s="32">
        <v>19846.5</v>
      </c>
      <c r="P13" s="163"/>
      <c r="Q13" s="175" t="s">
        <v>561</v>
      </c>
      <c r="R13" s="175" t="s">
        <v>588</v>
      </c>
      <c r="S13" s="11"/>
    </row>
    <row r="14" spans="1:19" ht="255.75" customHeight="1" x14ac:dyDescent="0.25">
      <c r="A14" s="264">
        <v>8</v>
      </c>
      <c r="B14" s="260">
        <v>1</v>
      </c>
      <c r="C14" s="260">
        <v>4</v>
      </c>
      <c r="D14" s="260">
        <v>5</v>
      </c>
      <c r="E14" s="260" t="s">
        <v>589</v>
      </c>
      <c r="F14" s="260" t="s">
        <v>590</v>
      </c>
      <c r="G14" s="260" t="s">
        <v>155</v>
      </c>
      <c r="H14" s="260" t="s">
        <v>591</v>
      </c>
      <c r="I14" s="260" t="s">
        <v>592</v>
      </c>
      <c r="J14" s="260" t="s">
        <v>593</v>
      </c>
      <c r="K14" s="260"/>
      <c r="L14" s="260" t="s">
        <v>140</v>
      </c>
      <c r="M14" s="261"/>
      <c r="N14" s="261">
        <v>30000</v>
      </c>
      <c r="O14" s="261"/>
      <c r="P14" s="261">
        <v>30000</v>
      </c>
      <c r="Q14" s="260" t="s">
        <v>561</v>
      </c>
      <c r="R14" s="260" t="s">
        <v>594</v>
      </c>
      <c r="S14" s="11"/>
    </row>
    <row r="15" spans="1:19" ht="57" customHeight="1" x14ac:dyDescent="0.25">
      <c r="A15" s="264"/>
      <c r="B15" s="691" t="s">
        <v>1055</v>
      </c>
      <c r="C15" s="692"/>
      <c r="D15" s="692"/>
      <c r="E15" s="692"/>
      <c r="F15" s="692"/>
      <c r="G15" s="692"/>
      <c r="H15" s="692"/>
      <c r="I15" s="692"/>
      <c r="J15" s="692"/>
      <c r="K15" s="692"/>
      <c r="L15" s="692"/>
      <c r="M15" s="692"/>
      <c r="N15" s="692"/>
      <c r="O15" s="692"/>
      <c r="P15" s="692"/>
      <c r="Q15" s="692"/>
      <c r="R15" s="693"/>
      <c r="S15" s="11"/>
    </row>
    <row r="16" spans="1:19" ht="251.25" customHeight="1" x14ac:dyDescent="0.25">
      <c r="A16" s="264">
        <v>9</v>
      </c>
      <c r="B16" s="260">
        <v>1</v>
      </c>
      <c r="C16" s="260">
        <v>4</v>
      </c>
      <c r="D16" s="260">
        <v>5</v>
      </c>
      <c r="E16" s="260" t="s">
        <v>595</v>
      </c>
      <c r="F16" s="260" t="s">
        <v>596</v>
      </c>
      <c r="G16" s="260" t="s">
        <v>37</v>
      </c>
      <c r="H16" s="260" t="s">
        <v>597</v>
      </c>
      <c r="I16" s="260" t="s">
        <v>598</v>
      </c>
      <c r="J16" s="260" t="s">
        <v>599</v>
      </c>
      <c r="K16" s="260"/>
      <c r="L16" s="260" t="s">
        <v>140</v>
      </c>
      <c r="M16" s="261"/>
      <c r="N16" s="261">
        <v>25000</v>
      </c>
      <c r="O16" s="261"/>
      <c r="P16" s="261">
        <v>25000</v>
      </c>
      <c r="Q16" s="260" t="s">
        <v>561</v>
      </c>
      <c r="R16" s="260" t="s">
        <v>594</v>
      </c>
      <c r="S16" s="11"/>
    </row>
    <row r="17" spans="1:19" ht="66" customHeight="1" x14ac:dyDescent="0.25">
      <c r="A17" s="264"/>
      <c r="B17" s="694" t="s">
        <v>1057</v>
      </c>
      <c r="C17" s="695"/>
      <c r="D17" s="695"/>
      <c r="E17" s="695"/>
      <c r="F17" s="695"/>
      <c r="G17" s="695"/>
      <c r="H17" s="695"/>
      <c r="I17" s="695"/>
      <c r="J17" s="695"/>
      <c r="K17" s="695"/>
      <c r="L17" s="695"/>
      <c r="M17" s="695"/>
      <c r="N17" s="695"/>
      <c r="O17" s="695"/>
      <c r="P17" s="695"/>
      <c r="Q17" s="695"/>
      <c r="R17" s="696"/>
      <c r="S17" s="11"/>
    </row>
    <row r="18" spans="1:19" ht="165" x14ac:dyDescent="0.25">
      <c r="A18" s="264">
        <v>10</v>
      </c>
      <c r="B18" s="260">
        <v>1</v>
      </c>
      <c r="C18" s="260">
        <v>4</v>
      </c>
      <c r="D18" s="260">
        <v>5</v>
      </c>
      <c r="E18" s="260" t="s">
        <v>600</v>
      </c>
      <c r="F18" s="262" t="s">
        <v>601</v>
      </c>
      <c r="G18" s="262" t="s">
        <v>602</v>
      </c>
      <c r="H18" s="262" t="s">
        <v>603</v>
      </c>
      <c r="I18" s="262" t="s">
        <v>604</v>
      </c>
      <c r="J18" s="262" t="s">
        <v>605</v>
      </c>
      <c r="K18" s="260"/>
      <c r="L18" s="260" t="s">
        <v>140</v>
      </c>
      <c r="M18" s="261"/>
      <c r="N18" s="261">
        <v>25000</v>
      </c>
      <c r="O18" s="261"/>
      <c r="P18" s="261">
        <v>25000</v>
      </c>
      <c r="Q18" s="260" t="s">
        <v>561</v>
      </c>
      <c r="R18" s="260" t="s">
        <v>594</v>
      </c>
    </row>
    <row r="19" spans="1:19" ht="59.25" customHeight="1" x14ac:dyDescent="0.25">
      <c r="A19" s="264"/>
      <c r="B19" s="697" t="s">
        <v>1056</v>
      </c>
      <c r="C19" s="698"/>
      <c r="D19" s="698"/>
      <c r="E19" s="698"/>
      <c r="F19" s="698"/>
      <c r="G19" s="698"/>
      <c r="H19" s="698"/>
      <c r="I19" s="698"/>
      <c r="J19" s="698"/>
      <c r="K19" s="698"/>
      <c r="L19" s="698"/>
      <c r="M19" s="698"/>
      <c r="N19" s="698"/>
      <c r="O19" s="698"/>
      <c r="P19" s="698"/>
      <c r="Q19" s="698"/>
      <c r="R19" s="699"/>
    </row>
    <row r="20" spans="1:19" ht="150" x14ac:dyDescent="0.25">
      <c r="A20" s="264">
        <v>11</v>
      </c>
      <c r="B20" s="260">
        <v>1</v>
      </c>
      <c r="C20" s="260">
        <v>4</v>
      </c>
      <c r="D20" s="260">
        <v>2</v>
      </c>
      <c r="E20" s="260" t="s">
        <v>606</v>
      </c>
      <c r="F20" s="260" t="s">
        <v>607</v>
      </c>
      <c r="G20" s="260" t="s">
        <v>520</v>
      </c>
      <c r="H20" s="260" t="s">
        <v>608</v>
      </c>
      <c r="I20" s="260" t="s">
        <v>609</v>
      </c>
      <c r="J20" s="260" t="s">
        <v>610</v>
      </c>
      <c r="K20" s="260"/>
      <c r="L20" s="260" t="s">
        <v>140</v>
      </c>
      <c r="M20" s="261"/>
      <c r="N20" s="261">
        <v>35000</v>
      </c>
      <c r="O20" s="261"/>
      <c r="P20" s="261">
        <v>35000</v>
      </c>
      <c r="Q20" s="260" t="s">
        <v>561</v>
      </c>
      <c r="R20" s="260" t="s">
        <v>594</v>
      </c>
    </row>
    <row r="21" spans="1:19" ht="64.5" customHeight="1" x14ac:dyDescent="0.25">
      <c r="A21" s="264"/>
      <c r="B21" s="691" t="s">
        <v>1054</v>
      </c>
      <c r="C21" s="692"/>
      <c r="D21" s="692"/>
      <c r="E21" s="692"/>
      <c r="F21" s="692"/>
      <c r="G21" s="692"/>
      <c r="H21" s="692"/>
      <c r="I21" s="692"/>
      <c r="J21" s="692"/>
      <c r="K21" s="692"/>
      <c r="L21" s="692"/>
      <c r="M21" s="692"/>
      <c r="N21" s="692"/>
      <c r="O21" s="692"/>
      <c r="P21" s="692"/>
      <c r="Q21" s="692"/>
      <c r="R21" s="693"/>
    </row>
    <row r="22" spans="1:19" ht="165.6" customHeight="1" x14ac:dyDescent="0.25">
      <c r="A22" s="264">
        <v>12</v>
      </c>
      <c r="B22" s="260">
        <v>1</v>
      </c>
      <c r="C22" s="260">
        <v>4</v>
      </c>
      <c r="D22" s="260">
        <v>5</v>
      </c>
      <c r="E22" s="260" t="s">
        <v>611</v>
      </c>
      <c r="F22" s="260" t="s">
        <v>612</v>
      </c>
      <c r="G22" s="260" t="s">
        <v>332</v>
      </c>
      <c r="H22" s="260" t="s">
        <v>613</v>
      </c>
      <c r="I22" s="260" t="s">
        <v>614</v>
      </c>
      <c r="J22" s="260" t="s">
        <v>605</v>
      </c>
      <c r="K22" s="260"/>
      <c r="L22" s="260" t="s">
        <v>140</v>
      </c>
      <c r="M22" s="261"/>
      <c r="N22" s="261">
        <v>40000</v>
      </c>
      <c r="O22" s="261"/>
      <c r="P22" s="261">
        <f>N22</f>
        <v>40000</v>
      </c>
      <c r="Q22" s="260" t="s">
        <v>561</v>
      </c>
      <c r="R22" s="260" t="s">
        <v>594</v>
      </c>
    </row>
    <row r="23" spans="1:19" ht="59.25" customHeight="1" x14ac:dyDescent="0.25">
      <c r="A23" s="264"/>
      <c r="B23" s="691" t="s">
        <v>1053</v>
      </c>
      <c r="C23" s="692"/>
      <c r="D23" s="692"/>
      <c r="E23" s="692"/>
      <c r="F23" s="692"/>
      <c r="G23" s="692"/>
      <c r="H23" s="692"/>
      <c r="I23" s="692"/>
      <c r="J23" s="692"/>
      <c r="K23" s="692"/>
      <c r="L23" s="692"/>
      <c r="M23" s="692"/>
      <c r="N23" s="692"/>
      <c r="O23" s="692"/>
      <c r="P23" s="692"/>
      <c r="Q23" s="692"/>
      <c r="R23" s="693"/>
    </row>
    <row r="24" spans="1:19" ht="121.9" customHeight="1" x14ac:dyDescent="0.25">
      <c r="A24" s="264">
        <v>13</v>
      </c>
      <c r="B24" s="260">
        <v>1</v>
      </c>
      <c r="C24" s="260">
        <v>4</v>
      </c>
      <c r="D24" s="260">
        <v>2</v>
      </c>
      <c r="E24" s="260" t="s">
        <v>615</v>
      </c>
      <c r="F24" s="260" t="s">
        <v>616</v>
      </c>
      <c r="G24" s="260" t="s">
        <v>617</v>
      </c>
      <c r="H24" s="260" t="s">
        <v>618</v>
      </c>
      <c r="I24" s="260" t="s">
        <v>619</v>
      </c>
      <c r="J24" s="260" t="s">
        <v>620</v>
      </c>
      <c r="K24" s="260"/>
      <c r="L24" s="260" t="s">
        <v>140</v>
      </c>
      <c r="M24" s="261"/>
      <c r="N24" s="261">
        <v>15000</v>
      </c>
      <c r="O24" s="261"/>
      <c r="P24" s="261">
        <v>15000</v>
      </c>
      <c r="Q24" s="260" t="s">
        <v>561</v>
      </c>
      <c r="R24" s="260" t="s">
        <v>594</v>
      </c>
    </row>
    <row r="25" spans="1:19" ht="48" customHeight="1" x14ac:dyDescent="0.25">
      <c r="A25" s="264"/>
      <c r="B25" s="694" t="s">
        <v>1052</v>
      </c>
      <c r="C25" s="695"/>
      <c r="D25" s="695"/>
      <c r="E25" s="695"/>
      <c r="F25" s="695"/>
      <c r="G25" s="695"/>
      <c r="H25" s="695"/>
      <c r="I25" s="695"/>
      <c r="J25" s="695"/>
      <c r="K25" s="695"/>
      <c r="L25" s="695"/>
      <c r="M25" s="695"/>
      <c r="N25" s="695"/>
      <c r="O25" s="695"/>
      <c r="P25" s="695"/>
      <c r="Q25" s="695"/>
      <c r="R25" s="696"/>
    </row>
    <row r="26" spans="1:19" ht="140.44999999999999" customHeight="1" x14ac:dyDescent="0.25">
      <c r="A26" s="264">
        <v>14</v>
      </c>
      <c r="B26" s="260">
        <v>1</v>
      </c>
      <c r="C26" s="260">
        <v>4</v>
      </c>
      <c r="D26" s="260">
        <v>5</v>
      </c>
      <c r="E26" s="263" t="s">
        <v>621</v>
      </c>
      <c r="F26" s="262" t="s">
        <v>622</v>
      </c>
      <c r="G26" s="262" t="s">
        <v>37</v>
      </c>
      <c r="H26" s="260" t="s">
        <v>613</v>
      </c>
      <c r="I26" s="260" t="s">
        <v>623</v>
      </c>
      <c r="J26" s="262" t="s">
        <v>624</v>
      </c>
      <c r="K26" s="260"/>
      <c r="L26" s="260" t="s">
        <v>140</v>
      </c>
      <c r="M26" s="261"/>
      <c r="N26" s="261">
        <v>13000</v>
      </c>
      <c r="O26" s="261"/>
      <c r="P26" s="261">
        <v>13000</v>
      </c>
      <c r="Q26" s="260" t="s">
        <v>561</v>
      </c>
      <c r="R26" s="260" t="s">
        <v>594</v>
      </c>
    </row>
    <row r="27" spans="1:19" ht="36" customHeight="1" x14ac:dyDescent="0.25">
      <c r="A27" s="264"/>
      <c r="B27" s="700" t="s">
        <v>1051</v>
      </c>
      <c r="C27" s="701"/>
      <c r="D27" s="701"/>
      <c r="E27" s="701"/>
      <c r="F27" s="701"/>
      <c r="G27" s="701"/>
      <c r="H27" s="701"/>
      <c r="I27" s="701"/>
      <c r="J27" s="701"/>
      <c r="K27" s="701"/>
      <c r="L27" s="701"/>
      <c r="M27" s="701"/>
      <c r="N27" s="701"/>
      <c r="O27" s="701"/>
      <c r="P27" s="701"/>
      <c r="Q27" s="701"/>
      <c r="R27" s="702"/>
    </row>
    <row r="28" spans="1:19" ht="150.6" customHeight="1" x14ac:dyDescent="0.25">
      <c r="A28" s="241">
        <v>15</v>
      </c>
      <c r="B28" s="260">
        <v>1</v>
      </c>
      <c r="C28" s="260">
        <v>4</v>
      </c>
      <c r="D28" s="260">
        <v>5</v>
      </c>
      <c r="E28" s="263" t="s">
        <v>625</v>
      </c>
      <c r="F28" s="262" t="s">
        <v>626</v>
      </c>
      <c r="G28" s="262" t="s">
        <v>37</v>
      </c>
      <c r="H28" s="260" t="s">
        <v>613</v>
      </c>
      <c r="I28" s="260" t="s">
        <v>592</v>
      </c>
      <c r="J28" s="262" t="s">
        <v>624</v>
      </c>
      <c r="K28" s="260"/>
      <c r="L28" s="260" t="s">
        <v>140</v>
      </c>
      <c r="M28" s="261"/>
      <c r="N28" s="261">
        <v>8500</v>
      </c>
      <c r="O28" s="261"/>
      <c r="P28" s="261">
        <v>8500</v>
      </c>
      <c r="Q28" s="260" t="s">
        <v>561</v>
      </c>
      <c r="R28" s="260" t="s">
        <v>594</v>
      </c>
    </row>
    <row r="29" spans="1:19" ht="45" customHeight="1" x14ac:dyDescent="0.25">
      <c r="A29" s="265"/>
      <c r="B29" s="700" t="s">
        <v>1050</v>
      </c>
      <c r="C29" s="701"/>
      <c r="D29" s="701"/>
      <c r="E29" s="701"/>
      <c r="F29" s="701"/>
      <c r="G29" s="701"/>
      <c r="H29" s="701"/>
      <c r="I29" s="701"/>
      <c r="J29" s="701"/>
      <c r="K29" s="701"/>
      <c r="L29" s="701"/>
      <c r="M29" s="701"/>
      <c r="N29" s="701"/>
      <c r="O29" s="701"/>
      <c r="P29" s="701"/>
      <c r="Q29" s="701"/>
      <c r="R29" s="702"/>
    </row>
    <row r="30" spans="1:19" ht="144.6" customHeight="1" x14ac:dyDescent="0.25">
      <c r="A30" s="241">
        <v>16</v>
      </c>
      <c r="B30" s="260">
        <v>1</v>
      </c>
      <c r="C30" s="260">
        <v>4</v>
      </c>
      <c r="D30" s="260">
        <v>5</v>
      </c>
      <c r="E30" s="260" t="s">
        <v>627</v>
      </c>
      <c r="F30" s="260" t="s">
        <v>628</v>
      </c>
      <c r="G30" s="260" t="s">
        <v>37</v>
      </c>
      <c r="H30" s="260" t="s">
        <v>613</v>
      </c>
      <c r="I30" s="260" t="s">
        <v>592</v>
      </c>
      <c r="J30" s="260" t="s">
        <v>624</v>
      </c>
      <c r="K30" s="260"/>
      <c r="L30" s="260" t="s">
        <v>140</v>
      </c>
      <c r="M30" s="261"/>
      <c r="N30" s="261">
        <v>8500</v>
      </c>
      <c r="O30" s="261"/>
      <c r="P30" s="261">
        <v>8500</v>
      </c>
      <c r="Q30" s="260" t="s">
        <v>561</v>
      </c>
      <c r="R30" s="260" t="s">
        <v>594</v>
      </c>
    </row>
    <row r="31" spans="1:19" ht="47.25" customHeight="1" x14ac:dyDescent="0.25">
      <c r="A31" s="241"/>
      <c r="B31" s="691" t="s">
        <v>1049</v>
      </c>
      <c r="C31" s="692"/>
      <c r="D31" s="692"/>
      <c r="E31" s="692"/>
      <c r="F31" s="692"/>
      <c r="G31" s="692"/>
      <c r="H31" s="692"/>
      <c r="I31" s="692"/>
      <c r="J31" s="692"/>
      <c r="K31" s="692"/>
      <c r="L31" s="692"/>
      <c r="M31" s="692"/>
      <c r="N31" s="692"/>
      <c r="O31" s="692"/>
      <c r="P31" s="692"/>
      <c r="Q31" s="692"/>
      <c r="R31" s="693"/>
    </row>
    <row r="36" spans="12:16" x14ac:dyDescent="0.25">
      <c r="L36" s="479"/>
      <c r="M36" s="581" t="s">
        <v>112</v>
      </c>
      <c r="N36" s="581"/>
      <c r="O36" s="581" t="s">
        <v>113</v>
      </c>
      <c r="P36" s="517"/>
    </row>
    <row r="37" spans="12:16" x14ac:dyDescent="0.25">
      <c r="L37" s="479"/>
      <c r="M37" s="13" t="s">
        <v>114</v>
      </c>
      <c r="N37" s="14" t="s">
        <v>115</v>
      </c>
      <c r="O37" s="15" t="s">
        <v>114</v>
      </c>
      <c r="P37" s="14" t="s">
        <v>115</v>
      </c>
    </row>
    <row r="38" spans="12:16" x14ac:dyDescent="0.25">
      <c r="L38" s="16" t="s">
        <v>116</v>
      </c>
      <c r="M38" s="17">
        <v>6</v>
      </c>
      <c r="N38" s="18">
        <f>SUM(O13,O7:O11)</f>
        <v>139846.5</v>
      </c>
      <c r="O38" s="19">
        <v>1</v>
      </c>
      <c r="P38" s="20">
        <v>20153.5</v>
      </c>
    </row>
    <row r="39" spans="12:16" x14ac:dyDescent="0.25">
      <c r="L39" s="16" t="s">
        <v>117</v>
      </c>
      <c r="M39" s="19">
        <v>15</v>
      </c>
      <c r="N39" s="18">
        <f>SUM(O7,O8,O9,O10,O11,O13,P14,P16,P18,P20,P22,P24,P26,P28,P30)</f>
        <v>339846.5</v>
      </c>
      <c r="O39" s="19">
        <v>1</v>
      </c>
      <c r="P39" s="18">
        <v>20153.5</v>
      </c>
    </row>
    <row r="54" spans="13:16" x14ac:dyDescent="0.25">
      <c r="M54"/>
      <c r="N54"/>
      <c r="O54"/>
      <c r="P54"/>
    </row>
    <row r="55" spans="13:16" x14ac:dyDescent="0.25">
      <c r="M55"/>
      <c r="N55"/>
      <c r="O55"/>
      <c r="P55"/>
    </row>
    <row r="56" spans="13:16" x14ac:dyDescent="0.25">
      <c r="M56"/>
      <c r="N56"/>
      <c r="O56"/>
      <c r="P56"/>
    </row>
    <row r="57" spans="13:16" x14ac:dyDescent="0.25">
      <c r="M57"/>
      <c r="N57"/>
      <c r="O57"/>
      <c r="P57"/>
    </row>
  </sheetData>
  <mergeCells count="26">
    <mergeCell ref="B23:R23"/>
    <mergeCell ref="B25:R25"/>
    <mergeCell ref="B27:R27"/>
    <mergeCell ref="B29:R29"/>
    <mergeCell ref="B31:R31"/>
    <mergeCell ref="L36:L37"/>
    <mergeCell ref="M36:N36"/>
    <mergeCell ref="O36:P36"/>
    <mergeCell ref="Q4:Q5"/>
    <mergeCell ref="R4:R5"/>
    <mergeCell ref="B15:R15"/>
    <mergeCell ref="B17:R17"/>
    <mergeCell ref="B19:R19"/>
    <mergeCell ref="B21:R21"/>
    <mergeCell ref="G4:G5"/>
    <mergeCell ref="H4:I4"/>
    <mergeCell ref="J4:J5"/>
    <mergeCell ref="K4:L4"/>
    <mergeCell ref="M4:N4"/>
    <mergeCell ref="O4:P4"/>
    <mergeCell ref="F4:F5"/>
    <mergeCell ref="A4:A5"/>
    <mergeCell ref="B4:B5"/>
    <mergeCell ref="C4:C5"/>
    <mergeCell ref="D4:D5"/>
    <mergeCell ref="E4:E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usz6"/>
  <dimension ref="A1:S42"/>
  <sheetViews>
    <sheetView zoomScale="70" zoomScaleNormal="70" workbookViewId="0">
      <selection activeCell="A2" sqref="A2"/>
    </sheetView>
  </sheetViews>
  <sheetFormatPr defaultRowHeight="15" x14ac:dyDescent="0.25"/>
  <cols>
    <col min="1" max="1" width="4.71093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1" width="10.7109375" customWidth="1"/>
    <col min="12" max="12" width="12.7109375" customWidth="1"/>
    <col min="13" max="16" width="14.7109375" style="1"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1" spans="1:19" ht="15.75" x14ac:dyDescent="0.25">
      <c r="A1" s="965" t="s">
        <v>1255</v>
      </c>
      <c r="B1" s="966"/>
      <c r="C1" s="966"/>
      <c r="D1" s="966"/>
      <c r="E1" s="966"/>
      <c r="F1" s="966"/>
    </row>
    <row r="2" spans="1:19" ht="15.75" x14ac:dyDescent="0.25">
      <c r="A2" s="965" t="s">
        <v>1262</v>
      </c>
      <c r="B2" s="966"/>
      <c r="C2" s="966"/>
      <c r="D2" s="966"/>
      <c r="E2" s="966"/>
      <c r="F2" s="966"/>
    </row>
    <row r="4" spans="1:19" s="3" customFormat="1" ht="47.25" customHeight="1" x14ac:dyDescent="0.25">
      <c r="A4" s="499" t="s">
        <v>0</v>
      </c>
      <c r="B4" s="501" t="s">
        <v>1</v>
      </c>
      <c r="C4" s="501" t="s">
        <v>2</v>
      </c>
      <c r="D4" s="501" t="s">
        <v>3</v>
      </c>
      <c r="E4" s="499" t="s">
        <v>4</v>
      </c>
      <c r="F4" s="499" t="s">
        <v>5</v>
      </c>
      <c r="G4" s="499" t="s">
        <v>6</v>
      </c>
      <c r="H4" s="515" t="s">
        <v>7</v>
      </c>
      <c r="I4" s="515"/>
      <c r="J4" s="499" t="s">
        <v>8</v>
      </c>
      <c r="K4" s="516" t="s">
        <v>9</v>
      </c>
      <c r="L4" s="517"/>
      <c r="M4" s="518" t="s">
        <v>10</v>
      </c>
      <c r="N4" s="518"/>
      <c r="O4" s="518" t="s">
        <v>11</v>
      </c>
      <c r="P4" s="518"/>
      <c r="Q4" s="499" t="s">
        <v>12</v>
      </c>
      <c r="R4" s="501" t="s">
        <v>13</v>
      </c>
      <c r="S4" s="2"/>
    </row>
    <row r="5" spans="1:19" s="3" customFormat="1" ht="35.25" customHeight="1" x14ac:dyDescent="0.2">
      <c r="A5" s="500"/>
      <c r="B5" s="502"/>
      <c r="C5" s="502"/>
      <c r="D5" s="502"/>
      <c r="E5" s="500"/>
      <c r="F5" s="500"/>
      <c r="G5" s="500"/>
      <c r="H5" s="62" t="s">
        <v>14</v>
      </c>
      <c r="I5" s="62" t="s">
        <v>15</v>
      </c>
      <c r="J5" s="500"/>
      <c r="K5" s="64">
        <v>2018</v>
      </c>
      <c r="L5" s="64">
        <v>2019</v>
      </c>
      <c r="M5" s="4">
        <v>2018</v>
      </c>
      <c r="N5" s="4">
        <v>2019</v>
      </c>
      <c r="O5" s="4">
        <v>2018</v>
      </c>
      <c r="P5" s="4">
        <v>2019</v>
      </c>
      <c r="Q5" s="500"/>
      <c r="R5" s="502"/>
      <c r="S5" s="2"/>
    </row>
    <row r="6" spans="1:19" s="3" customFormat="1" ht="15.75" customHeight="1" x14ac:dyDescent="0.2">
      <c r="A6" s="57" t="s">
        <v>16</v>
      </c>
      <c r="B6" s="62" t="s">
        <v>17</v>
      </c>
      <c r="C6" s="62" t="s">
        <v>18</v>
      </c>
      <c r="D6" s="62" t="s">
        <v>19</v>
      </c>
      <c r="E6" s="57" t="s">
        <v>20</v>
      </c>
      <c r="F6" s="57" t="s">
        <v>21</v>
      </c>
      <c r="G6" s="57" t="s">
        <v>22</v>
      </c>
      <c r="H6" s="62" t="s">
        <v>23</v>
      </c>
      <c r="I6" s="62" t="s">
        <v>24</v>
      </c>
      <c r="J6" s="57" t="s">
        <v>25</v>
      </c>
      <c r="K6" s="64" t="s">
        <v>26</v>
      </c>
      <c r="L6" s="64" t="s">
        <v>27</v>
      </c>
      <c r="M6" s="65" t="s">
        <v>28</v>
      </c>
      <c r="N6" s="65" t="s">
        <v>29</v>
      </c>
      <c r="O6" s="65" t="s">
        <v>30</v>
      </c>
      <c r="P6" s="65" t="s">
        <v>31</v>
      </c>
      <c r="Q6" s="57" t="s">
        <v>32</v>
      </c>
      <c r="R6" s="62" t="s">
        <v>33</v>
      </c>
      <c r="S6" s="2"/>
    </row>
    <row r="7" spans="1:19" s="3" customFormat="1" ht="48" customHeight="1" x14ac:dyDescent="0.2">
      <c r="A7" s="503">
        <v>1</v>
      </c>
      <c r="B7" s="503">
        <v>1</v>
      </c>
      <c r="C7" s="503">
        <v>4</v>
      </c>
      <c r="D7" s="506">
        <v>2</v>
      </c>
      <c r="E7" s="627" t="s">
        <v>254</v>
      </c>
      <c r="F7" s="506" t="s">
        <v>255</v>
      </c>
      <c r="G7" s="506" t="s">
        <v>256</v>
      </c>
      <c r="H7" s="37" t="s">
        <v>257</v>
      </c>
      <c r="I7" s="7" t="s">
        <v>258</v>
      </c>
      <c r="J7" s="506" t="s">
        <v>259</v>
      </c>
      <c r="K7" s="630" t="s">
        <v>110</v>
      </c>
      <c r="L7" s="703"/>
      <c r="M7" s="633">
        <v>14010</v>
      </c>
      <c r="N7" s="705"/>
      <c r="O7" s="633">
        <v>14010</v>
      </c>
      <c r="P7" s="705"/>
      <c r="Q7" s="506" t="s">
        <v>260</v>
      </c>
      <c r="R7" s="506" t="s">
        <v>261</v>
      </c>
      <c r="S7" s="2"/>
    </row>
    <row r="8" spans="1:19" s="9" customFormat="1" ht="49.5" customHeight="1" x14ac:dyDescent="0.25">
      <c r="A8" s="505"/>
      <c r="B8" s="505"/>
      <c r="C8" s="505"/>
      <c r="D8" s="508"/>
      <c r="E8" s="629"/>
      <c r="F8" s="508"/>
      <c r="G8" s="508"/>
      <c r="H8" s="37" t="s">
        <v>262</v>
      </c>
      <c r="I8" s="7" t="s">
        <v>263</v>
      </c>
      <c r="J8" s="508"/>
      <c r="K8" s="632"/>
      <c r="L8" s="704"/>
      <c r="M8" s="635"/>
      <c r="N8" s="706"/>
      <c r="O8" s="635"/>
      <c r="P8" s="706"/>
      <c r="Q8" s="508"/>
      <c r="R8" s="508"/>
      <c r="S8" s="8"/>
    </row>
    <row r="9" spans="1:19" s="9" customFormat="1" ht="49.5" customHeight="1" x14ac:dyDescent="0.25">
      <c r="A9" s="519">
        <v>1</v>
      </c>
      <c r="B9" s="519">
        <v>1</v>
      </c>
      <c r="C9" s="519">
        <v>4</v>
      </c>
      <c r="D9" s="522">
        <v>2</v>
      </c>
      <c r="E9" s="525" t="s">
        <v>254</v>
      </c>
      <c r="F9" s="522" t="s">
        <v>255</v>
      </c>
      <c r="G9" s="522" t="s">
        <v>256</v>
      </c>
      <c r="H9" s="53" t="s">
        <v>257</v>
      </c>
      <c r="I9" s="21" t="s">
        <v>258</v>
      </c>
      <c r="J9" s="528" t="s">
        <v>264</v>
      </c>
      <c r="K9" s="637" t="s">
        <v>110</v>
      </c>
      <c r="L9" s="531"/>
      <c r="M9" s="639">
        <v>14010</v>
      </c>
      <c r="N9" s="610"/>
      <c r="O9" s="639">
        <v>14010</v>
      </c>
      <c r="P9" s="610"/>
      <c r="Q9" s="522" t="s">
        <v>260</v>
      </c>
      <c r="R9" s="522" t="s">
        <v>261</v>
      </c>
      <c r="S9" s="8"/>
    </row>
    <row r="10" spans="1:19" s="9" customFormat="1" ht="100.5" customHeight="1" x14ac:dyDescent="0.25">
      <c r="A10" s="521"/>
      <c r="B10" s="521"/>
      <c r="C10" s="521"/>
      <c r="D10" s="524"/>
      <c r="E10" s="527"/>
      <c r="F10" s="524"/>
      <c r="G10" s="524"/>
      <c r="H10" s="53" t="s">
        <v>262</v>
      </c>
      <c r="I10" s="21" t="s">
        <v>263</v>
      </c>
      <c r="J10" s="530"/>
      <c r="K10" s="709"/>
      <c r="L10" s="533"/>
      <c r="M10" s="710"/>
      <c r="N10" s="612"/>
      <c r="O10" s="710"/>
      <c r="P10" s="612"/>
      <c r="Q10" s="524"/>
      <c r="R10" s="524"/>
      <c r="S10" s="8"/>
    </row>
    <row r="11" spans="1:19" s="9" customFormat="1" ht="36" customHeight="1" x14ac:dyDescent="0.25">
      <c r="A11" s="59"/>
      <c r="B11" s="707" t="s">
        <v>1065</v>
      </c>
      <c r="C11" s="679"/>
      <c r="D11" s="679"/>
      <c r="E11" s="679"/>
      <c r="F11" s="679"/>
      <c r="G11" s="679"/>
      <c r="H11" s="679"/>
      <c r="I11" s="679"/>
      <c r="J11" s="679"/>
      <c r="K11" s="679"/>
      <c r="L11" s="679"/>
      <c r="M11" s="679"/>
      <c r="N11" s="679"/>
      <c r="O11" s="679"/>
      <c r="P11" s="679"/>
      <c r="Q11" s="679"/>
      <c r="R11" s="680"/>
      <c r="S11" s="8"/>
    </row>
    <row r="12" spans="1:19" s="9" customFormat="1" ht="90" customHeight="1" x14ac:dyDescent="0.25">
      <c r="A12" s="503">
        <v>2</v>
      </c>
      <c r="B12" s="534">
        <v>1</v>
      </c>
      <c r="C12" s="534">
        <v>4</v>
      </c>
      <c r="D12" s="535">
        <v>2</v>
      </c>
      <c r="E12" s="708" t="s">
        <v>265</v>
      </c>
      <c r="F12" s="535" t="s">
        <v>266</v>
      </c>
      <c r="G12" s="506" t="s">
        <v>267</v>
      </c>
      <c r="H12" s="36" t="s">
        <v>268</v>
      </c>
      <c r="I12" s="7" t="s">
        <v>269</v>
      </c>
      <c r="J12" s="535" t="s">
        <v>270</v>
      </c>
      <c r="K12" s="550" t="s">
        <v>39</v>
      </c>
      <c r="L12" s="535"/>
      <c r="M12" s="557">
        <v>9790</v>
      </c>
      <c r="N12" s="535"/>
      <c r="O12" s="557">
        <v>9790</v>
      </c>
      <c r="P12" s="535"/>
      <c r="Q12" s="535" t="s">
        <v>260</v>
      </c>
      <c r="R12" s="535" t="s">
        <v>261</v>
      </c>
      <c r="S12" s="8"/>
    </row>
    <row r="13" spans="1:19" s="9" customFormat="1" ht="154.9" customHeight="1" x14ac:dyDescent="0.25">
      <c r="A13" s="505"/>
      <c r="B13" s="534"/>
      <c r="C13" s="534"/>
      <c r="D13" s="535"/>
      <c r="E13" s="708"/>
      <c r="F13" s="535"/>
      <c r="G13" s="562"/>
      <c r="H13" s="36" t="s">
        <v>262</v>
      </c>
      <c r="I13" s="7" t="s">
        <v>263</v>
      </c>
      <c r="J13" s="535"/>
      <c r="K13" s="550"/>
      <c r="L13" s="535"/>
      <c r="M13" s="557"/>
      <c r="N13" s="535"/>
      <c r="O13" s="557"/>
      <c r="P13" s="535"/>
      <c r="Q13" s="535"/>
      <c r="R13" s="535"/>
      <c r="S13" s="8"/>
    </row>
    <row r="14" spans="1:19" s="9" customFormat="1" ht="119.25" customHeight="1" x14ac:dyDescent="0.25">
      <c r="A14" s="519">
        <v>2</v>
      </c>
      <c r="B14" s="590">
        <v>1</v>
      </c>
      <c r="C14" s="590">
        <v>4</v>
      </c>
      <c r="D14" s="580">
        <v>2</v>
      </c>
      <c r="E14" s="591" t="s">
        <v>265</v>
      </c>
      <c r="F14" s="580" t="s">
        <v>266</v>
      </c>
      <c r="G14" s="522" t="s">
        <v>267</v>
      </c>
      <c r="H14" s="52" t="s">
        <v>268</v>
      </c>
      <c r="I14" s="21" t="s">
        <v>269</v>
      </c>
      <c r="J14" s="592" t="s">
        <v>271</v>
      </c>
      <c r="K14" s="593" t="s">
        <v>39</v>
      </c>
      <c r="L14" s="580"/>
      <c r="M14" s="579">
        <v>9790</v>
      </c>
      <c r="N14" s="580"/>
      <c r="O14" s="579">
        <v>9790</v>
      </c>
      <c r="P14" s="580"/>
      <c r="Q14" s="580" t="s">
        <v>260</v>
      </c>
      <c r="R14" s="580" t="s">
        <v>261</v>
      </c>
      <c r="S14" s="8"/>
    </row>
    <row r="15" spans="1:19" s="9" customFormat="1" ht="133.5" customHeight="1" x14ac:dyDescent="0.25">
      <c r="A15" s="521"/>
      <c r="B15" s="590"/>
      <c r="C15" s="590"/>
      <c r="D15" s="580"/>
      <c r="E15" s="591"/>
      <c r="F15" s="580"/>
      <c r="G15" s="571"/>
      <c r="H15" s="52" t="s">
        <v>262</v>
      </c>
      <c r="I15" s="21" t="s">
        <v>263</v>
      </c>
      <c r="J15" s="592"/>
      <c r="K15" s="593"/>
      <c r="L15" s="580"/>
      <c r="M15" s="579"/>
      <c r="N15" s="580"/>
      <c r="O15" s="579"/>
      <c r="P15" s="580"/>
      <c r="Q15" s="580"/>
      <c r="R15" s="580"/>
      <c r="S15" s="8"/>
    </row>
    <row r="16" spans="1:19" s="9" customFormat="1" ht="42" customHeight="1" x14ac:dyDescent="0.25">
      <c r="A16" s="60"/>
      <c r="B16" s="707" t="s">
        <v>1064</v>
      </c>
      <c r="C16" s="679"/>
      <c r="D16" s="679"/>
      <c r="E16" s="679"/>
      <c r="F16" s="679"/>
      <c r="G16" s="679"/>
      <c r="H16" s="679"/>
      <c r="I16" s="679"/>
      <c r="J16" s="679"/>
      <c r="K16" s="679"/>
      <c r="L16" s="679"/>
      <c r="M16" s="679"/>
      <c r="N16" s="679"/>
      <c r="O16" s="679"/>
      <c r="P16" s="679"/>
      <c r="Q16" s="679"/>
      <c r="R16" s="680"/>
      <c r="S16" s="8"/>
    </row>
    <row r="17" spans="1:19" ht="128.25" customHeight="1" x14ac:dyDescent="0.25">
      <c r="A17" s="38">
        <v>3</v>
      </c>
      <c r="B17" s="38">
        <v>1</v>
      </c>
      <c r="C17" s="38">
        <v>4</v>
      </c>
      <c r="D17" s="36">
        <v>2</v>
      </c>
      <c r="E17" s="90" t="s">
        <v>272</v>
      </c>
      <c r="F17" s="36" t="s">
        <v>273</v>
      </c>
      <c r="G17" s="36" t="s">
        <v>155</v>
      </c>
      <c r="H17" s="36" t="s">
        <v>274</v>
      </c>
      <c r="I17" s="7" t="s">
        <v>275</v>
      </c>
      <c r="J17" s="36" t="s">
        <v>276</v>
      </c>
      <c r="K17" s="37" t="s">
        <v>50</v>
      </c>
      <c r="L17" s="37"/>
      <c r="M17" s="31">
        <v>64200</v>
      </c>
      <c r="N17" s="31"/>
      <c r="O17" s="31">
        <v>64200</v>
      </c>
      <c r="P17" s="31"/>
      <c r="Q17" s="36" t="s">
        <v>260</v>
      </c>
      <c r="R17" s="36" t="s">
        <v>261</v>
      </c>
    </row>
    <row r="18" spans="1:19" ht="60.75" customHeight="1" x14ac:dyDescent="0.25">
      <c r="A18" s="534">
        <v>4</v>
      </c>
      <c r="B18" s="534">
        <v>1</v>
      </c>
      <c r="C18" s="534">
        <v>4</v>
      </c>
      <c r="D18" s="535">
        <v>5</v>
      </c>
      <c r="E18" s="708" t="s">
        <v>277</v>
      </c>
      <c r="F18" s="535" t="s">
        <v>278</v>
      </c>
      <c r="G18" s="503" t="s">
        <v>279</v>
      </c>
      <c r="H18" s="36" t="s">
        <v>257</v>
      </c>
      <c r="I18" s="38">
        <v>40</v>
      </c>
      <c r="J18" s="535" t="s">
        <v>276</v>
      </c>
      <c r="K18" s="534" t="s">
        <v>39</v>
      </c>
      <c r="L18" s="534"/>
      <c r="M18" s="557">
        <v>60000</v>
      </c>
      <c r="N18" s="557"/>
      <c r="O18" s="557">
        <v>60000</v>
      </c>
      <c r="P18" s="534"/>
      <c r="Q18" s="535" t="s">
        <v>260</v>
      </c>
      <c r="R18" s="535" t="s">
        <v>261</v>
      </c>
    </row>
    <row r="19" spans="1:19" ht="60.75" customHeight="1" x14ac:dyDescent="0.25">
      <c r="A19" s="534"/>
      <c r="B19" s="534"/>
      <c r="C19" s="534"/>
      <c r="D19" s="535"/>
      <c r="E19" s="708"/>
      <c r="F19" s="535"/>
      <c r="G19" s="717"/>
      <c r="H19" s="36" t="s">
        <v>274</v>
      </c>
      <c r="I19" s="38">
        <v>20</v>
      </c>
      <c r="J19" s="535"/>
      <c r="K19" s="534"/>
      <c r="L19" s="534"/>
      <c r="M19" s="557"/>
      <c r="N19" s="557"/>
      <c r="O19" s="557"/>
      <c r="P19" s="534"/>
      <c r="Q19" s="535"/>
      <c r="R19" s="535"/>
    </row>
    <row r="20" spans="1:19" ht="60.75" customHeight="1" x14ac:dyDescent="0.25">
      <c r="A20" s="534"/>
      <c r="B20" s="534"/>
      <c r="C20" s="534"/>
      <c r="D20" s="535"/>
      <c r="E20" s="708"/>
      <c r="F20" s="535"/>
      <c r="G20" s="575"/>
      <c r="H20" s="36" t="s">
        <v>262</v>
      </c>
      <c r="I20" s="7" t="s">
        <v>280</v>
      </c>
      <c r="J20" s="535"/>
      <c r="K20" s="534"/>
      <c r="L20" s="534"/>
      <c r="M20" s="557"/>
      <c r="N20" s="557"/>
      <c r="O20" s="557"/>
      <c r="P20" s="534"/>
      <c r="Q20" s="535"/>
      <c r="R20" s="535"/>
    </row>
    <row r="21" spans="1:19" ht="179.25" customHeight="1" x14ac:dyDescent="0.25">
      <c r="A21" s="38">
        <v>5</v>
      </c>
      <c r="B21" s="45">
        <v>1</v>
      </c>
      <c r="C21" s="45">
        <v>4</v>
      </c>
      <c r="D21" s="34">
        <v>5</v>
      </c>
      <c r="E21" s="34" t="s">
        <v>281</v>
      </c>
      <c r="F21" s="34" t="s">
        <v>282</v>
      </c>
      <c r="G21" s="34" t="s">
        <v>37</v>
      </c>
      <c r="H21" s="34" t="s">
        <v>102</v>
      </c>
      <c r="I21" s="10" t="s">
        <v>84</v>
      </c>
      <c r="J21" s="34" t="s">
        <v>104</v>
      </c>
      <c r="K21" s="91" t="s">
        <v>283</v>
      </c>
      <c r="L21" s="35"/>
      <c r="M21" s="32">
        <v>27588.5</v>
      </c>
      <c r="N21" s="32"/>
      <c r="O21" s="32">
        <v>20963.5</v>
      </c>
      <c r="P21" s="32"/>
      <c r="Q21" s="34" t="s">
        <v>105</v>
      </c>
      <c r="R21" s="34" t="s">
        <v>284</v>
      </c>
      <c r="S21" s="11"/>
    </row>
    <row r="22" spans="1:19" s="3" customFormat="1" ht="228" customHeight="1" x14ac:dyDescent="0.2">
      <c r="A22" s="92">
        <v>6</v>
      </c>
      <c r="B22" s="93">
        <v>1</v>
      </c>
      <c r="C22" s="93">
        <v>4</v>
      </c>
      <c r="D22" s="94">
        <v>2</v>
      </c>
      <c r="E22" s="95" t="s">
        <v>285</v>
      </c>
      <c r="F22" s="94" t="s">
        <v>286</v>
      </c>
      <c r="G22" s="94" t="s">
        <v>64</v>
      </c>
      <c r="H22" s="94" t="s">
        <v>262</v>
      </c>
      <c r="I22" s="96" t="s">
        <v>98</v>
      </c>
      <c r="J22" s="94" t="s">
        <v>287</v>
      </c>
      <c r="K22" s="97"/>
      <c r="L22" s="98" t="s">
        <v>283</v>
      </c>
      <c r="M22" s="99"/>
      <c r="N22" s="99">
        <v>17000</v>
      </c>
      <c r="O22" s="99"/>
      <c r="P22" s="99">
        <v>17000</v>
      </c>
      <c r="Q22" s="94" t="s">
        <v>260</v>
      </c>
      <c r="R22" s="94" t="s">
        <v>261</v>
      </c>
      <c r="S22" s="2"/>
    </row>
    <row r="23" spans="1:19" s="3" customFormat="1" ht="50.25" customHeight="1" x14ac:dyDescent="0.2">
      <c r="A23" s="100"/>
      <c r="B23" s="711" t="s">
        <v>1063</v>
      </c>
      <c r="C23" s="712"/>
      <c r="D23" s="712"/>
      <c r="E23" s="712"/>
      <c r="F23" s="712"/>
      <c r="G23" s="712"/>
      <c r="H23" s="712"/>
      <c r="I23" s="712"/>
      <c r="J23" s="712"/>
      <c r="K23" s="712"/>
      <c r="L23" s="712"/>
      <c r="M23" s="712"/>
      <c r="N23" s="712"/>
      <c r="O23" s="712"/>
      <c r="P23" s="712"/>
      <c r="Q23" s="712"/>
      <c r="R23" s="713"/>
      <c r="S23" s="2"/>
    </row>
    <row r="24" spans="1:19" s="3" customFormat="1" ht="113.25" customHeight="1" x14ac:dyDescent="0.2">
      <c r="A24" s="642">
        <v>7</v>
      </c>
      <c r="B24" s="714">
        <v>1</v>
      </c>
      <c r="C24" s="714">
        <v>4</v>
      </c>
      <c r="D24" s="715">
        <v>2</v>
      </c>
      <c r="E24" s="716" t="s">
        <v>288</v>
      </c>
      <c r="F24" s="721" t="s">
        <v>289</v>
      </c>
      <c r="G24" s="723" t="s">
        <v>267</v>
      </c>
      <c r="H24" s="101" t="s">
        <v>42</v>
      </c>
      <c r="I24" s="102" t="s">
        <v>269</v>
      </c>
      <c r="J24" s="715" t="s">
        <v>290</v>
      </c>
      <c r="K24" s="725"/>
      <c r="L24" s="715" t="s">
        <v>39</v>
      </c>
      <c r="M24" s="726"/>
      <c r="N24" s="727">
        <v>10000</v>
      </c>
      <c r="O24" s="726"/>
      <c r="P24" s="727">
        <v>10000</v>
      </c>
      <c r="Q24" s="715" t="s">
        <v>260</v>
      </c>
      <c r="R24" s="715" t="s">
        <v>261</v>
      </c>
      <c r="S24" s="2"/>
    </row>
    <row r="25" spans="1:19" s="3" customFormat="1" ht="108" customHeight="1" x14ac:dyDescent="0.2">
      <c r="A25" s="644"/>
      <c r="B25" s="714"/>
      <c r="C25" s="714"/>
      <c r="D25" s="715"/>
      <c r="E25" s="716"/>
      <c r="F25" s="722"/>
      <c r="G25" s="724"/>
      <c r="H25" s="94" t="s">
        <v>262</v>
      </c>
      <c r="I25" s="102" t="s">
        <v>263</v>
      </c>
      <c r="J25" s="715"/>
      <c r="K25" s="725"/>
      <c r="L25" s="715"/>
      <c r="M25" s="726"/>
      <c r="N25" s="727"/>
      <c r="O25" s="726"/>
      <c r="P25" s="727"/>
      <c r="Q25" s="715"/>
      <c r="R25" s="715"/>
      <c r="S25" s="2"/>
    </row>
    <row r="26" spans="1:19" s="3" customFormat="1" ht="51" customHeight="1" x14ac:dyDescent="0.25">
      <c r="A26" s="103"/>
      <c r="B26" s="718" t="s">
        <v>1062</v>
      </c>
      <c r="C26" s="719"/>
      <c r="D26" s="719"/>
      <c r="E26" s="719"/>
      <c r="F26" s="719"/>
      <c r="G26" s="719"/>
      <c r="H26" s="719"/>
      <c r="I26" s="719"/>
      <c r="J26" s="719"/>
      <c r="K26" s="719"/>
      <c r="L26" s="719"/>
      <c r="M26" s="719"/>
      <c r="N26" s="719"/>
      <c r="O26" s="719"/>
      <c r="P26" s="719"/>
      <c r="Q26" s="719"/>
      <c r="R26" s="720"/>
      <c r="S26" s="2"/>
    </row>
    <row r="27" spans="1:19" s="3" customFormat="1" ht="103.5" customHeight="1" x14ac:dyDescent="0.2">
      <c r="A27" s="642">
        <v>8</v>
      </c>
      <c r="B27" s="714">
        <v>1</v>
      </c>
      <c r="C27" s="714">
        <v>4</v>
      </c>
      <c r="D27" s="715">
        <v>2</v>
      </c>
      <c r="E27" s="716" t="s">
        <v>291</v>
      </c>
      <c r="F27" s="715" t="s">
        <v>292</v>
      </c>
      <c r="G27" s="723" t="s">
        <v>267</v>
      </c>
      <c r="H27" s="101" t="s">
        <v>42</v>
      </c>
      <c r="I27" s="102" t="s">
        <v>269</v>
      </c>
      <c r="J27" s="715" t="s">
        <v>290</v>
      </c>
      <c r="K27" s="725"/>
      <c r="L27" s="715" t="s">
        <v>39</v>
      </c>
      <c r="M27" s="726"/>
      <c r="N27" s="727">
        <v>10000</v>
      </c>
      <c r="O27" s="728"/>
      <c r="P27" s="727">
        <v>10000</v>
      </c>
      <c r="Q27" s="715" t="s">
        <v>260</v>
      </c>
      <c r="R27" s="715" t="s">
        <v>261</v>
      </c>
      <c r="S27" s="2"/>
    </row>
    <row r="28" spans="1:19" s="3" customFormat="1" ht="114" customHeight="1" x14ac:dyDescent="0.2">
      <c r="A28" s="644"/>
      <c r="B28" s="714"/>
      <c r="C28" s="714"/>
      <c r="D28" s="715"/>
      <c r="E28" s="716"/>
      <c r="F28" s="715"/>
      <c r="G28" s="724"/>
      <c r="H28" s="94" t="s">
        <v>262</v>
      </c>
      <c r="I28" s="102" t="s">
        <v>263</v>
      </c>
      <c r="J28" s="715"/>
      <c r="K28" s="725"/>
      <c r="L28" s="715"/>
      <c r="M28" s="726"/>
      <c r="N28" s="727"/>
      <c r="O28" s="728"/>
      <c r="P28" s="727"/>
      <c r="Q28" s="715"/>
      <c r="R28" s="715"/>
      <c r="S28" s="2"/>
    </row>
    <row r="29" spans="1:19" s="3" customFormat="1" ht="51.75" customHeight="1" x14ac:dyDescent="0.25">
      <c r="A29" s="103"/>
      <c r="B29" s="718" t="s">
        <v>1061</v>
      </c>
      <c r="C29" s="719"/>
      <c r="D29" s="719"/>
      <c r="E29" s="719"/>
      <c r="F29" s="719"/>
      <c r="G29" s="719"/>
      <c r="H29" s="719"/>
      <c r="I29" s="719"/>
      <c r="J29" s="719"/>
      <c r="K29" s="719"/>
      <c r="L29" s="719"/>
      <c r="M29" s="719"/>
      <c r="N29" s="719"/>
      <c r="O29" s="719"/>
      <c r="P29" s="719"/>
      <c r="Q29" s="719"/>
      <c r="R29" s="720"/>
      <c r="S29" s="2"/>
    </row>
    <row r="30" spans="1:19" s="3" customFormat="1" ht="188.25" customHeight="1" x14ac:dyDescent="0.2">
      <c r="A30" s="92">
        <v>9</v>
      </c>
      <c r="B30" s="93">
        <v>1</v>
      </c>
      <c r="C30" s="93">
        <v>4</v>
      </c>
      <c r="D30" s="94">
        <v>2</v>
      </c>
      <c r="E30" s="95" t="s">
        <v>293</v>
      </c>
      <c r="F30" s="94" t="s">
        <v>294</v>
      </c>
      <c r="G30" s="94" t="s">
        <v>155</v>
      </c>
      <c r="H30" s="94" t="s">
        <v>42</v>
      </c>
      <c r="I30" s="96" t="s">
        <v>269</v>
      </c>
      <c r="J30" s="94" t="s">
        <v>290</v>
      </c>
      <c r="K30" s="97"/>
      <c r="L30" s="98" t="s">
        <v>39</v>
      </c>
      <c r="M30" s="99"/>
      <c r="N30" s="99">
        <v>20000</v>
      </c>
      <c r="O30" s="99"/>
      <c r="P30" s="99">
        <v>20000</v>
      </c>
      <c r="Q30" s="94" t="s">
        <v>260</v>
      </c>
      <c r="R30" s="94" t="s">
        <v>261</v>
      </c>
      <c r="S30" s="2"/>
    </row>
    <row r="31" spans="1:19" s="3" customFormat="1" ht="61.5" customHeight="1" x14ac:dyDescent="0.2">
      <c r="A31" s="100"/>
      <c r="B31" s="729" t="s">
        <v>1060</v>
      </c>
      <c r="C31" s="730"/>
      <c r="D31" s="730"/>
      <c r="E31" s="730"/>
      <c r="F31" s="730"/>
      <c r="G31" s="730"/>
      <c r="H31" s="730"/>
      <c r="I31" s="730"/>
      <c r="J31" s="730"/>
      <c r="K31" s="730"/>
      <c r="L31" s="730"/>
      <c r="M31" s="730"/>
      <c r="N31" s="730"/>
      <c r="O31" s="730"/>
      <c r="P31" s="730"/>
      <c r="Q31" s="730"/>
      <c r="R31" s="731"/>
      <c r="S31" s="2"/>
    </row>
    <row r="32" spans="1:19" s="3" customFormat="1" ht="151.5" customHeight="1" x14ac:dyDescent="0.2">
      <c r="A32" s="92">
        <v>10</v>
      </c>
      <c r="B32" s="93">
        <v>1</v>
      </c>
      <c r="C32" s="93">
        <v>4</v>
      </c>
      <c r="D32" s="94">
        <v>2</v>
      </c>
      <c r="E32" s="95" t="s">
        <v>295</v>
      </c>
      <c r="F32" s="94" t="s">
        <v>296</v>
      </c>
      <c r="G32" s="94" t="s">
        <v>297</v>
      </c>
      <c r="H32" s="94" t="s">
        <v>42</v>
      </c>
      <c r="I32" s="96" t="s">
        <v>61</v>
      </c>
      <c r="J32" s="94" t="s">
        <v>298</v>
      </c>
      <c r="K32" s="97"/>
      <c r="L32" s="98" t="s">
        <v>299</v>
      </c>
      <c r="M32" s="99"/>
      <c r="N32" s="99">
        <v>27000</v>
      </c>
      <c r="O32" s="99"/>
      <c r="P32" s="99">
        <v>27000</v>
      </c>
      <c r="Q32" s="94" t="s">
        <v>260</v>
      </c>
      <c r="R32" s="94" t="s">
        <v>261</v>
      </c>
      <c r="S32" s="2"/>
    </row>
    <row r="33" spans="1:19" s="3" customFormat="1" ht="48" customHeight="1" x14ac:dyDescent="0.2">
      <c r="A33" s="100"/>
      <c r="B33" s="711" t="s">
        <v>1059</v>
      </c>
      <c r="C33" s="712"/>
      <c r="D33" s="712"/>
      <c r="E33" s="712"/>
      <c r="F33" s="712"/>
      <c r="G33" s="712"/>
      <c r="H33" s="712"/>
      <c r="I33" s="712"/>
      <c r="J33" s="712"/>
      <c r="K33" s="712"/>
      <c r="L33" s="712"/>
      <c r="M33" s="712"/>
      <c r="N33" s="712"/>
      <c r="O33" s="712"/>
      <c r="P33" s="712"/>
      <c r="Q33" s="712"/>
      <c r="R33" s="713"/>
      <c r="S33" s="2"/>
    </row>
    <row r="34" spans="1:19" s="3" customFormat="1" ht="68.25" customHeight="1" x14ac:dyDescent="0.2">
      <c r="A34" s="642">
        <v>11</v>
      </c>
      <c r="B34" s="714">
        <v>1</v>
      </c>
      <c r="C34" s="714">
        <v>4</v>
      </c>
      <c r="D34" s="715">
        <v>5</v>
      </c>
      <c r="E34" s="716" t="s">
        <v>300</v>
      </c>
      <c r="F34" s="715" t="s">
        <v>301</v>
      </c>
      <c r="G34" s="723" t="s">
        <v>302</v>
      </c>
      <c r="H34" s="101" t="s">
        <v>42</v>
      </c>
      <c r="I34" s="102" t="s">
        <v>157</v>
      </c>
      <c r="J34" s="715" t="s">
        <v>290</v>
      </c>
      <c r="K34" s="725"/>
      <c r="L34" s="715" t="s">
        <v>39</v>
      </c>
      <c r="M34" s="726"/>
      <c r="N34" s="727">
        <v>32000</v>
      </c>
      <c r="O34" s="728"/>
      <c r="P34" s="727">
        <v>32000</v>
      </c>
      <c r="Q34" s="715" t="s">
        <v>260</v>
      </c>
      <c r="R34" s="715" t="s">
        <v>261</v>
      </c>
      <c r="S34" s="2"/>
    </row>
    <row r="35" spans="1:19" s="3" customFormat="1" ht="59.25" customHeight="1" x14ac:dyDescent="0.2">
      <c r="A35" s="644"/>
      <c r="B35" s="714"/>
      <c r="C35" s="714"/>
      <c r="D35" s="715"/>
      <c r="E35" s="716"/>
      <c r="F35" s="715"/>
      <c r="G35" s="724"/>
      <c r="H35" s="94" t="s">
        <v>262</v>
      </c>
      <c r="I35" s="102" t="s">
        <v>263</v>
      </c>
      <c r="J35" s="715"/>
      <c r="K35" s="725"/>
      <c r="L35" s="715"/>
      <c r="M35" s="726"/>
      <c r="N35" s="727"/>
      <c r="O35" s="728"/>
      <c r="P35" s="727"/>
      <c r="Q35" s="715"/>
      <c r="R35" s="715"/>
      <c r="S35" s="2"/>
    </row>
    <row r="36" spans="1:19" s="3" customFormat="1" ht="46.5" customHeight="1" x14ac:dyDescent="0.25">
      <c r="A36" s="103"/>
      <c r="B36" s="718" t="s">
        <v>1058</v>
      </c>
      <c r="C36" s="719"/>
      <c r="D36" s="719"/>
      <c r="E36" s="719"/>
      <c r="F36" s="719"/>
      <c r="G36" s="719"/>
      <c r="H36" s="719"/>
      <c r="I36" s="719"/>
      <c r="J36" s="719"/>
      <c r="K36" s="719"/>
      <c r="L36" s="719"/>
      <c r="M36" s="719"/>
      <c r="N36" s="719"/>
      <c r="O36" s="719"/>
      <c r="P36" s="719"/>
      <c r="Q36" s="719"/>
      <c r="R36" s="720"/>
      <c r="S36" s="2"/>
    </row>
    <row r="37" spans="1:19" x14ac:dyDescent="0.25">
      <c r="M37"/>
      <c r="N37"/>
      <c r="O37"/>
      <c r="P37"/>
    </row>
    <row r="38" spans="1:19" x14ac:dyDescent="0.25">
      <c r="L38" s="479"/>
      <c r="M38" s="581" t="s">
        <v>112</v>
      </c>
      <c r="N38" s="581"/>
      <c r="O38" s="581" t="s">
        <v>113</v>
      </c>
      <c r="P38" s="517"/>
    </row>
    <row r="39" spans="1:19" x14ac:dyDescent="0.25">
      <c r="L39" s="479"/>
      <c r="M39" s="13" t="s">
        <v>114</v>
      </c>
      <c r="N39" s="14" t="s">
        <v>115</v>
      </c>
      <c r="O39" s="15" t="s">
        <v>114</v>
      </c>
      <c r="P39" s="14" t="s">
        <v>115</v>
      </c>
    </row>
    <row r="40" spans="1:19" x14ac:dyDescent="0.25">
      <c r="L40" s="16" t="s">
        <v>116</v>
      </c>
      <c r="M40" s="17">
        <v>4</v>
      </c>
      <c r="N40" s="18">
        <f>SUM(O7+O12+O17+O18)</f>
        <v>148000</v>
      </c>
      <c r="O40" s="19">
        <v>1</v>
      </c>
      <c r="P40" s="20">
        <v>20963.5</v>
      </c>
    </row>
    <row r="41" spans="1:19" x14ac:dyDescent="0.25">
      <c r="L41" s="16" t="s">
        <v>117</v>
      </c>
      <c r="M41" s="17">
        <v>10</v>
      </c>
      <c r="N41" s="18">
        <f>SUM(O9+O14+O17+O18+P22+P24+P27+P30+P32+P34)</f>
        <v>264000</v>
      </c>
      <c r="O41" s="19">
        <v>1</v>
      </c>
      <c r="P41" s="20">
        <v>20963.5</v>
      </c>
    </row>
    <row r="42" spans="1:19" x14ac:dyDescent="0.25">
      <c r="M42"/>
      <c r="N42"/>
      <c r="O42"/>
      <c r="P42"/>
    </row>
  </sheetData>
  <mergeCells count="153">
    <mergeCell ref="R34:R35"/>
    <mergeCell ref="B36:R36"/>
    <mergeCell ref="L38:L39"/>
    <mergeCell ref="M38:N38"/>
    <mergeCell ref="O38:P38"/>
    <mergeCell ref="L34:L35"/>
    <mergeCell ref="M34:M35"/>
    <mergeCell ref="N34:N35"/>
    <mergeCell ref="O34:O35"/>
    <mergeCell ref="P34:P35"/>
    <mergeCell ref="Q34:Q35"/>
    <mergeCell ref="A34:A35"/>
    <mergeCell ref="B34:B35"/>
    <mergeCell ref="C34:C35"/>
    <mergeCell ref="D34:D35"/>
    <mergeCell ref="E34:E35"/>
    <mergeCell ref="F34:F35"/>
    <mergeCell ref="G34:G35"/>
    <mergeCell ref="J34:J35"/>
    <mergeCell ref="K34:K35"/>
    <mergeCell ref="B29:R29"/>
    <mergeCell ref="B31:R31"/>
    <mergeCell ref="G27:G28"/>
    <mergeCell ref="J27:J28"/>
    <mergeCell ref="K27:K28"/>
    <mergeCell ref="L27:L28"/>
    <mergeCell ref="M27:M28"/>
    <mergeCell ref="N27:N28"/>
    <mergeCell ref="B33:R33"/>
    <mergeCell ref="B26:R26"/>
    <mergeCell ref="F24:F25"/>
    <mergeCell ref="G24:G25"/>
    <mergeCell ref="J24:J25"/>
    <mergeCell ref="K24:K25"/>
    <mergeCell ref="L24:L25"/>
    <mergeCell ref="M24:M25"/>
    <mergeCell ref="A27:A28"/>
    <mergeCell ref="B27:B28"/>
    <mergeCell ref="C27:C28"/>
    <mergeCell ref="D27:D28"/>
    <mergeCell ref="E27:E28"/>
    <mergeCell ref="F27:F28"/>
    <mergeCell ref="N24:N25"/>
    <mergeCell ref="O24:O25"/>
    <mergeCell ref="P24:P25"/>
    <mergeCell ref="O27:O28"/>
    <mergeCell ref="P27:P28"/>
    <mergeCell ref="Q27:Q28"/>
    <mergeCell ref="R27:R28"/>
    <mergeCell ref="B23:R23"/>
    <mergeCell ref="A24:A25"/>
    <mergeCell ref="B24:B25"/>
    <mergeCell ref="C24:C25"/>
    <mergeCell ref="D24:D25"/>
    <mergeCell ref="E24:E25"/>
    <mergeCell ref="G18:G20"/>
    <mergeCell ref="J18:J20"/>
    <mergeCell ref="K18:K20"/>
    <mergeCell ref="L18:L20"/>
    <mergeCell ref="M18:M20"/>
    <mergeCell ref="N18:N20"/>
    <mergeCell ref="Q24:Q25"/>
    <mergeCell ref="R24:R25"/>
    <mergeCell ref="L12:L13"/>
    <mergeCell ref="M12:M13"/>
    <mergeCell ref="N12:N13"/>
    <mergeCell ref="O12:O13"/>
    <mergeCell ref="P14:P15"/>
    <mergeCell ref="Q14:Q15"/>
    <mergeCell ref="R14:R15"/>
    <mergeCell ref="B16:R16"/>
    <mergeCell ref="A18:A20"/>
    <mergeCell ref="B18:B20"/>
    <mergeCell ref="C18:C20"/>
    <mergeCell ref="D18:D20"/>
    <mergeCell ref="E18:E20"/>
    <mergeCell ref="F18:F20"/>
    <mergeCell ref="J14:J15"/>
    <mergeCell ref="K14:K15"/>
    <mergeCell ref="L14:L15"/>
    <mergeCell ref="M14:M15"/>
    <mergeCell ref="N14:N15"/>
    <mergeCell ref="O14:O15"/>
    <mergeCell ref="O18:O20"/>
    <mergeCell ref="P18:P20"/>
    <mergeCell ref="Q18:Q20"/>
    <mergeCell ref="R18:R20"/>
    <mergeCell ref="A14:A15"/>
    <mergeCell ref="B14:B15"/>
    <mergeCell ref="C14:C15"/>
    <mergeCell ref="D14:D15"/>
    <mergeCell ref="E14:E15"/>
    <mergeCell ref="F14:F15"/>
    <mergeCell ref="G14:G15"/>
    <mergeCell ref="J12:J13"/>
    <mergeCell ref="K12:K13"/>
    <mergeCell ref="L7:L8"/>
    <mergeCell ref="M7:M8"/>
    <mergeCell ref="N7:N8"/>
    <mergeCell ref="O7:O8"/>
    <mergeCell ref="P7:P8"/>
    <mergeCell ref="Q9:Q10"/>
    <mergeCell ref="R9:R10"/>
    <mergeCell ref="B11:R11"/>
    <mergeCell ref="A12:A13"/>
    <mergeCell ref="B12:B13"/>
    <mergeCell ref="C12:C13"/>
    <mergeCell ref="D12:D13"/>
    <mergeCell ref="E12:E13"/>
    <mergeCell ref="F12:F13"/>
    <mergeCell ref="G12:G13"/>
    <mergeCell ref="K9:K10"/>
    <mergeCell ref="L9:L10"/>
    <mergeCell ref="M9:M10"/>
    <mergeCell ref="N9:N10"/>
    <mergeCell ref="O9:O10"/>
    <mergeCell ref="P9:P10"/>
    <mergeCell ref="P12:P13"/>
    <mergeCell ref="Q12:Q13"/>
    <mergeCell ref="R12:R13"/>
    <mergeCell ref="A9:A10"/>
    <mergeCell ref="B9:B10"/>
    <mergeCell ref="C9:C10"/>
    <mergeCell ref="D9:D10"/>
    <mergeCell ref="E9:E10"/>
    <mergeCell ref="F9:F10"/>
    <mergeCell ref="G9:G10"/>
    <mergeCell ref="J9:J10"/>
    <mergeCell ref="K7:K8"/>
    <mergeCell ref="Q4:Q5"/>
    <mergeCell ref="R4:R5"/>
    <mergeCell ref="A7:A8"/>
    <mergeCell ref="B7:B8"/>
    <mergeCell ref="C7:C8"/>
    <mergeCell ref="D7:D8"/>
    <mergeCell ref="E7:E8"/>
    <mergeCell ref="F7:F8"/>
    <mergeCell ref="G7:G8"/>
    <mergeCell ref="J7:J8"/>
    <mergeCell ref="G4:G5"/>
    <mergeCell ref="H4:I4"/>
    <mergeCell ref="J4:J5"/>
    <mergeCell ref="K4:L4"/>
    <mergeCell ref="M4:N4"/>
    <mergeCell ref="O4:P4"/>
    <mergeCell ref="A4:A5"/>
    <mergeCell ref="B4:B5"/>
    <mergeCell ref="C4:C5"/>
    <mergeCell ref="D4:D5"/>
    <mergeCell ref="E4:E5"/>
    <mergeCell ref="F4:F5"/>
    <mergeCell ref="Q7:Q8"/>
    <mergeCell ref="R7:R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usz7"/>
  <dimension ref="A1:S47"/>
  <sheetViews>
    <sheetView zoomScale="70" zoomScaleNormal="70" workbookViewId="0">
      <selection activeCell="A2" sqref="A2"/>
    </sheetView>
  </sheetViews>
  <sheetFormatPr defaultRowHeight="15" x14ac:dyDescent="0.25"/>
  <cols>
    <col min="1" max="1" width="4.71093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1" width="10.7109375" customWidth="1"/>
    <col min="12" max="12" width="12.7109375" customWidth="1"/>
    <col min="13" max="16" width="14.7109375" style="1" customWidth="1"/>
    <col min="17" max="17" width="18.42578125" customWidth="1"/>
    <col min="18" max="18" width="15.7109375" customWidth="1"/>
    <col min="19" max="19" width="19.5703125" customWidth="1"/>
    <col min="259" max="259" width="4.7109375" bestFit="1" customWidth="1"/>
    <col min="260" max="260" width="9.7109375" bestFit="1" customWidth="1"/>
    <col min="261" max="261" width="10"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1" spans="1:19" ht="15.75" x14ac:dyDescent="0.25">
      <c r="A1" s="965" t="s">
        <v>1255</v>
      </c>
      <c r="B1" s="966"/>
      <c r="C1" s="966"/>
      <c r="D1" s="966"/>
      <c r="E1" s="966"/>
      <c r="F1" s="966"/>
    </row>
    <row r="2" spans="1:19" ht="15.75" x14ac:dyDescent="0.25">
      <c r="A2" s="965" t="s">
        <v>1263</v>
      </c>
      <c r="B2" s="966"/>
      <c r="C2" s="966"/>
      <c r="D2" s="966"/>
      <c r="E2" s="966"/>
      <c r="F2" s="966"/>
    </row>
    <row r="4" spans="1:19" s="3" customFormat="1" ht="47.25" customHeight="1" x14ac:dyDescent="0.25">
      <c r="A4" s="499" t="s">
        <v>0</v>
      </c>
      <c r="B4" s="501" t="s">
        <v>1</v>
      </c>
      <c r="C4" s="501" t="s">
        <v>2</v>
      </c>
      <c r="D4" s="501" t="s">
        <v>3</v>
      </c>
      <c r="E4" s="499" t="s">
        <v>4</v>
      </c>
      <c r="F4" s="499" t="s">
        <v>5</v>
      </c>
      <c r="G4" s="499" t="s">
        <v>6</v>
      </c>
      <c r="H4" s="515" t="s">
        <v>7</v>
      </c>
      <c r="I4" s="515"/>
      <c r="J4" s="499" t="s">
        <v>8</v>
      </c>
      <c r="K4" s="516" t="s">
        <v>9</v>
      </c>
      <c r="L4" s="517"/>
      <c r="M4" s="518" t="s">
        <v>10</v>
      </c>
      <c r="N4" s="518"/>
      <c r="O4" s="518" t="s">
        <v>11</v>
      </c>
      <c r="P4" s="518"/>
      <c r="Q4" s="499" t="s">
        <v>12</v>
      </c>
      <c r="R4" s="501" t="s">
        <v>13</v>
      </c>
      <c r="S4" s="2"/>
    </row>
    <row r="5" spans="1:19" s="3" customFormat="1" ht="35.25" customHeight="1" x14ac:dyDescent="0.2">
      <c r="A5" s="500"/>
      <c r="B5" s="502"/>
      <c r="C5" s="502"/>
      <c r="D5" s="502"/>
      <c r="E5" s="500"/>
      <c r="F5" s="500"/>
      <c r="G5" s="500"/>
      <c r="H5" s="62" t="s">
        <v>14</v>
      </c>
      <c r="I5" s="62" t="s">
        <v>15</v>
      </c>
      <c r="J5" s="500"/>
      <c r="K5" s="64">
        <v>2018</v>
      </c>
      <c r="L5" s="64">
        <v>2019</v>
      </c>
      <c r="M5" s="4">
        <v>2018</v>
      </c>
      <c r="N5" s="4">
        <v>2019</v>
      </c>
      <c r="O5" s="4">
        <v>2018</v>
      </c>
      <c r="P5" s="4">
        <v>2019</v>
      </c>
      <c r="Q5" s="500"/>
      <c r="R5" s="502"/>
      <c r="S5" s="2"/>
    </row>
    <row r="6" spans="1:19" s="3" customFormat="1" ht="15.75" customHeight="1" x14ac:dyDescent="0.2">
      <c r="A6" s="57" t="s">
        <v>16</v>
      </c>
      <c r="B6" s="62" t="s">
        <v>17</v>
      </c>
      <c r="C6" s="62" t="s">
        <v>18</v>
      </c>
      <c r="D6" s="62" t="s">
        <v>19</v>
      </c>
      <c r="E6" s="57" t="s">
        <v>20</v>
      </c>
      <c r="F6" s="57" t="s">
        <v>21</v>
      </c>
      <c r="G6" s="57" t="s">
        <v>22</v>
      </c>
      <c r="H6" s="62" t="s">
        <v>23</v>
      </c>
      <c r="I6" s="62" t="s">
        <v>24</v>
      </c>
      <c r="J6" s="57" t="s">
        <v>25</v>
      </c>
      <c r="K6" s="64" t="s">
        <v>26</v>
      </c>
      <c r="L6" s="64" t="s">
        <v>27</v>
      </c>
      <c r="M6" s="65" t="s">
        <v>28</v>
      </c>
      <c r="N6" s="65" t="s">
        <v>29</v>
      </c>
      <c r="O6" s="65" t="s">
        <v>30</v>
      </c>
      <c r="P6" s="65" t="s">
        <v>31</v>
      </c>
      <c r="Q6" s="57" t="s">
        <v>32</v>
      </c>
      <c r="R6" s="62" t="s">
        <v>33</v>
      </c>
      <c r="S6" s="2"/>
    </row>
    <row r="7" spans="1:19" s="9" customFormat="1" ht="165" x14ac:dyDescent="0.25">
      <c r="A7" s="151">
        <v>1</v>
      </c>
      <c r="B7" s="38">
        <v>1</v>
      </c>
      <c r="C7" s="38">
        <v>4</v>
      </c>
      <c r="D7" s="36">
        <v>5</v>
      </c>
      <c r="E7" s="90" t="s">
        <v>792</v>
      </c>
      <c r="F7" s="36" t="s">
        <v>793</v>
      </c>
      <c r="G7" s="36" t="s">
        <v>155</v>
      </c>
      <c r="H7" s="37" t="s">
        <v>794</v>
      </c>
      <c r="I7" s="7" t="s">
        <v>795</v>
      </c>
      <c r="J7" s="36" t="s">
        <v>796</v>
      </c>
      <c r="K7" s="37" t="s">
        <v>39</v>
      </c>
      <c r="L7" s="37"/>
      <c r="M7" s="31">
        <v>2000</v>
      </c>
      <c r="N7" s="31"/>
      <c r="O7" s="31">
        <v>2000</v>
      </c>
      <c r="P7" s="31"/>
      <c r="Q7" s="34" t="s">
        <v>797</v>
      </c>
      <c r="R7" s="34" t="s">
        <v>798</v>
      </c>
      <c r="S7" s="8"/>
    </row>
    <row r="8" spans="1:19" s="9" customFormat="1" ht="246.75" customHeight="1" x14ac:dyDescent="0.25">
      <c r="A8" s="38">
        <v>2</v>
      </c>
      <c r="B8" s="38">
        <v>1</v>
      </c>
      <c r="C8" s="38">
        <v>4</v>
      </c>
      <c r="D8" s="36">
        <v>5</v>
      </c>
      <c r="E8" s="90" t="s">
        <v>600</v>
      </c>
      <c r="F8" s="36" t="s">
        <v>799</v>
      </c>
      <c r="G8" s="36" t="s">
        <v>155</v>
      </c>
      <c r="H8" s="36" t="s">
        <v>794</v>
      </c>
      <c r="I8" s="7" t="s">
        <v>189</v>
      </c>
      <c r="J8" s="36" t="s">
        <v>796</v>
      </c>
      <c r="K8" s="37" t="s">
        <v>39</v>
      </c>
      <c r="L8" s="37"/>
      <c r="M8" s="31">
        <v>7000</v>
      </c>
      <c r="N8" s="31"/>
      <c r="O8" s="31">
        <v>7000</v>
      </c>
      <c r="P8" s="31"/>
      <c r="Q8" s="34" t="s">
        <v>797</v>
      </c>
      <c r="R8" s="34" t="s">
        <v>798</v>
      </c>
      <c r="S8" s="8"/>
    </row>
    <row r="9" spans="1:19" s="9" customFormat="1" ht="149.25" customHeight="1" x14ac:dyDescent="0.25">
      <c r="A9" s="151">
        <v>3</v>
      </c>
      <c r="B9" s="38">
        <v>1</v>
      </c>
      <c r="C9" s="38">
        <v>4</v>
      </c>
      <c r="D9" s="36">
        <v>5</v>
      </c>
      <c r="E9" s="90" t="s">
        <v>800</v>
      </c>
      <c r="F9" s="36" t="s">
        <v>801</v>
      </c>
      <c r="G9" s="36" t="s">
        <v>48</v>
      </c>
      <c r="H9" s="37" t="s">
        <v>794</v>
      </c>
      <c r="I9" s="7" t="s">
        <v>206</v>
      </c>
      <c r="J9" s="36" t="s">
        <v>796</v>
      </c>
      <c r="K9" s="37" t="s">
        <v>39</v>
      </c>
      <c r="L9" s="37"/>
      <c r="M9" s="31">
        <v>8000</v>
      </c>
      <c r="N9" s="31"/>
      <c r="O9" s="31">
        <v>8000</v>
      </c>
      <c r="P9" s="31"/>
      <c r="Q9" s="34" t="s">
        <v>797</v>
      </c>
      <c r="R9" s="34" t="s">
        <v>798</v>
      </c>
      <c r="S9" s="8"/>
    </row>
    <row r="10" spans="1:19" s="9" customFormat="1" ht="174.75" customHeight="1" x14ac:dyDescent="0.25">
      <c r="A10" s="151">
        <v>4</v>
      </c>
      <c r="B10" s="38">
        <v>1</v>
      </c>
      <c r="C10" s="38">
        <v>4</v>
      </c>
      <c r="D10" s="36">
        <v>5</v>
      </c>
      <c r="E10" s="90" t="s">
        <v>802</v>
      </c>
      <c r="F10" s="36" t="s">
        <v>803</v>
      </c>
      <c r="G10" s="36" t="s">
        <v>48</v>
      </c>
      <c r="H10" s="37" t="s">
        <v>794</v>
      </c>
      <c r="I10" s="7" t="s">
        <v>51</v>
      </c>
      <c r="J10" s="36" t="s">
        <v>796</v>
      </c>
      <c r="K10" s="37" t="s">
        <v>39</v>
      </c>
      <c r="L10" s="37"/>
      <c r="M10" s="31">
        <v>5500</v>
      </c>
      <c r="N10" s="31"/>
      <c r="O10" s="31">
        <v>5500</v>
      </c>
      <c r="P10" s="31"/>
      <c r="Q10" s="34" t="s">
        <v>797</v>
      </c>
      <c r="R10" s="34" t="s">
        <v>798</v>
      </c>
      <c r="S10" s="8"/>
    </row>
    <row r="11" spans="1:19" s="9" customFormat="1" ht="166.5" customHeight="1" x14ac:dyDescent="0.25">
      <c r="A11" s="151">
        <v>5</v>
      </c>
      <c r="B11" s="38">
        <v>1</v>
      </c>
      <c r="C11" s="38">
        <v>4</v>
      </c>
      <c r="D11" s="36">
        <v>5</v>
      </c>
      <c r="E11" s="90" t="s">
        <v>804</v>
      </c>
      <c r="F11" s="36" t="s">
        <v>805</v>
      </c>
      <c r="G11" s="36" t="s">
        <v>155</v>
      </c>
      <c r="H11" s="37" t="s">
        <v>794</v>
      </c>
      <c r="I11" s="7" t="s">
        <v>189</v>
      </c>
      <c r="J11" s="36" t="s">
        <v>796</v>
      </c>
      <c r="K11" s="37" t="s">
        <v>39</v>
      </c>
      <c r="L11" s="37"/>
      <c r="M11" s="31">
        <v>23000</v>
      </c>
      <c r="N11" s="31"/>
      <c r="O11" s="31">
        <v>23000</v>
      </c>
      <c r="P11" s="31"/>
      <c r="Q11" s="34" t="s">
        <v>797</v>
      </c>
      <c r="R11" s="34" t="s">
        <v>798</v>
      </c>
      <c r="S11" s="8"/>
    </row>
    <row r="12" spans="1:19" s="9" customFormat="1" ht="154.5" customHeight="1" x14ac:dyDescent="0.25">
      <c r="A12" s="151">
        <v>6</v>
      </c>
      <c r="B12" s="38">
        <v>1</v>
      </c>
      <c r="C12" s="38">
        <v>4</v>
      </c>
      <c r="D12" s="36">
        <v>5</v>
      </c>
      <c r="E12" s="90" t="s">
        <v>806</v>
      </c>
      <c r="F12" s="36" t="s">
        <v>807</v>
      </c>
      <c r="G12" s="36" t="s">
        <v>48</v>
      </c>
      <c r="H12" s="37" t="s">
        <v>794</v>
      </c>
      <c r="I12" s="7" t="s">
        <v>808</v>
      </c>
      <c r="J12" s="36" t="s">
        <v>796</v>
      </c>
      <c r="K12" s="37" t="s">
        <v>39</v>
      </c>
      <c r="L12" s="37"/>
      <c r="M12" s="31">
        <v>6600</v>
      </c>
      <c r="N12" s="31"/>
      <c r="O12" s="31">
        <v>6600</v>
      </c>
      <c r="P12" s="31"/>
      <c r="Q12" s="34" t="s">
        <v>797</v>
      </c>
      <c r="R12" s="34" t="s">
        <v>798</v>
      </c>
      <c r="S12" s="8"/>
    </row>
    <row r="13" spans="1:19" s="9" customFormat="1" ht="86.25" customHeight="1" x14ac:dyDescent="0.25">
      <c r="A13" s="151">
        <v>7</v>
      </c>
      <c r="B13" s="38">
        <v>1</v>
      </c>
      <c r="C13" s="38">
        <v>4</v>
      </c>
      <c r="D13" s="36">
        <v>5</v>
      </c>
      <c r="E13" s="90" t="s">
        <v>809</v>
      </c>
      <c r="F13" s="36" t="s">
        <v>810</v>
      </c>
      <c r="G13" s="36" t="s">
        <v>48</v>
      </c>
      <c r="H13" s="37" t="s">
        <v>794</v>
      </c>
      <c r="I13" s="7" t="s">
        <v>92</v>
      </c>
      <c r="J13" s="36" t="s">
        <v>796</v>
      </c>
      <c r="K13" s="37" t="s">
        <v>39</v>
      </c>
      <c r="L13" s="37"/>
      <c r="M13" s="31">
        <v>8500</v>
      </c>
      <c r="N13" s="31"/>
      <c r="O13" s="31">
        <v>8500</v>
      </c>
      <c r="P13" s="31"/>
      <c r="Q13" s="34" t="s">
        <v>797</v>
      </c>
      <c r="R13" s="34" t="s">
        <v>798</v>
      </c>
      <c r="S13" s="8"/>
    </row>
    <row r="14" spans="1:19" s="9" customFormat="1" ht="182.25" customHeight="1" x14ac:dyDescent="0.25">
      <c r="A14" s="151">
        <v>8</v>
      </c>
      <c r="B14" s="38">
        <v>1</v>
      </c>
      <c r="C14" s="38">
        <v>4</v>
      </c>
      <c r="D14" s="36">
        <v>5</v>
      </c>
      <c r="E14" s="90" t="s">
        <v>811</v>
      </c>
      <c r="F14" s="36" t="s">
        <v>812</v>
      </c>
      <c r="G14" s="36" t="s">
        <v>155</v>
      </c>
      <c r="H14" s="37" t="s">
        <v>794</v>
      </c>
      <c r="I14" s="7" t="s">
        <v>84</v>
      </c>
      <c r="J14" s="36" t="s">
        <v>796</v>
      </c>
      <c r="K14" s="37" t="s">
        <v>39</v>
      </c>
      <c r="L14" s="37"/>
      <c r="M14" s="31">
        <v>37000</v>
      </c>
      <c r="N14" s="31"/>
      <c r="O14" s="31">
        <v>37000</v>
      </c>
      <c r="P14" s="31"/>
      <c r="Q14" s="34" t="s">
        <v>797</v>
      </c>
      <c r="R14" s="34" t="s">
        <v>798</v>
      </c>
      <c r="S14" s="8"/>
    </row>
    <row r="15" spans="1:19" ht="165" x14ac:dyDescent="0.25">
      <c r="A15" s="151">
        <v>9</v>
      </c>
      <c r="B15" s="38">
        <v>1</v>
      </c>
      <c r="C15" s="38">
        <v>4</v>
      </c>
      <c r="D15" s="36">
        <v>5</v>
      </c>
      <c r="E15" s="90" t="s">
        <v>813</v>
      </c>
      <c r="F15" s="36" t="s">
        <v>814</v>
      </c>
      <c r="G15" s="36" t="s">
        <v>48</v>
      </c>
      <c r="H15" s="37" t="s">
        <v>794</v>
      </c>
      <c r="I15" s="7" t="s">
        <v>808</v>
      </c>
      <c r="J15" s="36" t="s">
        <v>796</v>
      </c>
      <c r="K15" s="37" t="s">
        <v>39</v>
      </c>
      <c r="L15" s="37"/>
      <c r="M15" s="31">
        <v>8000</v>
      </c>
      <c r="N15" s="31"/>
      <c r="O15" s="31">
        <v>8000</v>
      </c>
      <c r="P15" s="31"/>
      <c r="Q15" s="34" t="s">
        <v>797</v>
      </c>
      <c r="R15" s="34" t="s">
        <v>798</v>
      </c>
    </row>
    <row r="16" spans="1:19" ht="21.75" customHeight="1" x14ac:dyDescent="0.25">
      <c r="A16" s="574">
        <v>10</v>
      </c>
      <c r="B16" s="574">
        <v>1</v>
      </c>
      <c r="C16" s="574">
        <v>4</v>
      </c>
      <c r="D16" s="561">
        <v>5</v>
      </c>
      <c r="E16" s="561" t="s">
        <v>815</v>
      </c>
      <c r="F16" s="561" t="s">
        <v>816</v>
      </c>
      <c r="G16" s="732" t="s">
        <v>817</v>
      </c>
      <c r="H16" s="196" t="s">
        <v>48</v>
      </c>
      <c r="I16" s="197">
        <v>5</v>
      </c>
      <c r="J16" s="561" t="s">
        <v>818</v>
      </c>
      <c r="K16" s="563" t="s">
        <v>39</v>
      </c>
      <c r="L16" s="736"/>
      <c r="M16" s="739">
        <v>48161.5</v>
      </c>
      <c r="N16" s="736"/>
      <c r="O16" s="739">
        <v>40161.5</v>
      </c>
      <c r="P16" s="736"/>
      <c r="Q16" s="563" t="s">
        <v>819</v>
      </c>
      <c r="R16" s="563" t="s">
        <v>820</v>
      </c>
      <c r="S16" s="11"/>
    </row>
    <row r="17" spans="1:19" ht="29.25" customHeight="1" x14ac:dyDescent="0.25">
      <c r="A17" s="717"/>
      <c r="B17" s="717"/>
      <c r="C17" s="717"/>
      <c r="D17" s="603"/>
      <c r="E17" s="603"/>
      <c r="F17" s="603"/>
      <c r="G17" s="733"/>
      <c r="H17" s="196" t="s">
        <v>146</v>
      </c>
      <c r="I17" s="197">
        <v>26</v>
      </c>
      <c r="J17" s="603"/>
      <c r="K17" s="735"/>
      <c r="L17" s="737"/>
      <c r="M17" s="740"/>
      <c r="N17" s="737"/>
      <c r="O17" s="740"/>
      <c r="P17" s="737"/>
      <c r="Q17" s="735"/>
      <c r="R17" s="735"/>
      <c r="S17" s="11"/>
    </row>
    <row r="18" spans="1:19" ht="21.75" customHeight="1" x14ac:dyDescent="0.25">
      <c r="A18" s="717"/>
      <c r="B18" s="717"/>
      <c r="C18" s="717"/>
      <c r="D18" s="603"/>
      <c r="E18" s="603"/>
      <c r="F18" s="603"/>
      <c r="G18" s="733"/>
      <c r="H18" s="196" t="s">
        <v>155</v>
      </c>
      <c r="I18" s="197">
        <v>1</v>
      </c>
      <c r="J18" s="603"/>
      <c r="K18" s="735"/>
      <c r="L18" s="737"/>
      <c r="M18" s="740"/>
      <c r="N18" s="737"/>
      <c r="O18" s="740"/>
      <c r="P18" s="737"/>
      <c r="Q18" s="735"/>
      <c r="R18" s="735"/>
      <c r="S18" s="11"/>
    </row>
    <row r="19" spans="1:19" ht="48.75" customHeight="1" x14ac:dyDescent="0.25">
      <c r="A19" s="717"/>
      <c r="B19" s="717"/>
      <c r="C19" s="717"/>
      <c r="D19" s="603"/>
      <c r="E19" s="603"/>
      <c r="F19" s="603"/>
      <c r="G19" s="733"/>
      <c r="H19" s="196" t="s">
        <v>821</v>
      </c>
      <c r="I19" s="197">
        <v>25</v>
      </c>
      <c r="J19" s="603"/>
      <c r="K19" s="735"/>
      <c r="L19" s="737"/>
      <c r="M19" s="740"/>
      <c r="N19" s="737"/>
      <c r="O19" s="740"/>
      <c r="P19" s="737"/>
      <c r="Q19" s="735"/>
      <c r="R19" s="735"/>
      <c r="S19" s="11"/>
    </row>
    <row r="20" spans="1:19" ht="30" customHeight="1" x14ac:dyDescent="0.25">
      <c r="A20" s="717"/>
      <c r="B20" s="717"/>
      <c r="C20" s="717"/>
      <c r="D20" s="603"/>
      <c r="E20" s="603"/>
      <c r="F20" s="603"/>
      <c r="G20" s="733"/>
      <c r="H20" s="196" t="s">
        <v>37</v>
      </c>
      <c r="I20" s="197">
        <v>1</v>
      </c>
      <c r="J20" s="603"/>
      <c r="K20" s="735"/>
      <c r="L20" s="737"/>
      <c r="M20" s="740"/>
      <c r="N20" s="737"/>
      <c r="O20" s="740"/>
      <c r="P20" s="737"/>
      <c r="Q20" s="735"/>
      <c r="R20" s="735"/>
      <c r="S20" s="11"/>
    </row>
    <row r="21" spans="1:19" ht="45.75" customHeight="1" x14ac:dyDescent="0.25">
      <c r="A21" s="575"/>
      <c r="B21" s="575"/>
      <c r="C21" s="575"/>
      <c r="D21" s="562"/>
      <c r="E21" s="562"/>
      <c r="F21" s="562"/>
      <c r="G21" s="734"/>
      <c r="H21" s="198" t="s">
        <v>257</v>
      </c>
      <c r="I21" s="199" t="s">
        <v>822</v>
      </c>
      <c r="J21" s="562"/>
      <c r="K21" s="564"/>
      <c r="L21" s="738"/>
      <c r="M21" s="741"/>
      <c r="N21" s="738"/>
      <c r="O21" s="741"/>
      <c r="P21" s="738"/>
      <c r="Q21" s="564"/>
      <c r="R21" s="564"/>
      <c r="S21" s="11"/>
    </row>
    <row r="22" spans="1:19" ht="242.25" customHeight="1" x14ac:dyDescent="0.25">
      <c r="A22" s="241">
        <v>11</v>
      </c>
      <c r="B22" s="241">
        <v>1</v>
      </c>
      <c r="C22" s="241">
        <v>4</v>
      </c>
      <c r="D22" s="242">
        <v>5</v>
      </c>
      <c r="E22" s="242" t="s">
        <v>823</v>
      </c>
      <c r="F22" s="242" t="s">
        <v>824</v>
      </c>
      <c r="G22" s="242" t="s">
        <v>155</v>
      </c>
      <c r="H22" s="247" t="s">
        <v>42</v>
      </c>
      <c r="I22" s="266">
        <v>40</v>
      </c>
      <c r="J22" s="242" t="s">
        <v>825</v>
      </c>
      <c r="K22" s="252"/>
      <c r="L22" s="252" t="s">
        <v>39</v>
      </c>
      <c r="M22" s="257"/>
      <c r="N22" s="257">
        <v>30000</v>
      </c>
      <c r="O22" s="257"/>
      <c r="P22" s="257">
        <v>30000</v>
      </c>
      <c r="Q22" s="242" t="s">
        <v>797</v>
      </c>
      <c r="R22" s="242" t="s">
        <v>798</v>
      </c>
      <c r="S22" s="11"/>
    </row>
    <row r="23" spans="1:19" ht="54.75" customHeight="1" x14ac:dyDescent="0.25">
      <c r="A23" s="663" t="s">
        <v>1074</v>
      </c>
      <c r="B23" s="742"/>
      <c r="C23" s="742"/>
      <c r="D23" s="742"/>
      <c r="E23" s="742"/>
      <c r="F23" s="742"/>
      <c r="G23" s="742"/>
      <c r="H23" s="742"/>
      <c r="I23" s="742"/>
      <c r="J23" s="742"/>
      <c r="K23" s="742"/>
      <c r="L23" s="742"/>
      <c r="M23" s="742"/>
      <c r="N23" s="742"/>
      <c r="O23" s="742"/>
      <c r="P23" s="742"/>
      <c r="Q23" s="742"/>
      <c r="R23" s="743"/>
      <c r="S23" s="11"/>
    </row>
    <row r="24" spans="1:19" ht="148.5" customHeight="1" x14ac:dyDescent="0.25">
      <c r="A24" s="241">
        <v>12</v>
      </c>
      <c r="B24" s="241">
        <v>1</v>
      </c>
      <c r="C24" s="241">
        <v>4</v>
      </c>
      <c r="D24" s="242">
        <v>2</v>
      </c>
      <c r="E24" s="242" t="s">
        <v>826</v>
      </c>
      <c r="F24" s="242" t="s">
        <v>827</v>
      </c>
      <c r="G24" s="242" t="s">
        <v>48</v>
      </c>
      <c r="H24" s="247" t="s">
        <v>42</v>
      </c>
      <c r="I24" s="266">
        <v>65</v>
      </c>
      <c r="J24" s="236" t="s">
        <v>796</v>
      </c>
      <c r="K24" s="252"/>
      <c r="L24" s="252" t="s">
        <v>39</v>
      </c>
      <c r="M24" s="257"/>
      <c r="N24" s="257">
        <v>9341.09</v>
      </c>
      <c r="O24" s="257"/>
      <c r="P24" s="257">
        <v>9341.09</v>
      </c>
      <c r="Q24" s="242" t="s">
        <v>797</v>
      </c>
      <c r="R24" s="242" t="s">
        <v>798</v>
      </c>
      <c r="S24" s="11"/>
    </row>
    <row r="25" spans="1:19" ht="45" customHeight="1" x14ac:dyDescent="0.25">
      <c r="A25" s="613" t="s">
        <v>1073</v>
      </c>
      <c r="B25" s="616"/>
      <c r="C25" s="616"/>
      <c r="D25" s="616"/>
      <c r="E25" s="616"/>
      <c r="F25" s="616"/>
      <c r="G25" s="616"/>
      <c r="H25" s="616"/>
      <c r="I25" s="616"/>
      <c r="J25" s="616"/>
      <c r="K25" s="616"/>
      <c r="L25" s="616"/>
      <c r="M25" s="616"/>
      <c r="N25" s="616"/>
      <c r="O25" s="616"/>
      <c r="P25" s="616"/>
      <c r="Q25" s="616"/>
      <c r="R25" s="617"/>
      <c r="S25" s="11"/>
    </row>
    <row r="26" spans="1:19" ht="157.5" customHeight="1" x14ac:dyDescent="0.25">
      <c r="A26" s="241">
        <v>13</v>
      </c>
      <c r="B26" s="241">
        <v>1</v>
      </c>
      <c r="C26" s="241">
        <v>4</v>
      </c>
      <c r="D26" s="242">
        <v>2</v>
      </c>
      <c r="E26" s="242" t="s">
        <v>828</v>
      </c>
      <c r="F26" s="242" t="s">
        <v>829</v>
      </c>
      <c r="G26" s="242" t="s">
        <v>48</v>
      </c>
      <c r="H26" s="247" t="s">
        <v>42</v>
      </c>
      <c r="I26" s="266">
        <v>65</v>
      </c>
      <c r="J26" s="236" t="s">
        <v>796</v>
      </c>
      <c r="K26" s="252"/>
      <c r="L26" s="252" t="s">
        <v>39</v>
      </c>
      <c r="M26" s="257"/>
      <c r="N26" s="257">
        <v>9341.09</v>
      </c>
      <c r="O26" s="257"/>
      <c r="P26" s="257">
        <v>9341.09</v>
      </c>
      <c r="Q26" s="242" t="s">
        <v>797</v>
      </c>
      <c r="R26" s="242" t="s">
        <v>798</v>
      </c>
      <c r="S26" s="11"/>
    </row>
    <row r="27" spans="1:19" ht="30" customHeight="1" x14ac:dyDescent="0.25">
      <c r="A27" s="744" t="s">
        <v>1072</v>
      </c>
      <c r="B27" s="614"/>
      <c r="C27" s="614"/>
      <c r="D27" s="614"/>
      <c r="E27" s="614"/>
      <c r="F27" s="614"/>
      <c r="G27" s="614"/>
      <c r="H27" s="614"/>
      <c r="I27" s="614"/>
      <c r="J27" s="614"/>
      <c r="K27" s="614"/>
      <c r="L27" s="614"/>
      <c r="M27" s="614"/>
      <c r="N27" s="614"/>
      <c r="O27" s="614"/>
      <c r="P27" s="614"/>
      <c r="Q27" s="614"/>
      <c r="R27" s="615"/>
      <c r="S27" s="11"/>
    </row>
    <row r="28" spans="1:19" ht="105.75" customHeight="1" x14ac:dyDescent="0.25">
      <c r="A28" s="241">
        <v>14</v>
      </c>
      <c r="B28" s="241">
        <v>1</v>
      </c>
      <c r="C28" s="241">
        <v>4</v>
      </c>
      <c r="D28" s="242">
        <v>2</v>
      </c>
      <c r="E28" s="242" t="s">
        <v>830</v>
      </c>
      <c r="F28" s="242" t="s">
        <v>831</v>
      </c>
      <c r="G28" s="242" t="s">
        <v>48</v>
      </c>
      <c r="H28" s="247" t="s">
        <v>42</v>
      </c>
      <c r="I28" s="266">
        <v>60</v>
      </c>
      <c r="J28" s="236" t="s">
        <v>796</v>
      </c>
      <c r="K28" s="252"/>
      <c r="L28" s="252" t="s">
        <v>39</v>
      </c>
      <c r="M28" s="257"/>
      <c r="N28" s="257">
        <v>8961</v>
      </c>
      <c r="O28" s="257"/>
      <c r="P28" s="257">
        <v>8961</v>
      </c>
      <c r="Q28" s="242" t="s">
        <v>797</v>
      </c>
      <c r="R28" s="242" t="s">
        <v>798</v>
      </c>
      <c r="S28" s="11"/>
    </row>
    <row r="29" spans="1:19" ht="36" customHeight="1" x14ac:dyDescent="0.25">
      <c r="A29" s="613" t="s">
        <v>1071</v>
      </c>
      <c r="B29" s="616"/>
      <c r="C29" s="616"/>
      <c r="D29" s="616"/>
      <c r="E29" s="616"/>
      <c r="F29" s="616"/>
      <c r="G29" s="616"/>
      <c r="H29" s="616"/>
      <c r="I29" s="616"/>
      <c r="J29" s="616"/>
      <c r="K29" s="616"/>
      <c r="L29" s="616"/>
      <c r="M29" s="616"/>
      <c r="N29" s="616"/>
      <c r="O29" s="616"/>
      <c r="P29" s="616"/>
      <c r="Q29" s="616"/>
      <c r="R29" s="617"/>
      <c r="S29" s="11"/>
    </row>
    <row r="30" spans="1:19" ht="90" customHeight="1" x14ac:dyDescent="0.25">
      <c r="A30" s="241">
        <v>15</v>
      </c>
      <c r="B30" s="241">
        <v>1</v>
      </c>
      <c r="C30" s="241">
        <v>4</v>
      </c>
      <c r="D30" s="242">
        <v>2</v>
      </c>
      <c r="E30" s="242" t="s">
        <v>832</v>
      </c>
      <c r="F30" s="242" t="s">
        <v>833</v>
      </c>
      <c r="G30" s="242" t="s">
        <v>48</v>
      </c>
      <c r="H30" s="247" t="s">
        <v>42</v>
      </c>
      <c r="I30" s="266">
        <v>70</v>
      </c>
      <c r="J30" s="236" t="s">
        <v>796</v>
      </c>
      <c r="K30" s="252"/>
      <c r="L30" s="252" t="s">
        <v>39</v>
      </c>
      <c r="M30" s="257"/>
      <c r="N30" s="257">
        <v>10060.34</v>
      </c>
      <c r="O30" s="257"/>
      <c r="P30" s="257">
        <v>10060.34</v>
      </c>
      <c r="Q30" s="242" t="s">
        <v>797</v>
      </c>
      <c r="R30" s="242" t="s">
        <v>798</v>
      </c>
      <c r="S30" s="11"/>
    </row>
    <row r="31" spans="1:19" ht="26.25" customHeight="1" x14ac:dyDescent="0.25">
      <c r="A31" s="744" t="s">
        <v>1070</v>
      </c>
      <c r="B31" s="614"/>
      <c r="C31" s="614"/>
      <c r="D31" s="614"/>
      <c r="E31" s="614"/>
      <c r="F31" s="614"/>
      <c r="G31" s="614"/>
      <c r="H31" s="614"/>
      <c r="I31" s="614"/>
      <c r="J31" s="614"/>
      <c r="K31" s="614"/>
      <c r="L31" s="614"/>
      <c r="M31" s="614"/>
      <c r="N31" s="614"/>
      <c r="O31" s="614"/>
      <c r="P31" s="614"/>
      <c r="Q31" s="614"/>
      <c r="R31" s="615"/>
      <c r="S31" s="11"/>
    </row>
    <row r="32" spans="1:19" ht="88.5" customHeight="1" x14ac:dyDescent="0.25">
      <c r="A32" s="745">
        <v>16</v>
      </c>
      <c r="B32" s="745">
        <v>1</v>
      </c>
      <c r="C32" s="745">
        <v>4</v>
      </c>
      <c r="D32" s="746">
        <v>5</v>
      </c>
      <c r="E32" s="746" t="s">
        <v>834</v>
      </c>
      <c r="F32" s="746" t="s">
        <v>835</v>
      </c>
      <c r="G32" s="746" t="s">
        <v>48</v>
      </c>
      <c r="H32" s="247" t="s">
        <v>836</v>
      </c>
      <c r="I32" s="266">
        <v>3</v>
      </c>
      <c r="J32" s="486" t="s">
        <v>796</v>
      </c>
      <c r="K32" s="488"/>
      <c r="L32" s="749" t="s">
        <v>39</v>
      </c>
      <c r="M32" s="750"/>
      <c r="N32" s="750">
        <v>12008.92</v>
      </c>
      <c r="O32" s="750"/>
      <c r="P32" s="750">
        <v>12008.92</v>
      </c>
      <c r="Q32" s="746" t="s">
        <v>797</v>
      </c>
      <c r="R32" s="747" t="s">
        <v>798</v>
      </c>
      <c r="S32" s="11"/>
    </row>
    <row r="33" spans="1:19" ht="137.25" customHeight="1" x14ac:dyDescent="0.25">
      <c r="A33" s="745"/>
      <c r="B33" s="745"/>
      <c r="C33" s="745"/>
      <c r="D33" s="746"/>
      <c r="E33" s="746"/>
      <c r="F33" s="746"/>
      <c r="G33" s="746"/>
      <c r="H33" s="247" t="s">
        <v>837</v>
      </c>
      <c r="I33" s="266">
        <v>60</v>
      </c>
      <c r="J33" s="486"/>
      <c r="K33" s="488"/>
      <c r="L33" s="749"/>
      <c r="M33" s="750"/>
      <c r="N33" s="750"/>
      <c r="O33" s="750"/>
      <c r="P33" s="750"/>
      <c r="Q33" s="746"/>
      <c r="R33" s="748"/>
      <c r="S33" s="11"/>
    </row>
    <row r="34" spans="1:19" ht="44.25" customHeight="1" x14ac:dyDescent="0.25">
      <c r="A34" s="613" t="s">
        <v>1069</v>
      </c>
      <c r="B34" s="616"/>
      <c r="C34" s="616"/>
      <c r="D34" s="616"/>
      <c r="E34" s="616"/>
      <c r="F34" s="616"/>
      <c r="G34" s="616"/>
      <c r="H34" s="616"/>
      <c r="I34" s="616"/>
      <c r="J34" s="616"/>
      <c r="K34" s="616"/>
      <c r="L34" s="616"/>
      <c r="M34" s="616"/>
      <c r="N34" s="616"/>
      <c r="O34" s="616"/>
      <c r="P34" s="616"/>
      <c r="Q34" s="616"/>
      <c r="R34" s="617"/>
      <c r="S34" s="11"/>
    </row>
    <row r="35" spans="1:19" ht="141.75" customHeight="1" x14ac:dyDescent="0.25">
      <c r="A35" s="241">
        <v>17</v>
      </c>
      <c r="B35" s="241">
        <v>1</v>
      </c>
      <c r="C35" s="241">
        <v>4</v>
      </c>
      <c r="D35" s="242">
        <v>2</v>
      </c>
      <c r="E35" s="242" t="s">
        <v>838</v>
      </c>
      <c r="F35" s="242" t="s">
        <v>839</v>
      </c>
      <c r="G35" s="242" t="s">
        <v>155</v>
      </c>
      <c r="H35" s="268" t="s">
        <v>305</v>
      </c>
      <c r="I35" s="266">
        <v>45</v>
      </c>
      <c r="J35" s="236" t="s">
        <v>796</v>
      </c>
      <c r="K35" s="252"/>
      <c r="L35" s="252" t="s">
        <v>39</v>
      </c>
      <c r="M35" s="257"/>
      <c r="N35" s="257">
        <v>139735.79999999999</v>
      </c>
      <c r="O35" s="257"/>
      <c r="P35" s="257">
        <v>139735.79999999999</v>
      </c>
      <c r="Q35" s="242" t="s">
        <v>797</v>
      </c>
      <c r="R35" s="242" t="s">
        <v>798</v>
      </c>
      <c r="S35" s="11"/>
    </row>
    <row r="36" spans="1:19" ht="42.75" customHeight="1" x14ac:dyDescent="0.25">
      <c r="A36" s="613" t="s">
        <v>1068</v>
      </c>
      <c r="B36" s="616"/>
      <c r="C36" s="616"/>
      <c r="D36" s="616"/>
      <c r="E36" s="616"/>
      <c r="F36" s="616"/>
      <c r="G36" s="616"/>
      <c r="H36" s="616"/>
      <c r="I36" s="616"/>
      <c r="J36" s="616"/>
      <c r="K36" s="616"/>
      <c r="L36" s="616"/>
      <c r="M36" s="616"/>
      <c r="N36" s="616"/>
      <c r="O36" s="616"/>
      <c r="P36" s="616"/>
      <c r="Q36" s="616"/>
      <c r="R36" s="617"/>
      <c r="S36" s="11"/>
    </row>
    <row r="37" spans="1:19" ht="118.5" customHeight="1" x14ac:dyDescent="0.25">
      <c r="A37" s="241">
        <v>18</v>
      </c>
      <c r="B37" s="241">
        <v>1</v>
      </c>
      <c r="C37" s="241">
        <v>4</v>
      </c>
      <c r="D37" s="242">
        <v>5</v>
      </c>
      <c r="E37" s="242" t="s">
        <v>840</v>
      </c>
      <c r="F37" s="242" t="s">
        <v>841</v>
      </c>
      <c r="G37" s="242" t="s">
        <v>155</v>
      </c>
      <c r="H37" s="247" t="s">
        <v>305</v>
      </c>
      <c r="I37" s="266">
        <v>90</v>
      </c>
      <c r="J37" s="236" t="s">
        <v>796</v>
      </c>
      <c r="K37" s="252"/>
      <c r="L37" s="252" t="s">
        <v>39</v>
      </c>
      <c r="M37" s="257"/>
      <c r="N37" s="257">
        <v>70000</v>
      </c>
      <c r="O37" s="257"/>
      <c r="P37" s="257">
        <v>70000</v>
      </c>
      <c r="Q37" s="242" t="s">
        <v>797</v>
      </c>
      <c r="R37" s="242" t="s">
        <v>798</v>
      </c>
      <c r="S37" s="11"/>
    </row>
    <row r="38" spans="1:19" ht="45.75" customHeight="1" x14ac:dyDescent="0.25">
      <c r="A38" s="751" t="s">
        <v>1067</v>
      </c>
      <c r="B38" s="751"/>
      <c r="C38" s="751"/>
      <c r="D38" s="751"/>
      <c r="E38" s="751"/>
      <c r="F38" s="751"/>
      <c r="G38" s="751"/>
      <c r="H38" s="751"/>
      <c r="I38" s="751"/>
      <c r="J38" s="751"/>
      <c r="K38" s="751"/>
      <c r="L38" s="751"/>
      <c r="M38" s="751"/>
      <c r="N38" s="751"/>
      <c r="O38" s="751"/>
      <c r="P38" s="751"/>
      <c r="Q38" s="751"/>
      <c r="R38" s="751"/>
      <c r="S38" s="11"/>
    </row>
    <row r="39" spans="1:19" ht="159" customHeight="1" x14ac:dyDescent="0.25">
      <c r="A39" s="241">
        <v>19</v>
      </c>
      <c r="B39" s="241">
        <v>1</v>
      </c>
      <c r="C39" s="241">
        <v>4</v>
      </c>
      <c r="D39" s="242">
        <v>5</v>
      </c>
      <c r="E39" s="242" t="s">
        <v>842</v>
      </c>
      <c r="F39" s="242" t="s">
        <v>843</v>
      </c>
      <c r="G39" s="242" t="s">
        <v>844</v>
      </c>
      <c r="H39" s="247" t="s">
        <v>845</v>
      </c>
      <c r="I39" s="266">
        <v>4</v>
      </c>
      <c r="J39" s="236" t="s">
        <v>796</v>
      </c>
      <c r="K39" s="252"/>
      <c r="L39" s="252" t="s">
        <v>39</v>
      </c>
      <c r="M39" s="257"/>
      <c r="N39" s="257">
        <v>10551.76</v>
      </c>
      <c r="O39" s="257"/>
      <c r="P39" s="257">
        <v>10551.76</v>
      </c>
      <c r="Q39" s="242" t="s">
        <v>797</v>
      </c>
      <c r="R39" s="242" t="s">
        <v>798</v>
      </c>
      <c r="S39" s="11"/>
    </row>
    <row r="40" spans="1:19" ht="51" customHeight="1" x14ac:dyDescent="0.25">
      <c r="A40" s="751" t="s">
        <v>1066</v>
      </c>
      <c r="B40" s="751"/>
      <c r="C40" s="751"/>
      <c r="D40" s="751"/>
      <c r="E40" s="751"/>
      <c r="F40" s="751"/>
      <c r="G40" s="751"/>
      <c r="H40" s="751"/>
      <c r="I40" s="751"/>
      <c r="J40" s="751"/>
      <c r="K40" s="751"/>
      <c r="L40" s="751"/>
      <c r="M40" s="751"/>
      <c r="N40" s="751"/>
      <c r="O40" s="751"/>
      <c r="P40" s="751"/>
      <c r="Q40" s="751"/>
      <c r="R40" s="751"/>
    </row>
    <row r="42" spans="1:19" x14ac:dyDescent="0.25">
      <c r="L42" s="479"/>
      <c r="M42" s="581" t="s">
        <v>112</v>
      </c>
      <c r="N42" s="581"/>
      <c r="O42" s="581" t="s">
        <v>113</v>
      </c>
      <c r="P42" s="517"/>
    </row>
    <row r="43" spans="1:19" x14ac:dyDescent="0.25">
      <c r="L43" s="479"/>
      <c r="M43" s="13" t="s">
        <v>114</v>
      </c>
      <c r="N43" s="14" t="s">
        <v>115</v>
      </c>
      <c r="O43" s="15" t="s">
        <v>114</v>
      </c>
      <c r="P43" s="14" t="s">
        <v>115</v>
      </c>
    </row>
    <row r="44" spans="1:19" x14ac:dyDescent="0.25">
      <c r="L44" s="16" t="s">
        <v>116</v>
      </c>
      <c r="M44" s="17">
        <v>9</v>
      </c>
      <c r="N44" s="18">
        <v>105600</v>
      </c>
      <c r="O44" s="19">
        <v>1</v>
      </c>
      <c r="P44" s="20">
        <v>40161.5</v>
      </c>
    </row>
    <row r="45" spans="1:19" x14ac:dyDescent="0.25">
      <c r="L45" s="16" t="s">
        <v>117</v>
      </c>
      <c r="M45" s="200">
        <v>18</v>
      </c>
      <c r="N45" s="18">
        <f>O7+O8+O9+O10+O11+O12+O13+O14+O15+P22+P24+P26+P28+P30+P32+P35+P37+P39</f>
        <v>405600</v>
      </c>
      <c r="O45" s="200">
        <v>1</v>
      </c>
      <c r="P45" s="18">
        <v>40161.5</v>
      </c>
    </row>
    <row r="47" spans="1:19" x14ac:dyDescent="0.25">
      <c r="N47"/>
    </row>
  </sheetData>
  <mergeCells count="58">
    <mergeCell ref="L42:L43"/>
    <mergeCell ref="M42:N42"/>
    <mergeCell ref="O42:P42"/>
    <mergeCell ref="L32:L33"/>
    <mergeCell ref="M32:M33"/>
    <mergeCell ref="N32:N33"/>
    <mergeCell ref="O32:O33"/>
    <mergeCell ref="P32:P33"/>
    <mergeCell ref="A34:R34"/>
    <mergeCell ref="A36:R36"/>
    <mergeCell ref="A38:R38"/>
    <mergeCell ref="A40:R40"/>
    <mergeCell ref="Q32:Q33"/>
    <mergeCell ref="A31:R31"/>
    <mergeCell ref="A32:A33"/>
    <mergeCell ref="B32:B33"/>
    <mergeCell ref="C32:C33"/>
    <mergeCell ref="D32:D33"/>
    <mergeCell ref="E32:E33"/>
    <mergeCell ref="F32:F33"/>
    <mergeCell ref="G32:G33"/>
    <mergeCell ref="J32:J33"/>
    <mergeCell ref="K32:K33"/>
    <mergeCell ref="R32:R33"/>
    <mergeCell ref="A29:R29"/>
    <mergeCell ref="K16:K21"/>
    <mergeCell ref="L16:L21"/>
    <mergeCell ref="M16:M21"/>
    <mergeCell ref="N16:N21"/>
    <mergeCell ref="O16:O21"/>
    <mergeCell ref="P16:P21"/>
    <mergeCell ref="Q16:Q21"/>
    <mergeCell ref="R16:R21"/>
    <mergeCell ref="A23:R23"/>
    <mergeCell ref="A25:R25"/>
    <mergeCell ref="A27:R27"/>
    <mergeCell ref="Q4:Q5"/>
    <mergeCell ref="R4:R5"/>
    <mergeCell ref="A16:A21"/>
    <mergeCell ref="B16:B21"/>
    <mergeCell ref="C16:C21"/>
    <mergeCell ref="D16:D21"/>
    <mergeCell ref="E16:E21"/>
    <mergeCell ref="F16:F21"/>
    <mergeCell ref="G16:G21"/>
    <mergeCell ref="J16:J21"/>
    <mergeCell ref="G4:G5"/>
    <mergeCell ref="H4:I4"/>
    <mergeCell ref="J4:J5"/>
    <mergeCell ref="K4:L4"/>
    <mergeCell ref="M4:N4"/>
    <mergeCell ref="O4:P4"/>
    <mergeCell ref="F4:F5"/>
    <mergeCell ref="A4:A5"/>
    <mergeCell ref="B4:B5"/>
    <mergeCell ref="C4:C5"/>
    <mergeCell ref="D4:D5"/>
    <mergeCell ref="E4:E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18</vt:i4>
      </vt:variant>
      <vt:variant>
        <vt:lpstr>Nazwane zakresy</vt:lpstr>
      </vt:variant>
      <vt:variant>
        <vt:i4>2</vt:i4>
      </vt:variant>
    </vt:vector>
  </HeadingPairs>
  <TitlesOfParts>
    <vt:vector size="20" baseType="lpstr">
      <vt:lpstr>MRiRW</vt:lpstr>
      <vt:lpstr>CDR</vt:lpstr>
      <vt:lpstr>Dolnośląski ODR</vt:lpstr>
      <vt:lpstr>Kujawsko-Pomorski ODR</vt:lpstr>
      <vt:lpstr>Lubelski ODR</vt:lpstr>
      <vt:lpstr>Lubuski ODR</vt:lpstr>
      <vt:lpstr>Łódzki ODR</vt:lpstr>
      <vt:lpstr>Małopolski ODR</vt:lpstr>
      <vt:lpstr>Mazowiecki ODR</vt:lpstr>
      <vt:lpstr>Opolski ODR</vt:lpstr>
      <vt:lpstr>Podkarpacki ODR</vt:lpstr>
      <vt:lpstr>Podlaski ODR</vt:lpstr>
      <vt:lpstr>Pomorski ODR</vt:lpstr>
      <vt:lpstr>Śląski ODR</vt:lpstr>
      <vt:lpstr>Świętokrzyski ODR</vt:lpstr>
      <vt:lpstr>Warmińsko-Mazurski ODR</vt:lpstr>
      <vt:lpstr>Wielkopolski ODR</vt:lpstr>
      <vt:lpstr>Zachodniopomorski ODR</vt:lpstr>
      <vt:lpstr>MRiRW!Obszar_wydruku</vt:lpstr>
      <vt:lpstr>MRiRW!Tytuły_wydruku</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kk</dc:creator>
  <cp:lastModifiedBy>kaska</cp:lastModifiedBy>
  <cp:lastPrinted>2019-01-18T06:34:02Z</cp:lastPrinted>
  <dcterms:created xsi:type="dcterms:W3CDTF">2019-01-02T19:56:34Z</dcterms:created>
  <dcterms:modified xsi:type="dcterms:W3CDTF">2019-03-14T10:23:09Z</dcterms:modified>
</cp:coreProperties>
</file>