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60" yWindow="1620" windowWidth="17400" windowHeight="3765" tabRatio="608"/>
  </bookViews>
  <sheets>
    <sheet name="31.05.2016" sheetId="1" r:id="rId1"/>
  </sheets>
  <calcPr calcId="145621"/>
</workbook>
</file>

<file path=xl/calcChain.xml><?xml version="1.0" encoding="utf-8"?>
<calcChain xmlns="http://schemas.openxmlformats.org/spreadsheetml/2006/main">
  <c r="F2685" i="1" l="1"/>
  <c r="F2684" i="1"/>
  <c r="G2684" i="1"/>
  <c r="H2684" i="1"/>
  <c r="I2684" i="1"/>
  <c r="J2684" i="1"/>
  <c r="K2684" i="1"/>
  <c r="L2684" i="1"/>
  <c r="M2684" i="1"/>
  <c r="N2684" i="1"/>
  <c r="O2684" i="1"/>
  <c r="P2684" i="1"/>
  <c r="Q2684" i="1"/>
  <c r="R2684" i="1"/>
  <c r="S2684" i="1"/>
  <c r="T2684" i="1"/>
  <c r="U2684" i="1"/>
  <c r="V2684" i="1"/>
  <c r="W2684" i="1"/>
  <c r="X2684" i="1"/>
  <c r="Y2684" i="1"/>
  <c r="Z2684" i="1"/>
  <c r="AA2684" i="1"/>
  <c r="AB2684" i="1"/>
  <c r="AC2684" i="1"/>
  <c r="AD2684" i="1"/>
  <c r="AE2684" i="1"/>
  <c r="AF2684" i="1"/>
  <c r="E2684" i="1"/>
  <c r="E2685" i="1"/>
  <c r="G2685" i="1"/>
  <c r="H2685" i="1"/>
  <c r="I2685" i="1"/>
  <c r="J2685" i="1"/>
  <c r="N2685" i="1" s="1"/>
  <c r="K2685" i="1"/>
  <c r="L2685" i="1"/>
  <c r="O2685" i="1"/>
  <c r="S2685" i="1" s="1"/>
  <c r="P2685" i="1"/>
  <c r="Q2685" i="1"/>
  <c r="R2685" i="1"/>
  <c r="T2685" i="1" s="1"/>
  <c r="U2685" i="1"/>
  <c r="V2685" i="1"/>
  <c r="W2685" i="1"/>
  <c r="AB2685" i="1" s="1"/>
  <c r="X2685" i="1"/>
  <c r="AA2685" i="1" s="1"/>
  <c r="Y2685" i="1"/>
  <c r="Z2685" i="1"/>
  <c r="AC2685" i="1"/>
  <c r="AD2685" i="1"/>
  <c r="AE2685" i="1"/>
  <c r="AF2685" i="1"/>
  <c r="AJ2685" i="1" s="1"/>
  <c r="AI2685" i="1"/>
  <c r="M2685" i="1" l="1"/>
  <c r="AG2685" i="1"/>
  <c r="AH2685" i="1"/>
  <c r="AK2685" i="1" s="1"/>
  <c r="R2728" i="1"/>
  <c r="AF878" i="1"/>
  <c r="AF766" i="1"/>
  <c r="AF727" i="1"/>
  <c r="E2683" i="1"/>
  <c r="AE2683" i="1"/>
  <c r="AF2683" i="1"/>
  <c r="AE2723" i="1"/>
  <c r="AE2722" i="1"/>
  <c r="AE2706" i="1"/>
  <c r="AE2700" i="1"/>
  <c r="AE2694" i="1"/>
  <c r="AE2687" i="1"/>
  <c r="AE2686" i="1"/>
  <c r="AE2676" i="1"/>
  <c r="F2687" i="1" l="1"/>
  <c r="G2687" i="1"/>
  <c r="I2687" i="1"/>
  <c r="J2687" i="1"/>
  <c r="K2687" i="1"/>
  <c r="L2687" i="1"/>
  <c r="O2687" i="1"/>
  <c r="P2687" i="1"/>
  <c r="Q2687" i="1"/>
  <c r="R2687" i="1"/>
  <c r="U2687" i="1"/>
  <c r="AA2687" i="1" s="1"/>
  <c r="V2687" i="1"/>
  <c r="W2687" i="1"/>
  <c r="AB2687" i="1" s="1"/>
  <c r="X2687" i="1"/>
  <c r="Y2687" i="1"/>
  <c r="Z2687" i="1"/>
  <c r="AC2687" i="1"/>
  <c r="AD2687" i="1"/>
  <c r="AF2687" i="1"/>
  <c r="E2687" i="1"/>
  <c r="G1754" i="1"/>
  <c r="F1754" i="1"/>
  <c r="F2712" i="1" l="1"/>
  <c r="G2712" i="1"/>
  <c r="I2712" i="1"/>
  <c r="J2712" i="1"/>
  <c r="K2712" i="1"/>
  <c r="L2712" i="1"/>
  <c r="O2712" i="1"/>
  <c r="P2712" i="1"/>
  <c r="Q2712" i="1"/>
  <c r="R2712" i="1"/>
  <c r="U2712" i="1"/>
  <c r="V2712" i="1"/>
  <c r="W2712" i="1"/>
  <c r="AB2712" i="1" s="1"/>
  <c r="X2712" i="1"/>
  <c r="Y2712" i="1"/>
  <c r="Z2712" i="1"/>
  <c r="AC2712" i="1"/>
  <c r="AD2712" i="1"/>
  <c r="AE2712" i="1"/>
  <c r="AF2712" i="1"/>
  <c r="E2712" i="1"/>
  <c r="F2733" i="1"/>
  <c r="G2733" i="1"/>
  <c r="H2733" i="1"/>
  <c r="I2733" i="1"/>
  <c r="J2733" i="1"/>
  <c r="K2733" i="1"/>
  <c r="L2733" i="1"/>
  <c r="O2733" i="1"/>
  <c r="P2733" i="1"/>
  <c r="Q2733" i="1"/>
  <c r="R2733" i="1"/>
  <c r="S2733" i="1"/>
  <c r="T2733" i="1"/>
  <c r="U2733" i="1"/>
  <c r="AA2733" i="1" s="1"/>
  <c r="V2733" i="1"/>
  <c r="W2733" i="1"/>
  <c r="AB2733" i="1" s="1"/>
  <c r="X2733" i="1"/>
  <c r="Y2733" i="1"/>
  <c r="Z2733" i="1"/>
  <c r="AC2733" i="1"/>
  <c r="AD2733" i="1"/>
  <c r="AE2733" i="1"/>
  <c r="AF2733" i="1"/>
  <c r="E2733" i="1"/>
  <c r="AA2712" i="1" l="1"/>
  <c r="AK1480" i="1"/>
  <c r="AK1484" i="1"/>
  <c r="AJ1479" i="1"/>
  <c r="AJ1480" i="1"/>
  <c r="AJ1481" i="1"/>
  <c r="AJ1482" i="1"/>
  <c r="AJ1483" i="1"/>
  <c r="AJ1484" i="1"/>
  <c r="AJ1478" i="1"/>
  <c r="AI1480" i="1"/>
  <c r="AI1481" i="1"/>
  <c r="AI1482" i="1"/>
  <c r="AI1483" i="1"/>
  <c r="AI1484" i="1"/>
  <c r="AI1479" i="1"/>
  <c r="AI1478" i="1"/>
  <c r="AG1479" i="1"/>
  <c r="AH1479" i="1"/>
  <c r="AK1479" i="1" s="1"/>
  <c r="AG1480" i="1"/>
  <c r="AH1480" i="1"/>
  <c r="AG1481" i="1"/>
  <c r="AH1481" i="1"/>
  <c r="AK1481" i="1" s="1"/>
  <c r="AG1482" i="1"/>
  <c r="AH1482" i="1"/>
  <c r="AK1482" i="1" s="1"/>
  <c r="AG1483" i="1"/>
  <c r="AH1483" i="1"/>
  <c r="AK1483" i="1" s="1"/>
  <c r="AG1484" i="1"/>
  <c r="AH1484" i="1"/>
  <c r="AA1479" i="1"/>
  <c r="AB1479" i="1"/>
  <c r="AA1480" i="1"/>
  <c r="AB1480" i="1"/>
  <c r="AA1481" i="1"/>
  <c r="AB1481" i="1"/>
  <c r="AA1482" i="1"/>
  <c r="AB1482" i="1"/>
  <c r="AA1483" i="1"/>
  <c r="AB1483" i="1"/>
  <c r="AA1484" i="1"/>
  <c r="AB1484" i="1"/>
  <c r="AB1057" i="1"/>
  <c r="AB1054" i="1"/>
  <c r="AB1052" i="1"/>
  <c r="AB1051" i="1"/>
  <c r="AJ131" i="1" l="1"/>
  <c r="AJ132" i="1"/>
  <c r="AJ133" i="1"/>
  <c r="AJ134" i="1"/>
  <c r="AJ135" i="1"/>
  <c r="AJ136" i="1"/>
  <c r="AJ137" i="1"/>
  <c r="AJ138" i="1"/>
  <c r="AJ139" i="1"/>
  <c r="AJ140" i="1"/>
  <c r="AJ130" i="1"/>
  <c r="AI131" i="1"/>
  <c r="AI132" i="1"/>
  <c r="AI133" i="1"/>
  <c r="AI134" i="1"/>
  <c r="AI135" i="1"/>
  <c r="AI136" i="1"/>
  <c r="AI137" i="1"/>
  <c r="AI138" i="1"/>
  <c r="AI139" i="1"/>
  <c r="AI140" i="1"/>
  <c r="AI130" i="1"/>
  <c r="P1412" i="1" l="1"/>
  <c r="O1412" i="1"/>
  <c r="Q1412" i="1"/>
  <c r="L1412" i="1"/>
  <c r="I1412" i="1"/>
  <c r="J1412" i="1"/>
  <c r="K1412" i="1"/>
  <c r="G1412" i="1"/>
  <c r="F1412" i="1"/>
  <c r="E1412" i="1"/>
  <c r="AI2735" i="1" l="1"/>
  <c r="AJ2736" i="1"/>
  <c r="AI2739" i="1"/>
  <c r="AJ2740" i="1"/>
  <c r="AI2743" i="1"/>
  <c r="E2735" i="1"/>
  <c r="F2735" i="1"/>
  <c r="G2735" i="1"/>
  <c r="H2735" i="1"/>
  <c r="I2735" i="1"/>
  <c r="J2735" i="1"/>
  <c r="K2735" i="1"/>
  <c r="L2735" i="1"/>
  <c r="O2735" i="1"/>
  <c r="P2735" i="1"/>
  <c r="Q2735" i="1"/>
  <c r="R2735" i="1"/>
  <c r="U2735" i="1"/>
  <c r="AA2735" i="1" s="1"/>
  <c r="V2735" i="1"/>
  <c r="W2735" i="1"/>
  <c r="X2735" i="1"/>
  <c r="Y2735" i="1"/>
  <c r="Z2735" i="1"/>
  <c r="AH2735" i="1" s="1"/>
  <c r="AK2735" i="1" s="1"/>
  <c r="AC2735" i="1"/>
  <c r="AD2735" i="1"/>
  <c r="AE2735" i="1"/>
  <c r="AF2735" i="1"/>
  <c r="AJ2735" i="1" s="1"/>
  <c r="E2736" i="1"/>
  <c r="F2736" i="1"/>
  <c r="G2736" i="1"/>
  <c r="H2736" i="1"/>
  <c r="I2736" i="1"/>
  <c r="J2736" i="1"/>
  <c r="K2736" i="1"/>
  <c r="L2736" i="1"/>
  <c r="O2736" i="1"/>
  <c r="P2736" i="1"/>
  <c r="Q2736" i="1"/>
  <c r="R2736" i="1"/>
  <c r="U2736" i="1"/>
  <c r="V2736" i="1"/>
  <c r="W2736" i="1"/>
  <c r="AB2736" i="1" s="1"/>
  <c r="X2736" i="1"/>
  <c r="Y2736" i="1"/>
  <c r="Z2736" i="1"/>
  <c r="AC2736" i="1"/>
  <c r="AD2736" i="1"/>
  <c r="AI2736" i="1" s="1"/>
  <c r="AE2736" i="1"/>
  <c r="AF2736" i="1"/>
  <c r="E2737" i="1"/>
  <c r="F2737" i="1"/>
  <c r="G2737" i="1"/>
  <c r="H2737" i="1"/>
  <c r="I2737" i="1"/>
  <c r="J2737" i="1"/>
  <c r="K2737" i="1"/>
  <c r="L2737" i="1"/>
  <c r="O2737" i="1"/>
  <c r="P2737" i="1"/>
  <c r="Q2737" i="1"/>
  <c r="R2737" i="1"/>
  <c r="U2737" i="1"/>
  <c r="AA2737" i="1" s="1"/>
  <c r="V2737" i="1"/>
  <c r="W2737" i="1"/>
  <c r="X2737" i="1"/>
  <c r="Y2737" i="1"/>
  <c r="Z2737" i="1"/>
  <c r="AH2737" i="1" s="1"/>
  <c r="AK2737" i="1" s="1"/>
  <c r="AC2737" i="1"/>
  <c r="AD2737" i="1"/>
  <c r="AI2737" i="1" s="1"/>
  <c r="AE2737" i="1"/>
  <c r="AF2737" i="1"/>
  <c r="AJ2737" i="1" s="1"/>
  <c r="E2738" i="1"/>
  <c r="F2738" i="1"/>
  <c r="G2738" i="1"/>
  <c r="H2738" i="1"/>
  <c r="I2738" i="1"/>
  <c r="J2738" i="1"/>
  <c r="K2738" i="1"/>
  <c r="L2738" i="1"/>
  <c r="O2738" i="1"/>
  <c r="P2738" i="1"/>
  <c r="Q2738" i="1"/>
  <c r="R2738" i="1"/>
  <c r="U2738" i="1"/>
  <c r="V2738" i="1"/>
  <c r="W2738" i="1"/>
  <c r="AB2738" i="1" s="1"/>
  <c r="X2738" i="1"/>
  <c r="Y2738" i="1"/>
  <c r="Z2738" i="1"/>
  <c r="AC2738" i="1"/>
  <c r="AD2738" i="1"/>
  <c r="AI2738" i="1" s="1"/>
  <c r="AE2738" i="1"/>
  <c r="AF2738" i="1"/>
  <c r="AJ2738" i="1" s="1"/>
  <c r="E2739" i="1"/>
  <c r="F2739" i="1"/>
  <c r="G2739" i="1"/>
  <c r="H2739" i="1"/>
  <c r="I2739" i="1"/>
  <c r="J2739" i="1"/>
  <c r="K2739" i="1"/>
  <c r="L2739" i="1"/>
  <c r="O2739" i="1"/>
  <c r="P2739" i="1"/>
  <c r="Q2739" i="1"/>
  <c r="R2739" i="1"/>
  <c r="U2739" i="1"/>
  <c r="AA2739" i="1" s="1"/>
  <c r="V2739" i="1"/>
  <c r="W2739" i="1"/>
  <c r="X2739" i="1"/>
  <c r="Y2739" i="1"/>
  <c r="Z2739" i="1"/>
  <c r="AH2739" i="1" s="1"/>
  <c r="AK2739" i="1" s="1"/>
  <c r="AC2739" i="1"/>
  <c r="AD2739" i="1"/>
  <c r="AE2739" i="1"/>
  <c r="AF2739" i="1"/>
  <c r="AJ2739" i="1" s="1"/>
  <c r="E2740" i="1"/>
  <c r="F2740" i="1"/>
  <c r="G2740" i="1"/>
  <c r="H2740" i="1"/>
  <c r="I2740" i="1"/>
  <c r="J2740" i="1"/>
  <c r="K2740" i="1"/>
  <c r="L2740" i="1"/>
  <c r="O2740" i="1"/>
  <c r="P2740" i="1"/>
  <c r="Q2740" i="1"/>
  <c r="R2740" i="1"/>
  <c r="U2740" i="1"/>
  <c r="V2740" i="1"/>
  <c r="W2740" i="1"/>
  <c r="AB2740" i="1" s="1"/>
  <c r="X2740" i="1"/>
  <c r="Y2740" i="1"/>
  <c r="Z2740" i="1"/>
  <c r="AC2740" i="1"/>
  <c r="AD2740" i="1"/>
  <c r="AI2740" i="1" s="1"/>
  <c r="AE2740" i="1"/>
  <c r="AF2740" i="1"/>
  <c r="E2741" i="1"/>
  <c r="F2741" i="1"/>
  <c r="G2741" i="1"/>
  <c r="H2741" i="1"/>
  <c r="I2741" i="1"/>
  <c r="J2741" i="1"/>
  <c r="K2741" i="1"/>
  <c r="L2741" i="1"/>
  <c r="O2741" i="1"/>
  <c r="P2741" i="1"/>
  <c r="Q2741" i="1"/>
  <c r="R2741" i="1"/>
  <c r="U2741" i="1"/>
  <c r="AA2741" i="1" s="1"/>
  <c r="V2741" i="1"/>
  <c r="W2741" i="1"/>
  <c r="X2741" i="1"/>
  <c r="Y2741" i="1"/>
  <c r="Z2741" i="1"/>
  <c r="AH2741" i="1" s="1"/>
  <c r="AK2741" i="1" s="1"/>
  <c r="AC2741" i="1"/>
  <c r="AD2741" i="1"/>
  <c r="AI2741" i="1" s="1"/>
  <c r="AE2741" i="1"/>
  <c r="AF2741" i="1"/>
  <c r="AJ2741" i="1" s="1"/>
  <c r="E2742" i="1"/>
  <c r="F2742" i="1"/>
  <c r="G2742" i="1"/>
  <c r="H2742" i="1"/>
  <c r="I2742" i="1"/>
  <c r="J2742" i="1"/>
  <c r="K2742" i="1"/>
  <c r="L2742" i="1"/>
  <c r="O2742" i="1"/>
  <c r="P2742" i="1"/>
  <c r="Q2742" i="1"/>
  <c r="R2742" i="1"/>
  <c r="U2742" i="1"/>
  <c r="V2742" i="1"/>
  <c r="W2742" i="1"/>
  <c r="AB2742" i="1" s="1"/>
  <c r="X2742" i="1"/>
  <c r="Y2742" i="1"/>
  <c r="Z2742" i="1"/>
  <c r="AC2742" i="1"/>
  <c r="AD2742" i="1"/>
  <c r="AI2742" i="1" s="1"/>
  <c r="AE2742" i="1"/>
  <c r="AF2742" i="1"/>
  <c r="AJ2742" i="1" s="1"/>
  <c r="E2743" i="1"/>
  <c r="F2743" i="1"/>
  <c r="G2743" i="1"/>
  <c r="H2743" i="1"/>
  <c r="I2743" i="1"/>
  <c r="J2743" i="1"/>
  <c r="K2743" i="1"/>
  <c r="L2743" i="1"/>
  <c r="O2743" i="1"/>
  <c r="P2743" i="1"/>
  <c r="Q2743" i="1"/>
  <c r="R2743" i="1"/>
  <c r="U2743" i="1"/>
  <c r="AA2743" i="1" s="1"/>
  <c r="V2743" i="1"/>
  <c r="W2743" i="1"/>
  <c r="X2743" i="1"/>
  <c r="Y2743" i="1"/>
  <c r="Z2743" i="1"/>
  <c r="AH2743" i="1" s="1"/>
  <c r="AK2743" i="1" s="1"/>
  <c r="AC2743" i="1"/>
  <c r="AD2743" i="1"/>
  <c r="AE2743" i="1"/>
  <c r="AF2743" i="1"/>
  <c r="AJ2743" i="1" s="1"/>
  <c r="I2734" i="1"/>
  <c r="J2734" i="1"/>
  <c r="K2734" i="1"/>
  <c r="L2734" i="1"/>
  <c r="O2734" i="1"/>
  <c r="P2734" i="1"/>
  <c r="Q2734" i="1"/>
  <c r="R2734" i="1"/>
  <c r="U2734" i="1"/>
  <c r="V2734" i="1"/>
  <c r="W2734" i="1"/>
  <c r="AB2734" i="1" s="1"/>
  <c r="X2734" i="1"/>
  <c r="Y2734" i="1"/>
  <c r="Z2734" i="1"/>
  <c r="AC2734" i="1"/>
  <c r="AD2734" i="1"/>
  <c r="AI2734" i="1" s="1"/>
  <c r="AE2734" i="1"/>
  <c r="AF2734" i="1"/>
  <c r="AJ2734" i="1" s="1"/>
  <c r="F2734" i="1"/>
  <c r="G2734" i="1"/>
  <c r="H2734" i="1"/>
  <c r="E2734" i="1"/>
  <c r="F2730" i="1"/>
  <c r="G2730" i="1"/>
  <c r="H2730" i="1"/>
  <c r="F2704" i="1"/>
  <c r="G2704" i="1"/>
  <c r="H2704" i="1"/>
  <c r="I2704" i="1"/>
  <c r="J2704" i="1"/>
  <c r="K2704" i="1"/>
  <c r="L2704" i="1"/>
  <c r="O2704" i="1"/>
  <c r="P2704" i="1"/>
  <c r="Q2704" i="1"/>
  <c r="R2704" i="1"/>
  <c r="U2704" i="1"/>
  <c r="V2704" i="1"/>
  <c r="W2704" i="1"/>
  <c r="AB2704" i="1" s="1"/>
  <c r="X2704" i="1"/>
  <c r="Y2704" i="1"/>
  <c r="Z2704" i="1"/>
  <c r="AC2704" i="1"/>
  <c r="AD2704" i="1"/>
  <c r="AE2704" i="1"/>
  <c r="AF2704" i="1"/>
  <c r="E2704" i="1"/>
  <c r="I2686" i="1"/>
  <c r="J2686" i="1"/>
  <c r="K2686" i="1"/>
  <c r="O2686" i="1"/>
  <c r="P2686" i="1"/>
  <c r="Q2686" i="1"/>
  <c r="R2686" i="1"/>
  <c r="U2686" i="1"/>
  <c r="AA2686" i="1" s="1"/>
  <c r="V2686" i="1"/>
  <c r="W2686" i="1"/>
  <c r="X2686" i="1"/>
  <c r="Y2686" i="1"/>
  <c r="Z2686" i="1"/>
  <c r="AC2686" i="1"/>
  <c r="AD2686" i="1"/>
  <c r="G2686" i="1"/>
  <c r="H2686" i="1"/>
  <c r="E2686" i="1"/>
  <c r="H1391" i="1"/>
  <c r="AH1384" i="1"/>
  <c r="AG1384" i="1"/>
  <c r="AB1384" i="1"/>
  <c r="AA1384" i="1"/>
  <c r="T1384" i="1"/>
  <c r="S1384" i="1"/>
  <c r="N1384" i="1"/>
  <c r="M1384" i="1"/>
  <c r="AH1370" i="1"/>
  <c r="AG1370" i="1"/>
  <c r="AB1370" i="1"/>
  <c r="AA1370" i="1"/>
  <c r="T1370" i="1"/>
  <c r="S1370" i="1"/>
  <c r="N1370" i="1"/>
  <c r="M1370" i="1"/>
  <c r="AG2743" i="1" l="1"/>
  <c r="AG2741" i="1"/>
  <c r="AG2739" i="1"/>
  <c r="AG2735" i="1"/>
  <c r="AB2686" i="1"/>
  <c r="AH2742" i="1"/>
  <c r="AK2742" i="1" s="1"/>
  <c r="AH2740" i="1"/>
  <c r="AK2740" i="1" s="1"/>
  <c r="AH2738" i="1"/>
  <c r="AK2738" i="1" s="1"/>
  <c r="AH2736" i="1"/>
  <c r="AK2736" i="1" s="1"/>
  <c r="AH2734" i="1"/>
  <c r="AK2734" i="1" s="1"/>
  <c r="AG2737" i="1"/>
  <c r="H2712" i="1"/>
  <c r="H1412" i="1"/>
  <c r="AA2704" i="1"/>
  <c r="AA2734" i="1"/>
  <c r="AB2743" i="1"/>
  <c r="AA2742" i="1"/>
  <c r="AB2741" i="1"/>
  <c r="AA2740" i="1"/>
  <c r="AB2739" i="1"/>
  <c r="AA2738" i="1"/>
  <c r="AB2737" i="1"/>
  <c r="AA2736" i="1"/>
  <c r="AB2735" i="1"/>
  <c r="AG2742" i="1"/>
  <c r="AG2740" i="1"/>
  <c r="AG2738" i="1"/>
  <c r="AG2736" i="1"/>
  <c r="AG2734" i="1"/>
  <c r="AG1338" i="1"/>
  <c r="AF1412" i="1"/>
  <c r="AC1412" i="1"/>
  <c r="AD1412" i="1"/>
  <c r="AE1412" i="1"/>
  <c r="Z1412" i="1"/>
  <c r="Y1412" i="1"/>
  <c r="X1412" i="1"/>
  <c r="W1412" i="1"/>
  <c r="V1412" i="1"/>
  <c r="U1412" i="1"/>
  <c r="R1412" i="1"/>
  <c r="AG1402" i="1"/>
  <c r="AH1402" i="1"/>
  <c r="AG1403" i="1"/>
  <c r="AH1403" i="1"/>
  <c r="AG1404" i="1"/>
  <c r="AH1404" i="1"/>
  <c r="AG1405" i="1"/>
  <c r="AH1405" i="1"/>
  <c r="AG1406" i="1"/>
  <c r="AH1406" i="1"/>
  <c r="AG1407" i="1"/>
  <c r="AH1407" i="1"/>
  <c r="AG1408" i="1"/>
  <c r="AH1408" i="1"/>
  <c r="AG1409" i="1"/>
  <c r="AH1409" i="1"/>
  <c r="AG1410" i="1"/>
  <c r="AH1410" i="1"/>
  <c r="AK1410" i="1" s="1"/>
  <c r="AG1411" i="1"/>
  <c r="AH1411" i="1"/>
  <c r="AK1411" i="1" s="1"/>
  <c r="AA1402" i="1"/>
  <c r="AB1402" i="1"/>
  <c r="AA1403" i="1"/>
  <c r="AB1403" i="1"/>
  <c r="AA1404" i="1"/>
  <c r="AB1404" i="1"/>
  <c r="AA1405" i="1"/>
  <c r="AB1405" i="1"/>
  <c r="AA1406" i="1"/>
  <c r="AB1406" i="1"/>
  <c r="AA1407" i="1"/>
  <c r="AB1407" i="1"/>
  <c r="AA1408" i="1"/>
  <c r="AB1408" i="1"/>
  <c r="AA1409" i="1"/>
  <c r="AB1409" i="1"/>
  <c r="AA1410" i="1"/>
  <c r="AB1410" i="1"/>
  <c r="AA1411" i="1"/>
  <c r="AB1411" i="1"/>
  <c r="S1402" i="1"/>
  <c r="S2734" i="1" s="1"/>
  <c r="T1402" i="1"/>
  <c r="T2734" i="1" s="1"/>
  <c r="S1403" i="1"/>
  <c r="S2735" i="1" s="1"/>
  <c r="T1403" i="1"/>
  <c r="T2735" i="1" s="1"/>
  <c r="S1404" i="1"/>
  <c r="S2736" i="1" s="1"/>
  <c r="T1404" i="1"/>
  <c r="T2736" i="1" s="1"/>
  <c r="S1405" i="1"/>
  <c r="S2737" i="1" s="1"/>
  <c r="T1405" i="1"/>
  <c r="T2737" i="1" s="1"/>
  <c r="S1406" i="1"/>
  <c r="S2738" i="1" s="1"/>
  <c r="T1406" i="1"/>
  <c r="T2738" i="1" s="1"/>
  <c r="S1407" i="1"/>
  <c r="S2739" i="1" s="1"/>
  <c r="T1407" i="1"/>
  <c r="T2739" i="1" s="1"/>
  <c r="S1408" i="1"/>
  <c r="S2740" i="1" s="1"/>
  <c r="T1408" i="1"/>
  <c r="T2740" i="1" s="1"/>
  <c r="S1409" i="1"/>
  <c r="S2741" i="1" s="1"/>
  <c r="T1409" i="1"/>
  <c r="T2741" i="1" s="1"/>
  <c r="S1410" i="1"/>
  <c r="S2742" i="1" s="1"/>
  <c r="T1410" i="1"/>
  <c r="T2742" i="1" s="1"/>
  <c r="S1411" i="1"/>
  <c r="S2743" i="1" s="1"/>
  <c r="T1411" i="1"/>
  <c r="T2743" i="1" s="1"/>
  <c r="M1402" i="1"/>
  <c r="M2734" i="1" s="1"/>
  <c r="N1402" i="1"/>
  <c r="N2734" i="1" s="1"/>
  <c r="M1403" i="1"/>
  <c r="M2735" i="1" s="1"/>
  <c r="N1403" i="1"/>
  <c r="N2735" i="1" s="1"/>
  <c r="M1404" i="1"/>
  <c r="M2736" i="1" s="1"/>
  <c r="N1404" i="1"/>
  <c r="N2736" i="1" s="1"/>
  <c r="M1405" i="1"/>
  <c r="M2737" i="1" s="1"/>
  <c r="N1405" i="1"/>
  <c r="N2737" i="1" s="1"/>
  <c r="M1406" i="1"/>
  <c r="M2738" i="1" s="1"/>
  <c r="N1406" i="1"/>
  <c r="N2738" i="1" s="1"/>
  <c r="M1407" i="1"/>
  <c r="M2739" i="1" s="1"/>
  <c r="N1407" i="1"/>
  <c r="N2739" i="1" s="1"/>
  <c r="M1408" i="1"/>
  <c r="M2740" i="1" s="1"/>
  <c r="N1408" i="1"/>
  <c r="N2740" i="1" s="1"/>
  <c r="M1409" i="1"/>
  <c r="M2741" i="1" s="1"/>
  <c r="N1409" i="1"/>
  <c r="N2741" i="1" s="1"/>
  <c r="M1410" i="1"/>
  <c r="M2742" i="1" s="1"/>
  <c r="N1410" i="1"/>
  <c r="N2742" i="1" s="1"/>
  <c r="M1411" i="1"/>
  <c r="M2743" i="1" s="1"/>
  <c r="N1411" i="1"/>
  <c r="N2743" i="1" s="1"/>
  <c r="AJ1411" i="1"/>
  <c r="AI1411" i="1"/>
  <c r="AJ1410" i="1"/>
  <c r="AI1410" i="1"/>
  <c r="I2730" i="1" l="1"/>
  <c r="J2730" i="1"/>
  <c r="K2730" i="1"/>
  <c r="L2730" i="1"/>
  <c r="O2730" i="1"/>
  <c r="P2730" i="1"/>
  <c r="Q2730" i="1"/>
  <c r="R2730" i="1"/>
  <c r="U2730" i="1"/>
  <c r="AA2730" i="1" s="1"/>
  <c r="V2730" i="1"/>
  <c r="W2730" i="1"/>
  <c r="AB2730" i="1" s="1"/>
  <c r="X2730" i="1"/>
  <c r="Y2730" i="1"/>
  <c r="Z2730" i="1"/>
  <c r="AC2730" i="1"/>
  <c r="AD2730" i="1"/>
  <c r="AI2730" i="1" s="1"/>
  <c r="AE2730" i="1"/>
  <c r="AF2730" i="1"/>
  <c r="AJ2730" i="1" s="1"/>
  <c r="E2730" i="1"/>
  <c r="F2726" i="1"/>
  <c r="G2726" i="1"/>
  <c r="H2726" i="1"/>
  <c r="I2726" i="1"/>
  <c r="J2726" i="1"/>
  <c r="K2726" i="1"/>
  <c r="L2726" i="1"/>
  <c r="O2726" i="1"/>
  <c r="Q2726" i="1"/>
  <c r="R2726" i="1"/>
  <c r="U2726" i="1"/>
  <c r="AA2726" i="1" s="1"/>
  <c r="V2726" i="1"/>
  <c r="W2726" i="1"/>
  <c r="X2726" i="1"/>
  <c r="Y2726" i="1"/>
  <c r="Z2726" i="1"/>
  <c r="AC2726" i="1"/>
  <c r="AE2726" i="1"/>
  <c r="AF2726" i="1"/>
  <c r="AJ2726" i="1" s="1"/>
  <c r="E2726" i="1"/>
  <c r="F2725" i="1"/>
  <c r="G2725" i="1"/>
  <c r="H2725" i="1"/>
  <c r="I2725" i="1"/>
  <c r="J2725" i="1"/>
  <c r="K2725" i="1"/>
  <c r="L2725" i="1"/>
  <c r="O2725" i="1"/>
  <c r="P2725" i="1"/>
  <c r="Q2725" i="1"/>
  <c r="R2725" i="1"/>
  <c r="U2725" i="1"/>
  <c r="AA2725" i="1" s="1"/>
  <c r="V2725" i="1"/>
  <c r="W2725" i="1"/>
  <c r="AB2725" i="1" s="1"/>
  <c r="X2725" i="1"/>
  <c r="Y2725" i="1"/>
  <c r="Z2725" i="1"/>
  <c r="AC2725" i="1"/>
  <c r="AD2725" i="1"/>
  <c r="AI2725" i="1" s="1"/>
  <c r="AE2725" i="1"/>
  <c r="AF2725" i="1"/>
  <c r="AJ2725" i="1" s="1"/>
  <c r="E2725" i="1"/>
  <c r="F2724" i="1"/>
  <c r="G2724" i="1"/>
  <c r="H2724" i="1"/>
  <c r="I2724" i="1"/>
  <c r="J2724" i="1"/>
  <c r="K2724" i="1"/>
  <c r="L2724" i="1"/>
  <c r="O2724" i="1"/>
  <c r="P2724" i="1"/>
  <c r="Q2724" i="1"/>
  <c r="R2724" i="1"/>
  <c r="U2724" i="1"/>
  <c r="AA2724" i="1" s="1"/>
  <c r="V2724" i="1"/>
  <c r="W2724" i="1"/>
  <c r="AB2724" i="1" s="1"/>
  <c r="X2724" i="1"/>
  <c r="Y2724" i="1"/>
  <c r="Z2724" i="1"/>
  <c r="AC2724" i="1"/>
  <c r="AD2724" i="1"/>
  <c r="AI2724" i="1" s="1"/>
  <c r="AE2724" i="1"/>
  <c r="AF2724" i="1"/>
  <c r="AJ2724" i="1" s="1"/>
  <c r="E2724" i="1"/>
  <c r="F2719" i="1"/>
  <c r="G2719" i="1"/>
  <c r="H2719" i="1"/>
  <c r="I2719" i="1"/>
  <c r="J2719" i="1"/>
  <c r="K2719" i="1"/>
  <c r="L2719" i="1"/>
  <c r="O2719" i="1"/>
  <c r="P2719" i="1"/>
  <c r="Q2719" i="1"/>
  <c r="R2719" i="1"/>
  <c r="U2719" i="1"/>
  <c r="AA2719" i="1" s="1"/>
  <c r="V2719" i="1"/>
  <c r="W2719" i="1"/>
  <c r="AB2719" i="1" s="1"/>
  <c r="X2719" i="1"/>
  <c r="Y2719" i="1"/>
  <c r="Z2719" i="1"/>
  <c r="AC2719" i="1"/>
  <c r="AD2719" i="1"/>
  <c r="AI2719" i="1" s="1"/>
  <c r="AE2719" i="1"/>
  <c r="AF2719" i="1"/>
  <c r="AJ2719" i="1" s="1"/>
  <c r="E2719" i="1"/>
  <c r="F2721" i="1"/>
  <c r="G2721" i="1"/>
  <c r="H2721" i="1"/>
  <c r="I2721" i="1"/>
  <c r="J2721" i="1"/>
  <c r="K2721" i="1"/>
  <c r="L2721" i="1"/>
  <c r="O2721" i="1"/>
  <c r="P2721" i="1"/>
  <c r="Q2721" i="1"/>
  <c r="R2721" i="1"/>
  <c r="U2721" i="1"/>
  <c r="AA2721" i="1" s="1"/>
  <c r="V2721" i="1"/>
  <c r="W2721" i="1"/>
  <c r="AB2721" i="1" s="1"/>
  <c r="X2721" i="1"/>
  <c r="Y2721" i="1"/>
  <c r="Z2721" i="1"/>
  <c r="AC2721" i="1"/>
  <c r="AD2721" i="1"/>
  <c r="AI2721" i="1" s="1"/>
  <c r="AE2721" i="1"/>
  <c r="AF2721" i="1"/>
  <c r="AJ2721" i="1" s="1"/>
  <c r="E2721" i="1"/>
  <c r="F2720" i="1"/>
  <c r="G2720" i="1"/>
  <c r="H2720" i="1"/>
  <c r="I2720" i="1"/>
  <c r="J2720" i="1"/>
  <c r="K2720" i="1"/>
  <c r="L2720" i="1"/>
  <c r="O2720" i="1"/>
  <c r="P2720" i="1"/>
  <c r="Q2720" i="1"/>
  <c r="R2720" i="1"/>
  <c r="U2720" i="1"/>
  <c r="AA2720" i="1" s="1"/>
  <c r="V2720" i="1"/>
  <c r="W2720" i="1"/>
  <c r="AB2720" i="1" s="1"/>
  <c r="X2720" i="1"/>
  <c r="Y2720" i="1"/>
  <c r="Z2720" i="1"/>
  <c r="AC2720" i="1"/>
  <c r="AD2720" i="1"/>
  <c r="AI2720" i="1" s="1"/>
  <c r="AE2720" i="1"/>
  <c r="AF2720" i="1"/>
  <c r="AJ2720" i="1" s="1"/>
  <c r="E2720" i="1"/>
  <c r="F2715" i="1"/>
  <c r="G2715" i="1"/>
  <c r="H2715" i="1"/>
  <c r="I2715" i="1"/>
  <c r="J2715" i="1"/>
  <c r="K2715" i="1"/>
  <c r="L2715" i="1"/>
  <c r="O2715" i="1"/>
  <c r="P2715" i="1"/>
  <c r="Q2715" i="1"/>
  <c r="R2715" i="1"/>
  <c r="U2715" i="1"/>
  <c r="AA2715" i="1" s="1"/>
  <c r="V2715" i="1"/>
  <c r="W2715" i="1"/>
  <c r="AB2715" i="1" s="1"/>
  <c r="X2715" i="1"/>
  <c r="Y2715" i="1"/>
  <c r="Z2715" i="1"/>
  <c r="AC2715" i="1"/>
  <c r="AD2715" i="1"/>
  <c r="AI2715" i="1" s="1"/>
  <c r="AE2715" i="1"/>
  <c r="AF2715" i="1"/>
  <c r="AJ2715" i="1" s="1"/>
  <c r="E2715" i="1"/>
  <c r="F2717" i="1"/>
  <c r="G2717" i="1"/>
  <c r="H2717" i="1"/>
  <c r="I2717" i="1"/>
  <c r="J2717" i="1"/>
  <c r="K2717" i="1"/>
  <c r="L2717" i="1"/>
  <c r="O2717" i="1"/>
  <c r="P2717" i="1"/>
  <c r="Q2717" i="1"/>
  <c r="R2717" i="1"/>
  <c r="U2717" i="1"/>
  <c r="AA2717" i="1" s="1"/>
  <c r="V2717" i="1"/>
  <c r="W2717" i="1"/>
  <c r="AB2717" i="1" s="1"/>
  <c r="X2717" i="1"/>
  <c r="Y2717" i="1"/>
  <c r="Z2717" i="1"/>
  <c r="AC2717" i="1"/>
  <c r="AD2717" i="1"/>
  <c r="AI2717" i="1" s="1"/>
  <c r="AE2717" i="1"/>
  <c r="AF2717" i="1"/>
  <c r="AJ2717" i="1" s="1"/>
  <c r="E2717" i="1"/>
  <c r="AI2712" i="1"/>
  <c r="AJ2712" i="1"/>
  <c r="F2711" i="1"/>
  <c r="G2711" i="1"/>
  <c r="H2711" i="1"/>
  <c r="I2711" i="1"/>
  <c r="J2711" i="1"/>
  <c r="K2711" i="1"/>
  <c r="L2711" i="1"/>
  <c r="O2711" i="1"/>
  <c r="P2711" i="1"/>
  <c r="Q2711" i="1"/>
  <c r="R2711" i="1"/>
  <c r="U2711" i="1"/>
  <c r="AA2711" i="1" s="1"/>
  <c r="V2711" i="1"/>
  <c r="W2711" i="1"/>
  <c r="AB2711" i="1" s="1"/>
  <c r="X2711" i="1"/>
  <c r="Y2711" i="1"/>
  <c r="Z2711" i="1"/>
  <c r="AC2711" i="1"/>
  <c r="AD2711" i="1"/>
  <c r="AI2711" i="1" s="1"/>
  <c r="AE2711" i="1"/>
  <c r="AF2711" i="1"/>
  <c r="AJ2711" i="1" s="1"/>
  <c r="E2711" i="1"/>
  <c r="F2709" i="1"/>
  <c r="G2709" i="1"/>
  <c r="H2709" i="1"/>
  <c r="I2709" i="1"/>
  <c r="J2709" i="1"/>
  <c r="K2709" i="1"/>
  <c r="L2709" i="1"/>
  <c r="O2709" i="1"/>
  <c r="P2709" i="1"/>
  <c r="Q2709" i="1"/>
  <c r="R2709" i="1"/>
  <c r="U2709" i="1"/>
  <c r="AA2709" i="1" s="1"/>
  <c r="V2709" i="1"/>
  <c r="W2709" i="1"/>
  <c r="AB2709" i="1" s="1"/>
  <c r="X2709" i="1"/>
  <c r="Y2709" i="1"/>
  <c r="Z2709" i="1"/>
  <c r="AC2709" i="1"/>
  <c r="AD2709" i="1"/>
  <c r="AI2709" i="1" s="1"/>
  <c r="AE2709" i="1"/>
  <c r="AF2709" i="1"/>
  <c r="AJ2709" i="1" s="1"/>
  <c r="E2709" i="1"/>
  <c r="F2708" i="1"/>
  <c r="G2708" i="1"/>
  <c r="H2708" i="1"/>
  <c r="I2708" i="1"/>
  <c r="J2708" i="1"/>
  <c r="K2708" i="1"/>
  <c r="L2708" i="1"/>
  <c r="O2708" i="1"/>
  <c r="P2708" i="1"/>
  <c r="Q2708" i="1"/>
  <c r="R2708" i="1"/>
  <c r="U2708" i="1"/>
  <c r="AA2708" i="1" s="1"/>
  <c r="V2708" i="1"/>
  <c r="W2708" i="1"/>
  <c r="AB2708" i="1" s="1"/>
  <c r="X2708" i="1"/>
  <c r="Y2708" i="1"/>
  <c r="Z2708" i="1"/>
  <c r="AC2708" i="1"/>
  <c r="AD2708" i="1"/>
  <c r="AI2708" i="1" s="1"/>
  <c r="AE2708" i="1"/>
  <c r="AF2708" i="1"/>
  <c r="AJ2708" i="1" s="1"/>
  <c r="E2708" i="1"/>
  <c r="F2706" i="1"/>
  <c r="G2706" i="1"/>
  <c r="H2706" i="1"/>
  <c r="I2706" i="1"/>
  <c r="J2706" i="1"/>
  <c r="K2706" i="1"/>
  <c r="L2706" i="1"/>
  <c r="O2706" i="1"/>
  <c r="P2706" i="1"/>
  <c r="Q2706" i="1"/>
  <c r="R2706" i="1"/>
  <c r="U2706" i="1"/>
  <c r="AA2706" i="1" s="1"/>
  <c r="V2706" i="1"/>
  <c r="W2706" i="1"/>
  <c r="AB2706" i="1" s="1"/>
  <c r="X2706" i="1"/>
  <c r="Y2706" i="1"/>
  <c r="Z2706" i="1"/>
  <c r="AC2706" i="1"/>
  <c r="AD2706" i="1"/>
  <c r="AI2706" i="1" s="1"/>
  <c r="AF2706" i="1"/>
  <c r="AJ2706" i="1" s="1"/>
  <c r="E2706" i="1"/>
  <c r="F2703" i="1"/>
  <c r="G2703" i="1"/>
  <c r="H2703" i="1"/>
  <c r="I2703" i="1"/>
  <c r="J2703" i="1"/>
  <c r="K2703" i="1"/>
  <c r="L2703" i="1"/>
  <c r="O2703" i="1"/>
  <c r="P2703" i="1"/>
  <c r="Q2703" i="1"/>
  <c r="R2703" i="1"/>
  <c r="U2703" i="1"/>
  <c r="AA2703" i="1" s="1"/>
  <c r="V2703" i="1"/>
  <c r="W2703" i="1"/>
  <c r="X2703" i="1"/>
  <c r="Y2703" i="1"/>
  <c r="Z2703" i="1"/>
  <c r="AC2703" i="1"/>
  <c r="AD2703" i="1"/>
  <c r="AI2703" i="1" s="1"/>
  <c r="AE2703" i="1"/>
  <c r="AF2703" i="1"/>
  <c r="AJ2703" i="1" s="1"/>
  <c r="E2703" i="1"/>
  <c r="F2702" i="1"/>
  <c r="G2702" i="1"/>
  <c r="H2702" i="1"/>
  <c r="I2702" i="1"/>
  <c r="J2702" i="1"/>
  <c r="K2702" i="1"/>
  <c r="L2702" i="1"/>
  <c r="O2702" i="1"/>
  <c r="P2702" i="1"/>
  <c r="Q2702" i="1"/>
  <c r="R2702" i="1"/>
  <c r="U2702" i="1"/>
  <c r="V2702" i="1"/>
  <c r="W2702" i="1"/>
  <c r="AB2702" i="1" s="1"/>
  <c r="X2702" i="1"/>
  <c r="Y2702" i="1"/>
  <c r="Z2702" i="1"/>
  <c r="AC2702" i="1"/>
  <c r="AD2702" i="1"/>
  <c r="AI2702" i="1" s="1"/>
  <c r="AE2702" i="1"/>
  <c r="AF2702" i="1"/>
  <c r="AJ2702" i="1" s="1"/>
  <c r="E2702" i="1"/>
  <c r="F2701" i="1"/>
  <c r="G2701" i="1"/>
  <c r="H2701" i="1"/>
  <c r="I2701" i="1"/>
  <c r="J2701" i="1"/>
  <c r="K2701" i="1"/>
  <c r="L2701" i="1"/>
  <c r="O2701" i="1"/>
  <c r="P2701" i="1"/>
  <c r="Q2701" i="1"/>
  <c r="R2701" i="1"/>
  <c r="U2701" i="1"/>
  <c r="AA2701" i="1" s="1"/>
  <c r="V2701" i="1"/>
  <c r="W2701" i="1"/>
  <c r="X2701" i="1"/>
  <c r="Y2701" i="1"/>
  <c r="Z2701" i="1"/>
  <c r="AC2701" i="1"/>
  <c r="AD2701" i="1"/>
  <c r="AI2701" i="1" s="1"/>
  <c r="AE2701" i="1"/>
  <c r="AF2701" i="1"/>
  <c r="AJ2701" i="1" s="1"/>
  <c r="E2701" i="1"/>
  <c r="F2700" i="1"/>
  <c r="G2700" i="1"/>
  <c r="I2700" i="1"/>
  <c r="J2700" i="1"/>
  <c r="K2700" i="1"/>
  <c r="L2700" i="1"/>
  <c r="O2700" i="1"/>
  <c r="P2700" i="1"/>
  <c r="Q2700" i="1"/>
  <c r="R2700" i="1"/>
  <c r="U2700" i="1"/>
  <c r="AA2700" i="1" s="1"/>
  <c r="V2700" i="1"/>
  <c r="W2700" i="1"/>
  <c r="AB2700" i="1" s="1"/>
  <c r="X2700" i="1"/>
  <c r="Y2700" i="1"/>
  <c r="Z2700" i="1"/>
  <c r="AC2700" i="1"/>
  <c r="AD2700" i="1"/>
  <c r="AI2700" i="1" s="1"/>
  <c r="AF2700" i="1"/>
  <c r="AJ2700" i="1" s="1"/>
  <c r="E2700" i="1"/>
  <c r="F2699" i="1"/>
  <c r="G2699" i="1"/>
  <c r="H2699" i="1"/>
  <c r="I2699" i="1"/>
  <c r="J2699" i="1"/>
  <c r="K2699" i="1"/>
  <c r="L2699" i="1"/>
  <c r="O2699" i="1"/>
  <c r="P2699" i="1"/>
  <c r="Q2699" i="1"/>
  <c r="R2699" i="1"/>
  <c r="U2699" i="1"/>
  <c r="V2699" i="1"/>
  <c r="W2699" i="1"/>
  <c r="AB2699" i="1" s="1"/>
  <c r="X2699" i="1"/>
  <c r="Y2699" i="1"/>
  <c r="Z2699" i="1"/>
  <c r="AC2699" i="1"/>
  <c r="AD2699" i="1"/>
  <c r="AI2699" i="1" s="1"/>
  <c r="AE2699" i="1"/>
  <c r="AF2699" i="1"/>
  <c r="AJ2699" i="1" s="1"/>
  <c r="E2699" i="1"/>
  <c r="F2698" i="1"/>
  <c r="G2698" i="1"/>
  <c r="H2698" i="1"/>
  <c r="I2698" i="1"/>
  <c r="J2698" i="1"/>
  <c r="K2698" i="1"/>
  <c r="L2698" i="1"/>
  <c r="O2698" i="1"/>
  <c r="P2698" i="1"/>
  <c r="Q2698" i="1"/>
  <c r="R2698" i="1"/>
  <c r="U2698" i="1"/>
  <c r="AA2698" i="1" s="1"/>
  <c r="V2698" i="1"/>
  <c r="W2698" i="1"/>
  <c r="X2698" i="1"/>
  <c r="Y2698" i="1"/>
  <c r="Z2698" i="1"/>
  <c r="AC2698" i="1"/>
  <c r="AD2698" i="1"/>
  <c r="AI2698" i="1" s="1"/>
  <c r="AE2698" i="1"/>
  <c r="AF2698" i="1"/>
  <c r="AJ2698" i="1" s="1"/>
  <c r="E2698" i="1"/>
  <c r="F2697" i="1"/>
  <c r="G2697" i="1"/>
  <c r="H2697" i="1"/>
  <c r="I2697" i="1"/>
  <c r="J2697" i="1"/>
  <c r="K2697" i="1"/>
  <c r="L2697" i="1"/>
  <c r="O2697" i="1"/>
  <c r="P2697" i="1"/>
  <c r="Q2697" i="1"/>
  <c r="R2697" i="1"/>
  <c r="U2697" i="1"/>
  <c r="V2697" i="1"/>
  <c r="W2697" i="1"/>
  <c r="AB2697" i="1" s="1"/>
  <c r="X2697" i="1"/>
  <c r="Y2697" i="1"/>
  <c r="Z2697" i="1"/>
  <c r="AC2697" i="1"/>
  <c r="AD2697" i="1"/>
  <c r="AI2697" i="1" s="1"/>
  <c r="AE2697" i="1"/>
  <c r="AF2697" i="1"/>
  <c r="AJ2697" i="1" s="1"/>
  <c r="E2697" i="1"/>
  <c r="F2695" i="1"/>
  <c r="G2695" i="1"/>
  <c r="H2695" i="1"/>
  <c r="I2695" i="1"/>
  <c r="J2695" i="1"/>
  <c r="K2695" i="1"/>
  <c r="L2695" i="1"/>
  <c r="O2695" i="1"/>
  <c r="P2695" i="1"/>
  <c r="Q2695" i="1"/>
  <c r="R2695" i="1"/>
  <c r="U2695" i="1"/>
  <c r="AA2695" i="1" s="1"/>
  <c r="V2695" i="1"/>
  <c r="W2695" i="1"/>
  <c r="X2695" i="1"/>
  <c r="Y2695" i="1"/>
  <c r="Z2695" i="1"/>
  <c r="AC2695" i="1"/>
  <c r="AD2695" i="1"/>
  <c r="AI2695" i="1" s="1"/>
  <c r="AE2695" i="1"/>
  <c r="AF2695" i="1"/>
  <c r="AJ2695" i="1" s="1"/>
  <c r="E2695" i="1"/>
  <c r="F2694" i="1"/>
  <c r="G2694" i="1"/>
  <c r="H2694" i="1"/>
  <c r="I2694" i="1"/>
  <c r="J2694" i="1"/>
  <c r="K2694" i="1"/>
  <c r="L2694" i="1"/>
  <c r="O2694" i="1"/>
  <c r="P2694" i="1"/>
  <c r="Q2694" i="1"/>
  <c r="R2694" i="1"/>
  <c r="U2694" i="1"/>
  <c r="V2694" i="1"/>
  <c r="W2694" i="1"/>
  <c r="AB2694" i="1" s="1"/>
  <c r="X2694" i="1"/>
  <c r="Y2694" i="1"/>
  <c r="Z2694" i="1"/>
  <c r="AC2694" i="1"/>
  <c r="AD2694" i="1"/>
  <c r="AI2694" i="1" s="1"/>
  <c r="AF2694" i="1"/>
  <c r="AJ2694" i="1" s="1"/>
  <c r="E2694" i="1"/>
  <c r="F2693" i="1"/>
  <c r="G2693" i="1"/>
  <c r="H2693" i="1"/>
  <c r="I2693" i="1"/>
  <c r="J2693" i="1"/>
  <c r="K2693" i="1"/>
  <c r="L2693" i="1"/>
  <c r="O2693" i="1"/>
  <c r="P2693" i="1"/>
  <c r="Q2693" i="1"/>
  <c r="R2693" i="1"/>
  <c r="U2693" i="1"/>
  <c r="AA2693" i="1" s="1"/>
  <c r="V2693" i="1"/>
  <c r="W2693" i="1"/>
  <c r="AB2693" i="1" s="1"/>
  <c r="X2693" i="1"/>
  <c r="Y2693" i="1"/>
  <c r="Z2693" i="1"/>
  <c r="AC2693" i="1"/>
  <c r="AD2693" i="1"/>
  <c r="AI2693" i="1" s="1"/>
  <c r="AE2693" i="1"/>
  <c r="AF2693" i="1"/>
  <c r="AJ2693" i="1" s="1"/>
  <c r="E2693" i="1"/>
  <c r="F2691" i="1"/>
  <c r="G2691" i="1"/>
  <c r="H2691" i="1"/>
  <c r="I2691" i="1"/>
  <c r="J2691" i="1"/>
  <c r="K2691" i="1"/>
  <c r="L2691" i="1"/>
  <c r="O2691" i="1"/>
  <c r="P2691" i="1"/>
  <c r="Q2691" i="1"/>
  <c r="R2691" i="1"/>
  <c r="U2691" i="1"/>
  <c r="AA2691" i="1" s="1"/>
  <c r="V2691" i="1"/>
  <c r="W2691" i="1"/>
  <c r="AB2691" i="1" s="1"/>
  <c r="X2691" i="1"/>
  <c r="Y2691" i="1"/>
  <c r="Z2691" i="1"/>
  <c r="AC2691" i="1"/>
  <c r="AD2691" i="1"/>
  <c r="AI2691" i="1" s="1"/>
  <c r="AE2691" i="1"/>
  <c r="AF2691" i="1"/>
  <c r="AJ2691" i="1" s="1"/>
  <c r="E2691" i="1"/>
  <c r="F2690" i="1"/>
  <c r="G2690" i="1"/>
  <c r="H2690" i="1"/>
  <c r="I2690" i="1"/>
  <c r="J2690" i="1"/>
  <c r="K2690" i="1"/>
  <c r="L2690" i="1"/>
  <c r="O2690" i="1"/>
  <c r="P2690" i="1"/>
  <c r="Q2690" i="1"/>
  <c r="R2690" i="1"/>
  <c r="U2690" i="1"/>
  <c r="AA2690" i="1" s="1"/>
  <c r="V2690" i="1"/>
  <c r="W2690" i="1"/>
  <c r="AB2690" i="1" s="1"/>
  <c r="X2690" i="1"/>
  <c r="Y2690" i="1"/>
  <c r="Z2690" i="1"/>
  <c r="AC2690" i="1"/>
  <c r="AD2690" i="1"/>
  <c r="AI2690" i="1" s="1"/>
  <c r="AE2690" i="1"/>
  <c r="AF2690" i="1"/>
  <c r="AJ2690" i="1" s="1"/>
  <c r="E2690" i="1"/>
  <c r="F2689" i="1"/>
  <c r="G2689" i="1"/>
  <c r="H2689" i="1"/>
  <c r="I2689" i="1"/>
  <c r="J2689" i="1"/>
  <c r="K2689" i="1"/>
  <c r="L2689" i="1"/>
  <c r="O2689" i="1"/>
  <c r="P2689" i="1"/>
  <c r="Q2689" i="1"/>
  <c r="R2689" i="1"/>
  <c r="U2689" i="1"/>
  <c r="AA2689" i="1" s="1"/>
  <c r="V2689" i="1"/>
  <c r="W2689" i="1"/>
  <c r="AB2689" i="1" s="1"/>
  <c r="X2689" i="1"/>
  <c r="Y2689" i="1"/>
  <c r="Z2689" i="1"/>
  <c r="AC2689" i="1"/>
  <c r="AD2689" i="1"/>
  <c r="AI2689" i="1" s="1"/>
  <c r="AE2689" i="1"/>
  <c r="AF2689" i="1"/>
  <c r="AJ2689" i="1" s="1"/>
  <c r="E2689" i="1"/>
  <c r="F2688" i="1"/>
  <c r="G2688" i="1"/>
  <c r="H2688" i="1"/>
  <c r="I2688" i="1"/>
  <c r="J2688" i="1"/>
  <c r="K2688" i="1"/>
  <c r="L2688" i="1"/>
  <c r="O2688" i="1"/>
  <c r="P2688" i="1"/>
  <c r="Q2688" i="1"/>
  <c r="R2688" i="1"/>
  <c r="U2688" i="1"/>
  <c r="AA2688" i="1" s="1"/>
  <c r="V2688" i="1"/>
  <c r="W2688" i="1"/>
  <c r="AB2688" i="1" s="1"/>
  <c r="X2688" i="1"/>
  <c r="Y2688" i="1"/>
  <c r="Z2688" i="1"/>
  <c r="AC2688" i="1"/>
  <c r="AD2688" i="1"/>
  <c r="AI2688" i="1" s="1"/>
  <c r="AE2688" i="1"/>
  <c r="AF2688" i="1"/>
  <c r="AJ2688" i="1" s="1"/>
  <c r="E2688" i="1"/>
  <c r="AI2687" i="1"/>
  <c r="AJ2687" i="1"/>
  <c r="AI1373" i="1"/>
  <c r="AJ1373" i="1"/>
  <c r="AI1374" i="1"/>
  <c r="AJ1374" i="1"/>
  <c r="AI1375" i="1"/>
  <c r="AJ1375" i="1"/>
  <c r="AI1376" i="1"/>
  <c r="AJ1376" i="1"/>
  <c r="AI1377" i="1"/>
  <c r="AJ1377" i="1"/>
  <c r="AI1378" i="1"/>
  <c r="AJ1378" i="1"/>
  <c r="AI1379" i="1"/>
  <c r="AJ1379" i="1"/>
  <c r="AI1380" i="1"/>
  <c r="AJ1380" i="1"/>
  <c r="AI1381" i="1"/>
  <c r="AJ1381" i="1"/>
  <c r="AI1382" i="1"/>
  <c r="AJ1382" i="1"/>
  <c r="AI1383" i="1"/>
  <c r="AJ1383" i="1"/>
  <c r="AI1385" i="1"/>
  <c r="AJ1385" i="1"/>
  <c r="AI1387" i="1"/>
  <c r="AJ1387" i="1"/>
  <c r="AI1388" i="1"/>
  <c r="AJ1388" i="1"/>
  <c r="AI1389" i="1"/>
  <c r="AJ1389" i="1"/>
  <c r="AI1390" i="1"/>
  <c r="AJ1390" i="1"/>
  <c r="AI1391" i="1"/>
  <c r="AJ1391" i="1"/>
  <c r="AI1392" i="1"/>
  <c r="AJ1392" i="1"/>
  <c r="AI1393" i="1"/>
  <c r="AJ1393" i="1"/>
  <c r="AI1394" i="1"/>
  <c r="AJ1394" i="1"/>
  <c r="AI1395" i="1"/>
  <c r="AJ1395" i="1"/>
  <c r="AI1396" i="1"/>
  <c r="AJ1396" i="1"/>
  <c r="AI1397" i="1"/>
  <c r="AJ1397" i="1"/>
  <c r="AI1398" i="1"/>
  <c r="AJ1398" i="1"/>
  <c r="AI1399" i="1"/>
  <c r="AJ1399" i="1"/>
  <c r="AI1400" i="1"/>
  <c r="AJ1400" i="1"/>
  <c r="AI1401" i="1"/>
  <c r="AJ1401" i="1"/>
  <c r="AG1373" i="1"/>
  <c r="AH1373" i="1"/>
  <c r="AK1373" i="1" s="1"/>
  <c r="AG1374" i="1"/>
  <c r="AH1374" i="1"/>
  <c r="AK1374" i="1" s="1"/>
  <c r="AG1375" i="1"/>
  <c r="AH1375" i="1"/>
  <c r="AK1375" i="1" s="1"/>
  <c r="AG1376" i="1"/>
  <c r="AH1376" i="1"/>
  <c r="AK1376" i="1" s="1"/>
  <c r="AG1377" i="1"/>
  <c r="AH1377" i="1"/>
  <c r="AK1377" i="1" s="1"/>
  <c r="AG1378" i="1"/>
  <c r="AH1378" i="1"/>
  <c r="AK1378" i="1" s="1"/>
  <c r="AG1379" i="1"/>
  <c r="AH1379" i="1"/>
  <c r="AK1379" i="1" s="1"/>
  <c r="AG1380" i="1"/>
  <c r="AH1380" i="1"/>
  <c r="AK1380" i="1" s="1"/>
  <c r="AG1381" i="1"/>
  <c r="AH1381" i="1"/>
  <c r="AK1381" i="1" s="1"/>
  <c r="AG1382" i="1"/>
  <c r="AH1382" i="1"/>
  <c r="AK1382" i="1" s="1"/>
  <c r="AG1383" i="1"/>
  <c r="AH1383" i="1"/>
  <c r="AK1383" i="1" s="1"/>
  <c r="AG1385" i="1"/>
  <c r="AH1385" i="1"/>
  <c r="AK1385" i="1" s="1"/>
  <c r="AG1386" i="1"/>
  <c r="AH1386" i="1"/>
  <c r="AG1387" i="1"/>
  <c r="AH1387" i="1"/>
  <c r="AK1387" i="1" s="1"/>
  <c r="AG1388" i="1"/>
  <c r="AH1388" i="1"/>
  <c r="AK1388" i="1" s="1"/>
  <c r="AG1389" i="1"/>
  <c r="AH1389" i="1"/>
  <c r="AK1389" i="1" s="1"/>
  <c r="AG1390" i="1"/>
  <c r="AH1390" i="1"/>
  <c r="AK1390" i="1" s="1"/>
  <c r="AG1391" i="1"/>
  <c r="AH1391" i="1"/>
  <c r="AK1391" i="1" s="1"/>
  <c r="AG1392" i="1"/>
  <c r="AH1392" i="1"/>
  <c r="AK1392" i="1" s="1"/>
  <c r="AG1393" i="1"/>
  <c r="AH1393" i="1"/>
  <c r="AK1393" i="1" s="1"/>
  <c r="AG1394" i="1"/>
  <c r="AH1394" i="1"/>
  <c r="AK1394" i="1" s="1"/>
  <c r="AG1395" i="1"/>
  <c r="AH1395" i="1"/>
  <c r="AK1395" i="1" s="1"/>
  <c r="AG1396" i="1"/>
  <c r="AH1396" i="1"/>
  <c r="AK1396" i="1" s="1"/>
  <c r="AG1397" i="1"/>
  <c r="AH1397" i="1"/>
  <c r="AK1397" i="1" s="1"/>
  <c r="AG1398" i="1"/>
  <c r="AH1398" i="1"/>
  <c r="AK1398" i="1" s="1"/>
  <c r="AG1399" i="1"/>
  <c r="AH1399" i="1"/>
  <c r="AK1399" i="1" s="1"/>
  <c r="AG1400" i="1"/>
  <c r="AH1400" i="1"/>
  <c r="AK1400" i="1" s="1"/>
  <c r="AG1401" i="1"/>
  <c r="AH1401" i="1"/>
  <c r="AK1401" i="1" s="1"/>
  <c r="AA1371" i="1"/>
  <c r="AB1371" i="1"/>
  <c r="AA1372" i="1"/>
  <c r="AB1372" i="1"/>
  <c r="AA1373" i="1"/>
  <c r="AB1373" i="1"/>
  <c r="AA1374" i="1"/>
  <c r="AB1374" i="1"/>
  <c r="AA1375" i="1"/>
  <c r="AB1375" i="1"/>
  <c r="AA1376" i="1"/>
  <c r="AB1376" i="1"/>
  <c r="AA1377" i="1"/>
  <c r="AB1377" i="1"/>
  <c r="AA1378" i="1"/>
  <c r="AB1378" i="1"/>
  <c r="AA1379" i="1"/>
  <c r="AB1379" i="1"/>
  <c r="AA1380" i="1"/>
  <c r="AB1380" i="1"/>
  <c r="AA1381" i="1"/>
  <c r="AB1381" i="1"/>
  <c r="AA1382" i="1"/>
  <c r="AB1382" i="1"/>
  <c r="AA1383" i="1"/>
  <c r="AB1383" i="1"/>
  <c r="AA1385" i="1"/>
  <c r="AB1385" i="1"/>
  <c r="AA1386" i="1"/>
  <c r="AB1386" i="1"/>
  <c r="AA1387" i="1"/>
  <c r="AB1387" i="1"/>
  <c r="AA1388" i="1"/>
  <c r="AB1388" i="1"/>
  <c r="AA1389" i="1"/>
  <c r="AB1389" i="1"/>
  <c r="AA1390" i="1"/>
  <c r="AB1390" i="1"/>
  <c r="AA1391" i="1"/>
  <c r="AB1391" i="1"/>
  <c r="AA1392" i="1"/>
  <c r="AB1392" i="1"/>
  <c r="AA1393" i="1"/>
  <c r="AB1393" i="1"/>
  <c r="AA1394" i="1"/>
  <c r="AB1394" i="1"/>
  <c r="AA1395" i="1"/>
  <c r="AB1395" i="1"/>
  <c r="AA1396" i="1"/>
  <c r="AB1396" i="1"/>
  <c r="AA1397" i="1"/>
  <c r="AB1397" i="1"/>
  <c r="AA1398" i="1"/>
  <c r="AB1398" i="1"/>
  <c r="AA1399" i="1"/>
  <c r="AB1399" i="1"/>
  <c r="AA1400" i="1"/>
  <c r="AB1400" i="1"/>
  <c r="AA1401" i="1"/>
  <c r="AB1401" i="1"/>
  <c r="S1371" i="1"/>
  <c r="T1371" i="1"/>
  <c r="S1372" i="1"/>
  <c r="T1372" i="1"/>
  <c r="S1373" i="1"/>
  <c r="T1373" i="1"/>
  <c r="S1374" i="1"/>
  <c r="T1374" i="1"/>
  <c r="S1375" i="1"/>
  <c r="S2691" i="1" s="1"/>
  <c r="T1375" i="1"/>
  <c r="T2691" i="1" s="1"/>
  <c r="S1376" i="1"/>
  <c r="T1376" i="1"/>
  <c r="S1377" i="1"/>
  <c r="T1377" i="1"/>
  <c r="S1378" i="1"/>
  <c r="T1378" i="1"/>
  <c r="S1379" i="1"/>
  <c r="T1379" i="1"/>
  <c r="S1380" i="1"/>
  <c r="T1380" i="1"/>
  <c r="S1381" i="1"/>
  <c r="T1381" i="1"/>
  <c r="S1382" i="1"/>
  <c r="T1382" i="1"/>
  <c r="S1383" i="1"/>
  <c r="S2701" i="1" s="1"/>
  <c r="T1383" i="1"/>
  <c r="T2701" i="1" s="1"/>
  <c r="S1385" i="1"/>
  <c r="T1385" i="1"/>
  <c r="S1386" i="1"/>
  <c r="S2703" i="1" s="1"/>
  <c r="T1386" i="1"/>
  <c r="T2703" i="1" s="1"/>
  <c r="S1387" i="1"/>
  <c r="T1387" i="1"/>
  <c r="S1388" i="1"/>
  <c r="T1388" i="1"/>
  <c r="S1389" i="1"/>
  <c r="T1389" i="1"/>
  <c r="S1390" i="1"/>
  <c r="S2711" i="1" s="1"/>
  <c r="T1390" i="1"/>
  <c r="T2711" i="1" s="1"/>
  <c r="S1391" i="1"/>
  <c r="T1391" i="1"/>
  <c r="S1392" i="1"/>
  <c r="T1392" i="1"/>
  <c r="S1393" i="1"/>
  <c r="S2715" i="1" s="1"/>
  <c r="T1393" i="1"/>
  <c r="T2715" i="1" s="1"/>
  <c r="S1394" i="1"/>
  <c r="T1394" i="1"/>
  <c r="S1395" i="1"/>
  <c r="T1395" i="1"/>
  <c r="S1396" i="1"/>
  <c r="S2721" i="1" s="1"/>
  <c r="T1396" i="1"/>
  <c r="T2721" i="1" s="1"/>
  <c r="S1397" i="1"/>
  <c r="T1397" i="1"/>
  <c r="S1398" i="1"/>
  <c r="S2724" i="1" s="1"/>
  <c r="T1398" i="1"/>
  <c r="T2724" i="1" s="1"/>
  <c r="S1399" i="1"/>
  <c r="S2725" i="1" s="1"/>
  <c r="T1399" i="1"/>
  <c r="T2725" i="1" s="1"/>
  <c r="S1400" i="1"/>
  <c r="T1400" i="1"/>
  <c r="S1401" i="1"/>
  <c r="T1401" i="1"/>
  <c r="M1371" i="1"/>
  <c r="N1371" i="1"/>
  <c r="M1372" i="1"/>
  <c r="N1372" i="1"/>
  <c r="M1373" i="1"/>
  <c r="N1373" i="1"/>
  <c r="M1374" i="1"/>
  <c r="N1374" i="1"/>
  <c r="M1375" i="1"/>
  <c r="M2691" i="1" s="1"/>
  <c r="N1375" i="1"/>
  <c r="N2691" i="1" s="1"/>
  <c r="M1376" i="1"/>
  <c r="N1376" i="1"/>
  <c r="M1377" i="1"/>
  <c r="N1377" i="1"/>
  <c r="M1378" i="1"/>
  <c r="N1378" i="1"/>
  <c r="M1379" i="1"/>
  <c r="N1379" i="1"/>
  <c r="M1380" i="1"/>
  <c r="N1380" i="1"/>
  <c r="M1381" i="1"/>
  <c r="N1381" i="1"/>
  <c r="M1382" i="1"/>
  <c r="N1382" i="1"/>
  <c r="M1383" i="1"/>
  <c r="M2701" i="1" s="1"/>
  <c r="N1383" i="1"/>
  <c r="N2701" i="1" s="1"/>
  <c r="M1385" i="1"/>
  <c r="N1385" i="1"/>
  <c r="M1386" i="1"/>
  <c r="M2703" i="1" s="1"/>
  <c r="N1386" i="1"/>
  <c r="N2703" i="1" s="1"/>
  <c r="M1387" i="1"/>
  <c r="N1387" i="1"/>
  <c r="M1388" i="1"/>
  <c r="N1388" i="1"/>
  <c r="M1389" i="1"/>
  <c r="N1389" i="1"/>
  <c r="M1390" i="1"/>
  <c r="M2711" i="1" s="1"/>
  <c r="N1390" i="1"/>
  <c r="N2711" i="1" s="1"/>
  <c r="M1391" i="1"/>
  <c r="N1391" i="1"/>
  <c r="M1392" i="1"/>
  <c r="N1392" i="1"/>
  <c r="M1393" i="1"/>
  <c r="M2715" i="1" s="1"/>
  <c r="N1393" i="1"/>
  <c r="N2715" i="1" s="1"/>
  <c r="M1394" i="1"/>
  <c r="N1394" i="1"/>
  <c r="M1395" i="1"/>
  <c r="N1395" i="1"/>
  <c r="M1396" i="1"/>
  <c r="M2721" i="1" s="1"/>
  <c r="N1396" i="1"/>
  <c r="N2721" i="1" s="1"/>
  <c r="M1397" i="1"/>
  <c r="N1397" i="1"/>
  <c r="M1398" i="1"/>
  <c r="M2724" i="1" s="1"/>
  <c r="N1398" i="1"/>
  <c r="N2724" i="1" s="1"/>
  <c r="M1399" i="1"/>
  <c r="M2725" i="1" s="1"/>
  <c r="N1399" i="1"/>
  <c r="N2725" i="1" s="1"/>
  <c r="M1400" i="1"/>
  <c r="N1400" i="1"/>
  <c r="M1401" i="1"/>
  <c r="N1401" i="1"/>
  <c r="AA2694" i="1" l="1"/>
  <c r="AB2695" i="1"/>
  <c r="AA2697" i="1"/>
  <c r="AB2698" i="1"/>
  <c r="AA2699" i="1"/>
  <c r="AB2701" i="1"/>
  <c r="AA2702" i="1"/>
  <c r="AB2703" i="1"/>
  <c r="AB2726" i="1"/>
  <c r="AH2693" i="1"/>
  <c r="AK2693" i="1" s="1"/>
  <c r="AH2695" i="1"/>
  <c r="AK2695" i="1" s="1"/>
  <c r="AG2698" i="1"/>
  <c r="AH2698" i="1"/>
  <c r="AK2698" i="1" s="1"/>
  <c r="AG2700" i="1"/>
  <c r="AH2700" i="1"/>
  <c r="AK2700" i="1" s="1"/>
  <c r="AG2708" i="1"/>
  <c r="AG2720" i="1"/>
  <c r="AH2702" i="1"/>
  <c r="AK2702" i="1" s="1"/>
  <c r="AH2706" i="1"/>
  <c r="AK2706" i="1" s="1"/>
  <c r="AH2712" i="1"/>
  <c r="AK2712" i="1" s="1"/>
  <c r="AH2730" i="1"/>
  <c r="AK2730" i="1" s="1"/>
  <c r="AH2720" i="1"/>
  <c r="AK2720" i="1" s="1"/>
  <c r="AH2725" i="1"/>
  <c r="AK2725" i="1" s="1"/>
  <c r="AG2726" i="1"/>
  <c r="AG2730" i="1"/>
  <c r="AH2708" i="1"/>
  <c r="AK2708" i="1" s="1"/>
  <c r="AG2724" i="1"/>
  <c r="AH2724" i="1"/>
  <c r="AK2724" i="1" s="1"/>
  <c r="M2719" i="1"/>
  <c r="S2719" i="1"/>
  <c r="AG2694" i="1"/>
  <c r="AG2697" i="1"/>
  <c r="AG2699" i="1"/>
  <c r="AH2701" i="1"/>
  <c r="AK2701" i="1" s="1"/>
  <c r="AG2702" i="1"/>
  <c r="AH2703" i="1"/>
  <c r="AK2703" i="1" s="1"/>
  <c r="AG2706" i="1"/>
  <c r="AG2709" i="1"/>
  <c r="AH2711" i="1"/>
  <c r="AK2711" i="1" s="1"/>
  <c r="AG2712" i="1"/>
  <c r="AH2717" i="1"/>
  <c r="AK2717" i="1" s="1"/>
  <c r="AG2715" i="1"/>
  <c r="AG2721" i="1"/>
  <c r="AH2719" i="1"/>
  <c r="AK2719" i="1" s="1"/>
  <c r="AH2691" i="1"/>
  <c r="AK2691" i="1" s="1"/>
  <c r="AG2693" i="1"/>
  <c r="AG2695" i="1"/>
  <c r="AH2697" i="1"/>
  <c r="AK2697" i="1" s="1"/>
  <c r="AH2699" i="1"/>
  <c r="AK2699" i="1" s="1"/>
  <c r="AG2725" i="1"/>
  <c r="AH2694" i="1"/>
  <c r="AK2694" i="1" s="1"/>
  <c r="AG2691" i="1"/>
  <c r="AG2701" i="1"/>
  <c r="AG2703" i="1"/>
  <c r="AH2709" i="1"/>
  <c r="AK2709" i="1" s="1"/>
  <c r="AG2711" i="1"/>
  <c r="AG2717" i="1"/>
  <c r="AH2715" i="1"/>
  <c r="AK2715" i="1" s="1"/>
  <c r="AH2721" i="1"/>
  <c r="AK2721" i="1" s="1"/>
  <c r="AG2719" i="1"/>
  <c r="N2719" i="1"/>
  <c r="T2719" i="1"/>
  <c r="AJ1372" i="1"/>
  <c r="AI1372" i="1"/>
  <c r="AH1372" i="1"/>
  <c r="AK1372" i="1" s="1"/>
  <c r="AG1372" i="1"/>
  <c r="AJ1371" i="1"/>
  <c r="AI1371" i="1"/>
  <c r="AH1371" i="1"/>
  <c r="AK1371" i="1" s="1"/>
  <c r="AG1371" i="1"/>
  <c r="F2705" i="1" l="1"/>
  <c r="G2705" i="1"/>
  <c r="H2705" i="1"/>
  <c r="I2705" i="1"/>
  <c r="J2705" i="1"/>
  <c r="K2705" i="1"/>
  <c r="L2705" i="1"/>
  <c r="O2705" i="1"/>
  <c r="P2705" i="1"/>
  <c r="Q2705" i="1"/>
  <c r="R2705" i="1"/>
  <c r="U2705" i="1"/>
  <c r="V2705" i="1"/>
  <c r="W2705" i="1"/>
  <c r="AB2705" i="1" s="1"/>
  <c r="X2705" i="1"/>
  <c r="Y2705" i="1"/>
  <c r="Z2705" i="1"/>
  <c r="AC2705" i="1"/>
  <c r="AD2705" i="1"/>
  <c r="AI2705" i="1" s="1"/>
  <c r="AE2705" i="1"/>
  <c r="AF2705" i="1"/>
  <c r="AJ2705" i="1" s="1"/>
  <c r="E2705" i="1"/>
  <c r="F2696" i="1"/>
  <c r="G2696" i="1"/>
  <c r="H2696" i="1"/>
  <c r="I2696" i="1"/>
  <c r="J2696" i="1"/>
  <c r="K2696" i="1"/>
  <c r="L2696" i="1"/>
  <c r="O2696" i="1"/>
  <c r="P2696" i="1"/>
  <c r="Q2696" i="1"/>
  <c r="R2696" i="1"/>
  <c r="U2696" i="1"/>
  <c r="AA2696" i="1" s="1"/>
  <c r="V2696" i="1"/>
  <c r="W2696" i="1"/>
  <c r="X2696" i="1"/>
  <c r="Y2696" i="1"/>
  <c r="Z2696" i="1"/>
  <c r="AC2696" i="1"/>
  <c r="AD2696" i="1"/>
  <c r="AI2696" i="1" s="1"/>
  <c r="AE2696" i="1"/>
  <c r="AF2696" i="1"/>
  <c r="AJ2696" i="1" s="1"/>
  <c r="E2696" i="1"/>
  <c r="F2718" i="1"/>
  <c r="G2718" i="1"/>
  <c r="H2718" i="1"/>
  <c r="I2718" i="1"/>
  <c r="J2718" i="1"/>
  <c r="K2718" i="1"/>
  <c r="L2718" i="1"/>
  <c r="O2718" i="1"/>
  <c r="P2718" i="1"/>
  <c r="Q2718" i="1"/>
  <c r="R2718" i="1"/>
  <c r="U2718" i="1"/>
  <c r="V2718" i="1"/>
  <c r="W2718" i="1"/>
  <c r="AB2718" i="1" s="1"/>
  <c r="X2718" i="1"/>
  <c r="Y2718" i="1"/>
  <c r="Z2718" i="1"/>
  <c r="AC2718" i="1"/>
  <c r="AD2718" i="1"/>
  <c r="AI2718" i="1" s="1"/>
  <c r="AE2718" i="1"/>
  <c r="AF2718" i="1"/>
  <c r="AJ2718" i="1" s="1"/>
  <c r="E2718" i="1"/>
  <c r="AA2718" i="1" l="1"/>
  <c r="AB2696" i="1"/>
  <c r="AA2705" i="1"/>
  <c r="AH2696" i="1"/>
  <c r="AK2696" i="1" s="1"/>
  <c r="AG2718" i="1"/>
  <c r="AG2705" i="1"/>
  <c r="AH2718" i="1"/>
  <c r="AK2718" i="1" s="1"/>
  <c r="AG2696" i="1"/>
  <c r="AH2705" i="1"/>
  <c r="AK2705" i="1" s="1"/>
  <c r="AJ215" i="1"/>
  <c r="AI215" i="1"/>
  <c r="AH215" i="1"/>
  <c r="AK215" i="1" s="1"/>
  <c r="AG215" i="1"/>
  <c r="AJ214" i="1"/>
  <c r="AI214" i="1"/>
  <c r="AH214" i="1"/>
  <c r="AK214" i="1" s="1"/>
  <c r="AG214" i="1"/>
  <c r="AJ213" i="1"/>
  <c r="AI213" i="1"/>
  <c r="AH213" i="1"/>
  <c r="AK213" i="1" s="1"/>
  <c r="AG213" i="1"/>
  <c r="AJ212" i="1"/>
  <c r="AI212" i="1"/>
  <c r="AH212" i="1"/>
  <c r="AK212" i="1" s="1"/>
  <c r="AG212" i="1"/>
  <c r="AJ211" i="1"/>
  <c r="AI211" i="1"/>
  <c r="AH211" i="1"/>
  <c r="AK211" i="1" s="1"/>
  <c r="AG211" i="1"/>
  <c r="AJ210" i="1"/>
  <c r="AI210" i="1"/>
  <c r="AH210" i="1"/>
  <c r="AK210" i="1" s="1"/>
  <c r="AG210" i="1"/>
  <c r="AJ209" i="1"/>
  <c r="AI209" i="1"/>
  <c r="AH209" i="1"/>
  <c r="AK209" i="1" s="1"/>
  <c r="AG209" i="1"/>
  <c r="AJ208" i="1"/>
  <c r="AI208" i="1"/>
  <c r="AH208" i="1"/>
  <c r="AK208" i="1" s="1"/>
  <c r="AG208" i="1"/>
  <c r="E216" i="1"/>
  <c r="F216" i="1"/>
  <c r="G216" i="1"/>
  <c r="H216" i="1"/>
  <c r="I216" i="1"/>
  <c r="J216" i="1"/>
  <c r="K216" i="1"/>
  <c r="L216" i="1"/>
  <c r="O216" i="1"/>
  <c r="P216" i="1"/>
  <c r="Q216" i="1"/>
  <c r="R216" i="1"/>
  <c r="U216" i="1"/>
  <c r="V216" i="1"/>
  <c r="W216" i="1"/>
  <c r="X216" i="1"/>
  <c r="Y216" i="1"/>
  <c r="Z216" i="1"/>
  <c r="AC216" i="1"/>
  <c r="AD216" i="1"/>
  <c r="AI216" i="1" s="1"/>
  <c r="AE216" i="1"/>
  <c r="AF216" i="1"/>
  <c r="AJ216" i="1" s="1"/>
  <c r="AF2731" i="1" l="1"/>
  <c r="AJ2731" i="1" s="1"/>
  <c r="AE2731" i="1"/>
  <c r="AD2731" i="1"/>
  <c r="AI2731" i="1" s="1"/>
  <c r="AC2731" i="1"/>
  <c r="Z2731" i="1"/>
  <c r="Y2731" i="1"/>
  <c r="X2731" i="1"/>
  <c r="W2731" i="1"/>
  <c r="V2731" i="1"/>
  <c r="U2731" i="1"/>
  <c r="R2731" i="1"/>
  <c r="Q2731" i="1"/>
  <c r="P2731" i="1"/>
  <c r="O2731" i="1"/>
  <c r="L2731" i="1"/>
  <c r="K2731" i="1"/>
  <c r="J2731" i="1"/>
  <c r="I2731" i="1"/>
  <c r="H2731" i="1"/>
  <c r="G2731" i="1"/>
  <c r="F2731" i="1"/>
  <c r="E2731" i="1"/>
  <c r="AA2731" i="1" l="1"/>
  <c r="AB2731" i="1"/>
  <c r="AH2731" i="1"/>
  <c r="AK2731" i="1" s="1"/>
  <c r="AG2731" i="1"/>
  <c r="E2643" i="1"/>
  <c r="F2710" i="1" l="1"/>
  <c r="G2710" i="1"/>
  <c r="H2710" i="1"/>
  <c r="I2710" i="1"/>
  <c r="J2710" i="1"/>
  <c r="K2710" i="1"/>
  <c r="L2710" i="1"/>
  <c r="O2710" i="1"/>
  <c r="P2710" i="1"/>
  <c r="Q2710" i="1"/>
  <c r="R2710" i="1"/>
  <c r="U2710" i="1"/>
  <c r="AA2710" i="1" s="1"/>
  <c r="V2710" i="1"/>
  <c r="W2710" i="1"/>
  <c r="X2710" i="1"/>
  <c r="Y2710" i="1"/>
  <c r="Z2710" i="1"/>
  <c r="AC2710" i="1"/>
  <c r="AD2710" i="1"/>
  <c r="AI2710" i="1" s="1"/>
  <c r="AE2710" i="1"/>
  <c r="AF2710" i="1"/>
  <c r="AJ2710" i="1" s="1"/>
  <c r="E2710" i="1"/>
  <c r="AB2710" i="1" l="1"/>
  <c r="AG2710" i="1"/>
  <c r="AH2710" i="1"/>
  <c r="AK2710" i="1" s="1"/>
  <c r="F2692" i="1"/>
  <c r="G2692" i="1"/>
  <c r="H2692" i="1"/>
  <c r="I2692" i="1"/>
  <c r="J2692" i="1"/>
  <c r="K2692" i="1"/>
  <c r="L2692" i="1"/>
  <c r="O2692" i="1"/>
  <c r="P2692" i="1"/>
  <c r="Q2692" i="1"/>
  <c r="R2692" i="1"/>
  <c r="U2692" i="1"/>
  <c r="AA2692" i="1" s="1"/>
  <c r="V2692" i="1"/>
  <c r="W2692" i="1"/>
  <c r="AB2692" i="1" s="1"/>
  <c r="X2692" i="1"/>
  <c r="Y2692" i="1"/>
  <c r="Z2692" i="1"/>
  <c r="AC2692" i="1"/>
  <c r="AD2692" i="1"/>
  <c r="AI2692" i="1" s="1"/>
  <c r="AE2692" i="1"/>
  <c r="AF2692" i="1"/>
  <c r="AJ2692" i="1" s="1"/>
  <c r="E2692" i="1"/>
  <c r="H2409" i="1"/>
  <c r="M2404" i="1"/>
  <c r="N2404" i="1"/>
  <c r="M2405" i="1"/>
  <c r="N2405" i="1"/>
  <c r="M2406" i="1"/>
  <c r="N2406" i="1"/>
  <c r="M2407" i="1"/>
  <c r="N2407" i="1"/>
  <c r="M2408" i="1"/>
  <c r="M2692" i="1" s="1"/>
  <c r="N2408" i="1"/>
  <c r="N2692" i="1" s="1"/>
  <c r="AH2692" i="1" l="1"/>
  <c r="AK2692" i="1" s="1"/>
  <c r="AG2692" i="1"/>
  <c r="AG2184" i="1"/>
  <c r="AH2184" i="1"/>
  <c r="AG2185" i="1"/>
  <c r="AH2185" i="1"/>
  <c r="AG2186" i="1"/>
  <c r="AH2186" i="1"/>
  <c r="AG2187" i="1"/>
  <c r="AH2187" i="1"/>
  <c r="AG2188" i="1"/>
  <c r="AH2188" i="1"/>
  <c r="AG2189" i="1"/>
  <c r="AH2189" i="1"/>
  <c r="AG2190" i="1"/>
  <c r="AH2190" i="1"/>
  <c r="AG2191" i="1"/>
  <c r="AH2191" i="1"/>
  <c r="AG2192" i="1"/>
  <c r="AH2192" i="1"/>
  <c r="AG2193" i="1"/>
  <c r="AH2193" i="1"/>
  <c r="AG2194" i="1"/>
  <c r="AH2194" i="1"/>
  <c r="AG2195" i="1"/>
  <c r="AH2195" i="1"/>
  <c r="AG2196" i="1"/>
  <c r="AH2196" i="1"/>
  <c r="AA2184" i="1"/>
  <c r="AB2184" i="1"/>
  <c r="AA2185" i="1"/>
  <c r="AB2185" i="1"/>
  <c r="AA2186" i="1"/>
  <c r="AB2186" i="1"/>
  <c r="AA2187" i="1"/>
  <c r="AB2187" i="1"/>
  <c r="AA2188" i="1"/>
  <c r="AB2188" i="1"/>
  <c r="AA2189" i="1"/>
  <c r="AB2189" i="1"/>
  <c r="AA2190" i="1"/>
  <c r="AB2190" i="1"/>
  <c r="AA2191" i="1"/>
  <c r="AB2191" i="1"/>
  <c r="AA2192" i="1"/>
  <c r="AB2192" i="1"/>
  <c r="AA2193" i="1"/>
  <c r="AB2193" i="1"/>
  <c r="AA2194" i="1"/>
  <c r="AB2194" i="1"/>
  <c r="AA2195" i="1"/>
  <c r="AB2195" i="1"/>
  <c r="AA2196" i="1"/>
  <c r="AB2196" i="1"/>
  <c r="S2184" i="1"/>
  <c r="T2184" i="1"/>
  <c r="S2185" i="1"/>
  <c r="T2185" i="1"/>
  <c r="S2186" i="1"/>
  <c r="T2186" i="1"/>
  <c r="S2187" i="1"/>
  <c r="T2187" i="1"/>
  <c r="S2188" i="1"/>
  <c r="T2188" i="1"/>
  <c r="S2189" i="1"/>
  <c r="T2189" i="1"/>
  <c r="S2190" i="1"/>
  <c r="T2190" i="1"/>
  <c r="S2191" i="1"/>
  <c r="T2191" i="1"/>
  <c r="S2192" i="1"/>
  <c r="T2192" i="1"/>
  <c r="S2193" i="1"/>
  <c r="T2193" i="1"/>
  <c r="S2194" i="1"/>
  <c r="T2194" i="1"/>
  <c r="S2195" i="1"/>
  <c r="T2195" i="1"/>
  <c r="S2196" i="1"/>
  <c r="T2196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AI2686" i="1"/>
  <c r="AG1904" i="1" l="1"/>
  <c r="AH1904" i="1"/>
  <c r="AA1904" i="1"/>
  <c r="AB1904" i="1"/>
  <c r="S1904" i="1"/>
  <c r="T1904" i="1"/>
  <c r="M1904" i="1"/>
  <c r="N1904" i="1"/>
  <c r="F2723" i="1"/>
  <c r="G2723" i="1"/>
  <c r="H2723" i="1"/>
  <c r="I2723" i="1"/>
  <c r="J2723" i="1"/>
  <c r="K2723" i="1"/>
  <c r="L2723" i="1"/>
  <c r="O2723" i="1"/>
  <c r="P2723" i="1"/>
  <c r="Q2723" i="1"/>
  <c r="R2723" i="1"/>
  <c r="U2723" i="1"/>
  <c r="V2723" i="1"/>
  <c r="W2723" i="1"/>
  <c r="AB2723" i="1" s="1"/>
  <c r="X2723" i="1"/>
  <c r="Y2723" i="1"/>
  <c r="Z2723" i="1"/>
  <c r="AC2723" i="1"/>
  <c r="AD2723" i="1"/>
  <c r="AI2723" i="1" s="1"/>
  <c r="AF2723" i="1"/>
  <c r="AJ2723" i="1" s="1"/>
  <c r="E2723" i="1"/>
  <c r="AA2723" i="1" l="1"/>
  <c r="AG2723" i="1"/>
  <c r="AH2723" i="1"/>
  <c r="AK2723" i="1" s="1"/>
  <c r="F2714" i="1"/>
  <c r="G2714" i="1"/>
  <c r="H2714" i="1"/>
  <c r="I2714" i="1"/>
  <c r="J2714" i="1"/>
  <c r="K2714" i="1"/>
  <c r="L2714" i="1"/>
  <c r="O2714" i="1"/>
  <c r="P2714" i="1"/>
  <c r="Q2714" i="1"/>
  <c r="R2714" i="1"/>
  <c r="U2714" i="1"/>
  <c r="AA2714" i="1" s="1"/>
  <c r="V2714" i="1"/>
  <c r="W2714" i="1"/>
  <c r="X2714" i="1"/>
  <c r="Z2714" i="1"/>
  <c r="AC2714" i="1"/>
  <c r="AD2714" i="1"/>
  <c r="AI2714" i="1" s="1"/>
  <c r="AE2714" i="1"/>
  <c r="AF2714" i="1"/>
  <c r="AJ2714" i="1" s="1"/>
  <c r="E2714" i="1"/>
  <c r="Y2714" i="1"/>
  <c r="H2618" i="1"/>
  <c r="H2700" i="1" s="1"/>
  <c r="H2617" i="1"/>
  <c r="H2687" i="1" s="1"/>
  <c r="H2579" i="1"/>
  <c r="AB2714" i="1" l="1"/>
  <c r="AH2714" i="1"/>
  <c r="AK2714" i="1" s="1"/>
  <c r="AG2714" i="1"/>
  <c r="AG2687" i="1"/>
  <c r="AG2686" i="1"/>
  <c r="AK2185" i="1" l="1"/>
  <c r="AJ2185" i="1"/>
  <c r="AI2185" i="1"/>
  <c r="AJ2184" i="1"/>
  <c r="AI2184" i="1"/>
  <c r="AK2184" i="1"/>
  <c r="AI2704" i="1" l="1"/>
  <c r="AJ2704" i="1"/>
  <c r="AG1974" i="1"/>
  <c r="AH1974" i="1"/>
  <c r="AG1975" i="1"/>
  <c r="AH1975" i="1"/>
  <c r="AG1976" i="1"/>
  <c r="AH1976" i="1"/>
  <c r="AA1974" i="1"/>
  <c r="AB1974" i="1"/>
  <c r="AA1975" i="1"/>
  <c r="AB1975" i="1"/>
  <c r="AA1976" i="1"/>
  <c r="AB1976" i="1"/>
  <c r="S1973" i="1"/>
  <c r="T1973" i="1"/>
  <c r="S1974" i="1"/>
  <c r="T1974" i="1"/>
  <c r="S1975" i="1"/>
  <c r="T1975" i="1"/>
  <c r="S1976" i="1"/>
  <c r="T1976" i="1"/>
  <c r="M1974" i="1"/>
  <c r="N1974" i="1"/>
  <c r="M1975" i="1"/>
  <c r="N1975" i="1"/>
  <c r="M1976" i="1"/>
  <c r="N1976" i="1"/>
  <c r="H1936" i="1"/>
  <c r="C1932" i="1"/>
  <c r="AG2704" i="1" l="1"/>
  <c r="AH2704" i="1"/>
  <c r="AK2704" i="1" s="1"/>
  <c r="Z1085" i="1" l="1"/>
  <c r="L1085" i="1"/>
  <c r="K1085" i="1"/>
  <c r="Z1056" i="1"/>
  <c r="AB1056" i="1" s="1"/>
  <c r="L1061" i="1"/>
  <c r="K1061" i="1"/>
  <c r="L1060" i="1"/>
  <c r="K1060" i="1"/>
  <c r="L1058" i="1"/>
  <c r="K1058" i="1"/>
  <c r="L1056" i="1"/>
  <c r="K1056" i="1"/>
  <c r="F2728" i="1" l="1"/>
  <c r="G2728" i="1"/>
  <c r="H2728" i="1"/>
  <c r="I2728" i="1"/>
  <c r="J2728" i="1"/>
  <c r="K2728" i="1"/>
  <c r="L2728" i="1"/>
  <c r="O2728" i="1"/>
  <c r="P2728" i="1"/>
  <c r="Q2728" i="1"/>
  <c r="U2728" i="1"/>
  <c r="AA2728" i="1" s="1"/>
  <c r="V2728" i="1"/>
  <c r="W2728" i="1"/>
  <c r="X2728" i="1"/>
  <c r="Y2728" i="1"/>
  <c r="Z2728" i="1"/>
  <c r="AC2728" i="1"/>
  <c r="AD2728" i="1"/>
  <c r="AI2728" i="1" s="1"/>
  <c r="AE2728" i="1"/>
  <c r="AF2728" i="1"/>
  <c r="AJ2728" i="1" s="1"/>
  <c r="E2728" i="1"/>
  <c r="F2722" i="1"/>
  <c r="G2722" i="1"/>
  <c r="H2722" i="1"/>
  <c r="I2722" i="1"/>
  <c r="J2722" i="1"/>
  <c r="K2722" i="1"/>
  <c r="L2722" i="1"/>
  <c r="O2722" i="1"/>
  <c r="P2722" i="1"/>
  <c r="Q2722" i="1"/>
  <c r="R2722" i="1"/>
  <c r="U2722" i="1"/>
  <c r="V2722" i="1"/>
  <c r="W2722" i="1"/>
  <c r="AB2722" i="1" s="1"/>
  <c r="X2722" i="1"/>
  <c r="Y2722" i="1"/>
  <c r="Z2722" i="1"/>
  <c r="AC2722" i="1"/>
  <c r="AD2722" i="1"/>
  <c r="AI2722" i="1" s="1"/>
  <c r="E2722" i="1"/>
  <c r="AB92" i="1"/>
  <c r="AB93" i="1"/>
  <c r="AB97" i="1"/>
  <c r="AB95" i="1"/>
  <c r="AB98" i="1"/>
  <c r="AB99" i="1"/>
  <c r="AB100" i="1"/>
  <c r="AB101" i="1"/>
  <c r="AB102" i="1"/>
  <c r="M92" i="1"/>
  <c r="N92" i="1"/>
  <c r="M93" i="1"/>
  <c r="N93" i="1"/>
  <c r="M95" i="1"/>
  <c r="N95" i="1"/>
  <c r="M97" i="1"/>
  <c r="N97" i="1"/>
  <c r="M98" i="1"/>
  <c r="N98" i="1"/>
  <c r="M99" i="1"/>
  <c r="N99" i="1"/>
  <c r="M100" i="1"/>
  <c r="N100" i="1"/>
  <c r="M101" i="1"/>
  <c r="N101" i="1"/>
  <c r="M102" i="1"/>
  <c r="N102" i="1"/>
  <c r="C103" i="1"/>
  <c r="E103" i="1"/>
  <c r="F103" i="1"/>
  <c r="G103" i="1"/>
  <c r="H103" i="1"/>
  <c r="I103" i="1"/>
  <c r="J103" i="1"/>
  <c r="K103" i="1"/>
  <c r="L103" i="1"/>
  <c r="O103" i="1"/>
  <c r="P103" i="1"/>
  <c r="Q103" i="1"/>
  <c r="S92" i="1"/>
  <c r="T92" i="1"/>
  <c r="S93" i="1"/>
  <c r="T93" i="1"/>
  <c r="S95" i="1"/>
  <c r="T95" i="1"/>
  <c r="S97" i="1"/>
  <c r="T97" i="1"/>
  <c r="S98" i="1"/>
  <c r="T98" i="1"/>
  <c r="S99" i="1"/>
  <c r="T99" i="1"/>
  <c r="S100" i="1"/>
  <c r="T100" i="1"/>
  <c r="S101" i="1"/>
  <c r="T101" i="1"/>
  <c r="S102" i="1"/>
  <c r="T102" i="1"/>
  <c r="AH140" i="1"/>
  <c r="AK140" i="1" s="1"/>
  <c r="AG140" i="1"/>
  <c r="N140" i="1"/>
  <c r="N2733" i="1" s="1"/>
  <c r="M140" i="1"/>
  <c r="M2733" i="1" s="1"/>
  <c r="AH139" i="1"/>
  <c r="AK139" i="1" s="1"/>
  <c r="AG139" i="1"/>
  <c r="AB139" i="1"/>
  <c r="T139" i="1"/>
  <c r="S139" i="1"/>
  <c r="N139" i="1"/>
  <c r="M139" i="1"/>
  <c r="AH138" i="1"/>
  <c r="AK138" i="1" s="1"/>
  <c r="AG138" i="1"/>
  <c r="AB138" i="1"/>
  <c r="T138" i="1"/>
  <c r="S138" i="1"/>
  <c r="N138" i="1"/>
  <c r="M138" i="1"/>
  <c r="AH137" i="1"/>
  <c r="AK137" i="1" s="1"/>
  <c r="AG137" i="1"/>
  <c r="AB137" i="1"/>
  <c r="T137" i="1"/>
  <c r="S137" i="1"/>
  <c r="N137" i="1"/>
  <c r="M137" i="1"/>
  <c r="AH136" i="1"/>
  <c r="AK136" i="1" s="1"/>
  <c r="AG136" i="1"/>
  <c r="AB136" i="1"/>
  <c r="T136" i="1"/>
  <c r="S136" i="1"/>
  <c r="N136" i="1"/>
  <c r="M136" i="1"/>
  <c r="AH135" i="1"/>
  <c r="AK135" i="1" s="1"/>
  <c r="AG135" i="1"/>
  <c r="AB135" i="1"/>
  <c r="T135" i="1"/>
  <c r="S135" i="1"/>
  <c r="N135" i="1"/>
  <c r="M135" i="1"/>
  <c r="AH134" i="1"/>
  <c r="AK134" i="1" s="1"/>
  <c r="AG134" i="1"/>
  <c r="AB134" i="1"/>
  <c r="T134" i="1"/>
  <c r="S134" i="1"/>
  <c r="N134" i="1"/>
  <c r="M134" i="1"/>
  <c r="AH133" i="1"/>
  <c r="AK133" i="1" s="1"/>
  <c r="AG133" i="1"/>
  <c r="AB133" i="1"/>
  <c r="AA133" i="1"/>
  <c r="T133" i="1"/>
  <c r="S133" i="1"/>
  <c r="N133" i="1"/>
  <c r="M133" i="1"/>
  <c r="AH132" i="1"/>
  <c r="AK132" i="1" s="1"/>
  <c r="AG132" i="1"/>
  <c r="AB132" i="1"/>
  <c r="AA132" i="1"/>
  <c r="T132" i="1"/>
  <c r="S132" i="1"/>
  <c r="N132" i="1"/>
  <c r="M132" i="1"/>
  <c r="AH131" i="1"/>
  <c r="AK131" i="1" s="1"/>
  <c r="AB131" i="1"/>
  <c r="AA2722" i="1" l="1"/>
  <c r="AB2728" i="1"/>
  <c r="AH2728" i="1"/>
  <c r="AK2728" i="1" s="1"/>
  <c r="AH2733" i="1"/>
  <c r="AG2728" i="1"/>
  <c r="AG2733" i="1"/>
  <c r="AG2722" i="1"/>
  <c r="N103" i="1"/>
  <c r="M103" i="1"/>
  <c r="AB457" i="1"/>
  <c r="AB455" i="1"/>
  <c r="AB454" i="1"/>
  <c r="AB460" i="1"/>
  <c r="AB459" i="1"/>
  <c r="AB461" i="1"/>
  <c r="AB462" i="1"/>
  <c r="AB463" i="1"/>
  <c r="AB464" i="1"/>
  <c r="AB485" i="1"/>
  <c r="AJ508" i="1"/>
  <c r="AI508" i="1"/>
  <c r="AB508" i="1"/>
  <c r="AA508" i="1"/>
  <c r="T508" i="1"/>
  <c r="T2730" i="1" s="1"/>
  <c r="S508" i="1"/>
  <c r="S2730" i="1" s="1"/>
  <c r="N508" i="1"/>
  <c r="N2730" i="1" s="1"/>
  <c r="M508" i="1"/>
  <c r="M2730" i="1" s="1"/>
  <c r="AJ507" i="1"/>
  <c r="AI507" i="1"/>
  <c r="AB507" i="1"/>
  <c r="AH507" i="1" s="1"/>
  <c r="AK507" i="1" s="1"/>
  <c r="AA507" i="1"/>
  <c r="AG507" i="1" s="1"/>
  <c r="T507" i="1"/>
  <c r="S507" i="1"/>
  <c r="N507" i="1"/>
  <c r="M507" i="1"/>
  <c r="AJ506" i="1"/>
  <c r="AI506" i="1"/>
  <c r="AB506" i="1"/>
  <c r="AH506" i="1" s="1"/>
  <c r="AK506" i="1" s="1"/>
  <c r="AA506" i="1"/>
  <c r="AG506" i="1" s="1"/>
  <c r="T506" i="1"/>
  <c r="S506" i="1"/>
  <c r="N506" i="1"/>
  <c r="M506" i="1"/>
  <c r="AJ505" i="1"/>
  <c r="AI505" i="1"/>
  <c r="AB505" i="1"/>
  <c r="AA505" i="1"/>
  <c r="T505" i="1"/>
  <c r="T2720" i="1" s="1"/>
  <c r="S505" i="1"/>
  <c r="S2720" i="1" s="1"/>
  <c r="N505" i="1"/>
  <c r="N2720" i="1" s="1"/>
  <c r="M505" i="1"/>
  <c r="M2720" i="1" s="1"/>
  <c r="AJ504" i="1"/>
  <c r="AI504" i="1"/>
  <c r="AB504" i="1"/>
  <c r="AH504" i="1" s="1"/>
  <c r="AK504" i="1" s="1"/>
  <c r="AA504" i="1"/>
  <c r="AG504" i="1" s="1"/>
  <c r="T504" i="1"/>
  <c r="S504" i="1"/>
  <c r="N504" i="1"/>
  <c r="M504" i="1"/>
  <c r="AJ503" i="1"/>
  <c r="AI503" i="1"/>
  <c r="AB503" i="1"/>
  <c r="AH503" i="1" s="1"/>
  <c r="AK503" i="1" s="1"/>
  <c r="AA503" i="1"/>
  <c r="AG503" i="1" s="1"/>
  <c r="T503" i="1"/>
  <c r="S503" i="1"/>
  <c r="N503" i="1"/>
  <c r="M503" i="1"/>
  <c r="AJ502" i="1"/>
  <c r="AI502" i="1"/>
  <c r="AB502" i="1"/>
  <c r="AH502" i="1" s="1"/>
  <c r="AK502" i="1" s="1"/>
  <c r="AA502" i="1"/>
  <c r="AG502" i="1" s="1"/>
  <c r="T502" i="1"/>
  <c r="S502" i="1"/>
  <c r="N502" i="1"/>
  <c r="M502" i="1"/>
  <c r="AJ501" i="1"/>
  <c r="AI501" i="1"/>
  <c r="AB501" i="1"/>
  <c r="AA501" i="1"/>
  <c r="T501" i="1"/>
  <c r="T2709" i="1" s="1"/>
  <c r="S501" i="1"/>
  <c r="S2709" i="1" s="1"/>
  <c r="N501" i="1"/>
  <c r="N2709" i="1" s="1"/>
  <c r="M501" i="1"/>
  <c r="M2709" i="1" s="1"/>
  <c r="AJ500" i="1"/>
  <c r="AI500" i="1"/>
  <c r="AB500" i="1"/>
  <c r="AH500" i="1" s="1"/>
  <c r="AK500" i="1" s="1"/>
  <c r="AA500" i="1"/>
  <c r="AG500" i="1" s="1"/>
  <c r="T500" i="1"/>
  <c r="S500" i="1"/>
  <c r="N500" i="1"/>
  <c r="M500" i="1"/>
  <c r="AJ499" i="1"/>
  <c r="AI499" i="1"/>
  <c r="AB499" i="1"/>
  <c r="AH499" i="1" s="1"/>
  <c r="AK499" i="1" s="1"/>
  <c r="AA499" i="1"/>
  <c r="AG499" i="1" s="1"/>
  <c r="T499" i="1"/>
  <c r="S499" i="1"/>
  <c r="N499" i="1"/>
  <c r="M499" i="1"/>
  <c r="AJ498" i="1"/>
  <c r="AI498" i="1"/>
  <c r="AB498" i="1"/>
  <c r="AH498" i="1" s="1"/>
  <c r="AK498" i="1" s="1"/>
  <c r="AA498" i="1"/>
  <c r="AG498" i="1" s="1"/>
  <c r="T498" i="1"/>
  <c r="S498" i="1"/>
  <c r="N498" i="1"/>
  <c r="M498" i="1"/>
  <c r="AJ497" i="1"/>
  <c r="AI497" i="1"/>
  <c r="AB497" i="1"/>
  <c r="AH497" i="1" s="1"/>
  <c r="AK497" i="1" s="1"/>
  <c r="AA497" i="1"/>
  <c r="AG497" i="1" s="1"/>
  <c r="T497" i="1"/>
  <c r="S497" i="1"/>
  <c r="N497" i="1"/>
  <c r="M497" i="1"/>
  <c r="AJ496" i="1"/>
  <c r="AI496" i="1"/>
  <c r="AB496" i="1"/>
  <c r="AH496" i="1" s="1"/>
  <c r="AK496" i="1" s="1"/>
  <c r="AA496" i="1"/>
  <c r="AG496" i="1" s="1"/>
  <c r="T496" i="1"/>
  <c r="S496" i="1"/>
  <c r="N496" i="1"/>
  <c r="M496" i="1"/>
  <c r="AJ495" i="1"/>
  <c r="AI495" i="1"/>
  <c r="AB495" i="1"/>
  <c r="AH495" i="1" s="1"/>
  <c r="AK495" i="1" s="1"/>
  <c r="AA495" i="1"/>
  <c r="AG495" i="1" s="1"/>
  <c r="T495" i="1"/>
  <c r="S495" i="1"/>
  <c r="N495" i="1"/>
  <c r="M495" i="1"/>
  <c r="AJ494" i="1"/>
  <c r="AI494" i="1"/>
  <c r="AB494" i="1"/>
  <c r="AH494" i="1" s="1"/>
  <c r="AK494" i="1" s="1"/>
  <c r="AA494" i="1"/>
  <c r="AG494" i="1" s="1"/>
  <c r="T494" i="1"/>
  <c r="S494" i="1"/>
  <c r="N494" i="1"/>
  <c r="M494" i="1"/>
  <c r="AJ493" i="1"/>
  <c r="AI493" i="1"/>
  <c r="AB493" i="1"/>
  <c r="AH493" i="1" s="1"/>
  <c r="AK493" i="1" s="1"/>
  <c r="AA493" i="1"/>
  <c r="AG493" i="1" s="1"/>
  <c r="T493" i="1"/>
  <c r="S493" i="1"/>
  <c r="N493" i="1"/>
  <c r="M493" i="1"/>
  <c r="AC461" i="1"/>
  <c r="AG508" i="1" l="1"/>
  <c r="AH508" i="1"/>
  <c r="AK508" i="1" s="1"/>
  <c r="AG505" i="1"/>
  <c r="AH505" i="1"/>
  <c r="AK505" i="1" s="1"/>
  <c r="AH501" i="1"/>
  <c r="AK501" i="1" s="1"/>
  <c r="AG501" i="1"/>
  <c r="AB1121" i="1" l="1"/>
  <c r="AB1122" i="1"/>
  <c r="AB1124" i="1"/>
  <c r="AB1126" i="1"/>
  <c r="AB1127" i="1"/>
  <c r="AB1128" i="1"/>
  <c r="AB1129" i="1"/>
  <c r="AB1130" i="1"/>
  <c r="AB1131" i="1"/>
  <c r="AK2733" i="1" l="1"/>
  <c r="AC2677" i="1"/>
  <c r="AD2677" i="1"/>
  <c r="AE2677" i="1"/>
  <c r="AF2677" i="1"/>
  <c r="AC2678" i="1"/>
  <c r="AD2678" i="1"/>
  <c r="AE2678" i="1"/>
  <c r="AF2678" i="1"/>
  <c r="AC2679" i="1"/>
  <c r="AD2679" i="1"/>
  <c r="AE2679" i="1"/>
  <c r="AF2679" i="1"/>
  <c r="AC2680" i="1"/>
  <c r="AD2680" i="1"/>
  <c r="AE2680" i="1"/>
  <c r="AF2680" i="1"/>
  <c r="AC2681" i="1"/>
  <c r="AD2681" i="1"/>
  <c r="AE2681" i="1"/>
  <c r="AF2681" i="1"/>
  <c r="AC2682" i="1"/>
  <c r="AD2682" i="1"/>
  <c r="AE2682" i="1"/>
  <c r="AF2682" i="1"/>
  <c r="AC2683" i="1"/>
  <c r="AD2683" i="1"/>
  <c r="AC2676" i="1"/>
  <c r="U2677" i="1"/>
  <c r="V2677" i="1"/>
  <c r="W2677" i="1"/>
  <c r="X2677" i="1"/>
  <c r="Y2677" i="1"/>
  <c r="Z2677" i="1"/>
  <c r="U2678" i="1"/>
  <c r="V2678" i="1"/>
  <c r="W2678" i="1"/>
  <c r="X2678" i="1"/>
  <c r="Y2678" i="1"/>
  <c r="Z2678" i="1"/>
  <c r="U2679" i="1"/>
  <c r="V2679" i="1"/>
  <c r="W2679" i="1"/>
  <c r="X2679" i="1"/>
  <c r="Y2679" i="1"/>
  <c r="Z2679" i="1"/>
  <c r="U2680" i="1"/>
  <c r="V2680" i="1"/>
  <c r="W2680" i="1"/>
  <c r="X2680" i="1"/>
  <c r="Y2680" i="1"/>
  <c r="Z2680" i="1"/>
  <c r="U2681" i="1"/>
  <c r="V2681" i="1"/>
  <c r="W2681" i="1"/>
  <c r="X2681" i="1"/>
  <c r="Y2681" i="1"/>
  <c r="Z2681" i="1"/>
  <c r="U2682" i="1"/>
  <c r="V2682" i="1"/>
  <c r="W2682" i="1"/>
  <c r="X2682" i="1"/>
  <c r="Y2682" i="1"/>
  <c r="Z2682" i="1"/>
  <c r="U2683" i="1"/>
  <c r="V2683" i="1"/>
  <c r="W2683" i="1"/>
  <c r="X2683" i="1"/>
  <c r="Y2683" i="1"/>
  <c r="Z2683" i="1"/>
  <c r="X2676" i="1"/>
  <c r="Y2676" i="1"/>
  <c r="Z2676" i="1"/>
  <c r="V2676" i="1"/>
  <c r="W2676" i="1"/>
  <c r="U2676" i="1"/>
  <c r="O2677" i="1"/>
  <c r="P2677" i="1"/>
  <c r="Q2677" i="1"/>
  <c r="R2677" i="1"/>
  <c r="Q2678" i="1"/>
  <c r="R2678" i="1"/>
  <c r="Q2679" i="1"/>
  <c r="R2679" i="1"/>
  <c r="Q2680" i="1"/>
  <c r="R2680" i="1"/>
  <c r="O2681" i="1"/>
  <c r="P2681" i="1"/>
  <c r="Q2681" i="1"/>
  <c r="R2681" i="1"/>
  <c r="O2682" i="1"/>
  <c r="P2682" i="1"/>
  <c r="Q2682" i="1"/>
  <c r="R2682" i="1"/>
  <c r="O2683" i="1"/>
  <c r="P2683" i="1"/>
  <c r="Q2683" i="1"/>
  <c r="R2683" i="1"/>
  <c r="R2676" i="1"/>
  <c r="Q2676" i="1"/>
  <c r="F2732" i="1"/>
  <c r="G2732" i="1"/>
  <c r="H2732" i="1"/>
  <c r="I2732" i="1"/>
  <c r="J2732" i="1"/>
  <c r="K2732" i="1"/>
  <c r="L2732" i="1"/>
  <c r="O2732" i="1"/>
  <c r="P2732" i="1"/>
  <c r="Q2732" i="1"/>
  <c r="R2732" i="1"/>
  <c r="U2732" i="1"/>
  <c r="AA2732" i="1" s="1"/>
  <c r="V2732" i="1"/>
  <c r="W2732" i="1"/>
  <c r="AB2732" i="1" s="1"/>
  <c r="X2732" i="1"/>
  <c r="Y2732" i="1"/>
  <c r="Z2732" i="1"/>
  <c r="AC2732" i="1"/>
  <c r="AD2732" i="1"/>
  <c r="AI2732" i="1" s="1"/>
  <c r="AE2732" i="1"/>
  <c r="AF2732" i="1"/>
  <c r="AJ2732" i="1" s="1"/>
  <c r="F2729" i="1"/>
  <c r="G2729" i="1"/>
  <c r="H2729" i="1"/>
  <c r="I2729" i="1"/>
  <c r="J2729" i="1"/>
  <c r="K2729" i="1"/>
  <c r="L2729" i="1"/>
  <c r="O2729" i="1"/>
  <c r="P2729" i="1"/>
  <c r="Q2729" i="1"/>
  <c r="R2729" i="1"/>
  <c r="U2729" i="1"/>
  <c r="V2729" i="1"/>
  <c r="W2729" i="1"/>
  <c r="AB2729" i="1" s="1"/>
  <c r="X2729" i="1"/>
  <c r="Y2729" i="1"/>
  <c r="Z2729" i="1"/>
  <c r="AC2729" i="1"/>
  <c r="AD2729" i="1"/>
  <c r="AI2729" i="1" s="1"/>
  <c r="AE2729" i="1"/>
  <c r="AF2729" i="1"/>
  <c r="AJ2729" i="1" s="1"/>
  <c r="E2732" i="1"/>
  <c r="E2729" i="1"/>
  <c r="F2727" i="1"/>
  <c r="G2727" i="1"/>
  <c r="H2727" i="1"/>
  <c r="I2727" i="1"/>
  <c r="J2727" i="1"/>
  <c r="K2727" i="1"/>
  <c r="L2727" i="1"/>
  <c r="O2727" i="1"/>
  <c r="P2727" i="1"/>
  <c r="Q2727" i="1"/>
  <c r="R2727" i="1"/>
  <c r="U2727" i="1"/>
  <c r="AA2727" i="1" s="1"/>
  <c r="V2727" i="1"/>
  <c r="W2727" i="1"/>
  <c r="AB2727" i="1" s="1"/>
  <c r="X2727" i="1"/>
  <c r="Y2727" i="1"/>
  <c r="Z2727" i="1"/>
  <c r="AC2727" i="1"/>
  <c r="AD2727" i="1"/>
  <c r="AI2727" i="1" s="1"/>
  <c r="AE2727" i="1"/>
  <c r="AF2727" i="1"/>
  <c r="AJ2727" i="1" s="1"/>
  <c r="E2727" i="1"/>
  <c r="F2716" i="1"/>
  <c r="G2716" i="1"/>
  <c r="H2716" i="1"/>
  <c r="I2716" i="1"/>
  <c r="J2716" i="1"/>
  <c r="K2716" i="1"/>
  <c r="L2716" i="1"/>
  <c r="O2716" i="1"/>
  <c r="P2716" i="1"/>
  <c r="Q2716" i="1"/>
  <c r="R2716" i="1"/>
  <c r="U2716" i="1"/>
  <c r="AA2716" i="1" s="1"/>
  <c r="V2716" i="1"/>
  <c r="W2716" i="1"/>
  <c r="AB2716" i="1" s="1"/>
  <c r="X2716" i="1"/>
  <c r="Y2716" i="1"/>
  <c r="Z2716" i="1"/>
  <c r="AC2716" i="1"/>
  <c r="AD2716" i="1"/>
  <c r="AI2716" i="1" s="1"/>
  <c r="AE2716" i="1"/>
  <c r="AF2716" i="1"/>
  <c r="AJ2716" i="1" s="1"/>
  <c r="E2716" i="1"/>
  <c r="F2713" i="1"/>
  <c r="G2713" i="1"/>
  <c r="H2713" i="1"/>
  <c r="I2713" i="1"/>
  <c r="J2713" i="1"/>
  <c r="K2713" i="1"/>
  <c r="L2713" i="1"/>
  <c r="O2713" i="1"/>
  <c r="P2713" i="1"/>
  <c r="Q2713" i="1"/>
  <c r="R2713" i="1"/>
  <c r="U2713" i="1"/>
  <c r="AA2713" i="1" s="1"/>
  <c r="V2713" i="1"/>
  <c r="W2713" i="1"/>
  <c r="AB2713" i="1" s="1"/>
  <c r="X2713" i="1"/>
  <c r="Y2713" i="1"/>
  <c r="Z2713" i="1"/>
  <c r="AC2713" i="1"/>
  <c r="AD2713" i="1"/>
  <c r="AI2713" i="1" s="1"/>
  <c r="AE2713" i="1"/>
  <c r="AF2713" i="1"/>
  <c r="AJ2713" i="1" s="1"/>
  <c r="E2713" i="1"/>
  <c r="F2707" i="1"/>
  <c r="G2707" i="1"/>
  <c r="H2707" i="1"/>
  <c r="I2707" i="1"/>
  <c r="J2707" i="1"/>
  <c r="K2707" i="1"/>
  <c r="L2707" i="1"/>
  <c r="O2707" i="1"/>
  <c r="P2707" i="1"/>
  <c r="Q2707" i="1"/>
  <c r="R2707" i="1"/>
  <c r="U2707" i="1"/>
  <c r="AA2707" i="1" s="1"/>
  <c r="V2707" i="1"/>
  <c r="W2707" i="1"/>
  <c r="AB2707" i="1" s="1"/>
  <c r="X2707" i="1"/>
  <c r="Y2707" i="1"/>
  <c r="Z2707" i="1"/>
  <c r="AC2707" i="1"/>
  <c r="AD2707" i="1"/>
  <c r="AI2707" i="1" s="1"/>
  <c r="AE2707" i="1"/>
  <c r="AF2707" i="1"/>
  <c r="AJ2707" i="1" s="1"/>
  <c r="E2707" i="1"/>
  <c r="E797" i="1"/>
  <c r="AI2733" i="1"/>
  <c r="AJ2733" i="1"/>
  <c r="AB17" i="1"/>
  <c r="AB18" i="1"/>
  <c r="AB20" i="1"/>
  <c r="AB22" i="1"/>
  <c r="AB23" i="1"/>
  <c r="AB24" i="1"/>
  <c r="AB25" i="1"/>
  <c r="AB26" i="1"/>
  <c r="AB27" i="1"/>
  <c r="AA175" i="1"/>
  <c r="AB175" i="1"/>
  <c r="AA176" i="1"/>
  <c r="AB176" i="1"/>
  <c r="AA177" i="1"/>
  <c r="AB177" i="1"/>
  <c r="AA178" i="1"/>
  <c r="AB178" i="1"/>
  <c r="AA179" i="1"/>
  <c r="AB179" i="1"/>
  <c r="AB174" i="1"/>
  <c r="AA174" i="1"/>
  <c r="AB172" i="1"/>
  <c r="AA172" i="1"/>
  <c r="AA170" i="1"/>
  <c r="AB170" i="1"/>
  <c r="AB169" i="1"/>
  <c r="Q2744" i="1" l="1"/>
  <c r="Y2744" i="1"/>
  <c r="AC2744" i="1"/>
  <c r="W2744" i="1"/>
  <c r="AA2729" i="1"/>
  <c r="AA2676" i="1"/>
  <c r="U2744" i="1"/>
  <c r="X2744" i="1"/>
  <c r="AB2683" i="1"/>
  <c r="AA2682" i="1"/>
  <c r="AB2681" i="1"/>
  <c r="AA2680" i="1"/>
  <c r="AB2679" i="1"/>
  <c r="AA2678" i="1"/>
  <c r="AB2677" i="1"/>
  <c r="R2744" i="1"/>
  <c r="V2744" i="1"/>
  <c r="Z2744" i="1"/>
  <c r="AA2683" i="1"/>
  <c r="AB2682" i="1"/>
  <c r="AA2681" i="1"/>
  <c r="AB2680" i="1"/>
  <c r="AA2679" i="1"/>
  <c r="AB2678" i="1"/>
  <c r="AA2677" i="1"/>
  <c r="AE2744" i="1"/>
  <c r="AB2676" i="1"/>
  <c r="AG2729" i="1"/>
  <c r="AH2716" i="1"/>
  <c r="AK2716" i="1" s="1"/>
  <c r="AG2727" i="1"/>
  <c r="AG2732" i="1"/>
  <c r="AH2729" i="1"/>
  <c r="AK2729" i="1" s="1"/>
  <c r="AH2707" i="1"/>
  <c r="AK2707" i="1" s="1"/>
  <c r="AG2713" i="1"/>
  <c r="AG2707" i="1"/>
  <c r="AH2713" i="1"/>
  <c r="AK2713" i="1" s="1"/>
  <c r="AG2716" i="1"/>
  <c r="AH2727" i="1"/>
  <c r="AK2727" i="1" s="1"/>
  <c r="AH2732" i="1"/>
  <c r="AK2732" i="1" s="1"/>
  <c r="S2713" i="1"/>
  <c r="AH2681" i="1"/>
  <c r="AH2677" i="1"/>
  <c r="S2707" i="1"/>
  <c r="M2707" i="1"/>
  <c r="N2727" i="1"/>
  <c r="S2727" i="1"/>
  <c r="M2727" i="1"/>
  <c r="T2729" i="1"/>
  <c r="N2729" i="1"/>
  <c r="AH2684" i="1"/>
  <c r="T2732" i="1"/>
  <c r="N2707" i="1"/>
  <c r="M2713" i="1"/>
  <c r="S2716" i="1"/>
  <c r="M2716" i="1"/>
  <c r="N2713" i="1"/>
  <c r="N2716" i="1"/>
  <c r="M2732" i="1"/>
  <c r="T2707" i="1"/>
  <c r="T2713" i="1"/>
  <c r="T2716" i="1"/>
  <c r="S2732" i="1"/>
  <c r="M2729" i="1"/>
  <c r="AG2688" i="1"/>
  <c r="AH2689" i="1"/>
  <c r="AK2689" i="1" s="1"/>
  <c r="AG2690" i="1"/>
  <c r="AH2688" i="1"/>
  <c r="AK2688" i="1" s="1"/>
  <c r="AG2689" i="1"/>
  <c r="AH2690" i="1"/>
  <c r="AK2690" i="1" s="1"/>
  <c r="T2727" i="1"/>
  <c r="S2729" i="1"/>
  <c r="N2732" i="1"/>
  <c r="AH2683" i="1"/>
  <c r="AH2679" i="1"/>
  <c r="AH2680" i="1"/>
  <c r="AH2687" i="1"/>
  <c r="AK2687" i="1" s="1"/>
  <c r="AH2682" i="1"/>
  <c r="AH2678" i="1"/>
  <c r="AG945" i="1"/>
  <c r="AH945" i="1"/>
  <c r="AK945" i="1" s="1"/>
  <c r="AG946" i="1"/>
  <c r="AH946" i="1"/>
  <c r="AK946" i="1" s="1"/>
  <c r="AG947" i="1"/>
  <c r="AH947" i="1"/>
  <c r="AK947" i="1" s="1"/>
  <c r="AG948" i="1"/>
  <c r="AH948" i="1"/>
  <c r="AG949" i="1"/>
  <c r="AH949" i="1"/>
  <c r="AG950" i="1"/>
  <c r="AH950" i="1"/>
  <c r="AG951" i="1"/>
  <c r="AH951" i="1"/>
  <c r="AG952" i="1"/>
  <c r="AH952" i="1"/>
  <c r="AA945" i="1"/>
  <c r="AB945" i="1"/>
  <c r="AA946" i="1"/>
  <c r="AB946" i="1"/>
  <c r="AA947" i="1"/>
  <c r="AB947" i="1"/>
  <c r="AA948" i="1"/>
  <c r="AB948" i="1"/>
  <c r="AA949" i="1"/>
  <c r="AB949" i="1"/>
  <c r="AA950" i="1"/>
  <c r="AB950" i="1"/>
  <c r="AA951" i="1"/>
  <c r="AB951" i="1"/>
  <c r="AA952" i="1"/>
  <c r="AB952" i="1"/>
  <c r="S945" i="1"/>
  <c r="T945" i="1"/>
  <c r="S946" i="1"/>
  <c r="T946" i="1"/>
  <c r="S947" i="1"/>
  <c r="T947" i="1"/>
  <c r="S948" i="1"/>
  <c r="T948" i="1"/>
  <c r="S949" i="1"/>
  <c r="T949" i="1"/>
  <c r="S950" i="1"/>
  <c r="S2689" i="1" s="1"/>
  <c r="T950" i="1"/>
  <c r="T2689" i="1" s="1"/>
  <c r="S951" i="1"/>
  <c r="T951" i="1"/>
  <c r="S952" i="1"/>
  <c r="T952" i="1"/>
  <c r="M945" i="1"/>
  <c r="N945" i="1"/>
  <c r="M946" i="1"/>
  <c r="N946" i="1"/>
  <c r="M947" i="1"/>
  <c r="N947" i="1"/>
  <c r="M948" i="1"/>
  <c r="N948" i="1"/>
  <c r="M949" i="1"/>
  <c r="N949" i="1"/>
  <c r="M950" i="1"/>
  <c r="M2689" i="1" s="1"/>
  <c r="N950" i="1"/>
  <c r="N2689" i="1" s="1"/>
  <c r="M951" i="1"/>
  <c r="N951" i="1"/>
  <c r="M952" i="1"/>
  <c r="N952" i="1"/>
  <c r="AJ947" i="1"/>
  <c r="AI947" i="1"/>
  <c r="AJ946" i="1"/>
  <c r="AI946" i="1"/>
  <c r="AJ945" i="1"/>
  <c r="AI945" i="1"/>
  <c r="AG864" i="1" l="1"/>
  <c r="AH864" i="1"/>
  <c r="AG865" i="1"/>
  <c r="AH865" i="1"/>
  <c r="AG866" i="1"/>
  <c r="AH866" i="1"/>
  <c r="AG867" i="1"/>
  <c r="AH867" i="1"/>
  <c r="AG868" i="1"/>
  <c r="AH868" i="1"/>
  <c r="AG869" i="1"/>
  <c r="AH869" i="1"/>
  <c r="AG870" i="1"/>
  <c r="AH870" i="1"/>
  <c r="AG871" i="1"/>
  <c r="AH871" i="1"/>
  <c r="AG872" i="1"/>
  <c r="AH872" i="1"/>
  <c r="AG873" i="1"/>
  <c r="AH873" i="1"/>
  <c r="AK873" i="1" s="1"/>
  <c r="AG874" i="1"/>
  <c r="AH874" i="1"/>
  <c r="AG875" i="1"/>
  <c r="AH875" i="1"/>
  <c r="AG876" i="1"/>
  <c r="AH876" i="1"/>
  <c r="AK876" i="1" s="1"/>
  <c r="AG877" i="1"/>
  <c r="AH877" i="1"/>
  <c r="AK877" i="1" s="1"/>
  <c r="AA864" i="1"/>
  <c r="AA2744" i="1" s="1"/>
  <c r="AB864" i="1"/>
  <c r="AB2744" i="1" s="1"/>
  <c r="AA865" i="1"/>
  <c r="AB865" i="1"/>
  <c r="AA866" i="1"/>
  <c r="AB866" i="1"/>
  <c r="AA867" i="1"/>
  <c r="AB867" i="1"/>
  <c r="AA868" i="1"/>
  <c r="AB868" i="1"/>
  <c r="AA869" i="1"/>
  <c r="AB869" i="1"/>
  <c r="AA870" i="1"/>
  <c r="AB870" i="1"/>
  <c r="AA871" i="1"/>
  <c r="AB871" i="1"/>
  <c r="AA872" i="1"/>
  <c r="AB872" i="1"/>
  <c r="AA873" i="1"/>
  <c r="AB873" i="1"/>
  <c r="AA874" i="1"/>
  <c r="AB874" i="1"/>
  <c r="AA875" i="1"/>
  <c r="AB875" i="1"/>
  <c r="AA876" i="1"/>
  <c r="AB876" i="1"/>
  <c r="AA877" i="1"/>
  <c r="AB877" i="1"/>
  <c r="S864" i="1"/>
  <c r="T864" i="1"/>
  <c r="S865" i="1"/>
  <c r="T865" i="1"/>
  <c r="S866" i="1"/>
  <c r="T866" i="1"/>
  <c r="S867" i="1"/>
  <c r="S2723" i="1" s="1"/>
  <c r="T867" i="1"/>
  <c r="T2723" i="1" s="1"/>
  <c r="S868" i="1"/>
  <c r="T868" i="1"/>
  <c r="S869" i="1"/>
  <c r="T869" i="1"/>
  <c r="S870" i="1"/>
  <c r="T870" i="1"/>
  <c r="S871" i="1"/>
  <c r="T871" i="1"/>
  <c r="S872" i="1"/>
  <c r="T872" i="1"/>
  <c r="S873" i="1"/>
  <c r="S2728" i="1" s="1"/>
  <c r="T873" i="1"/>
  <c r="T2728" i="1" s="1"/>
  <c r="S874" i="1"/>
  <c r="T874" i="1"/>
  <c r="S875" i="1"/>
  <c r="S2698" i="1" s="1"/>
  <c r="T875" i="1"/>
  <c r="T2698" i="1" s="1"/>
  <c r="S876" i="1"/>
  <c r="S2696" i="1" s="1"/>
  <c r="T876" i="1"/>
  <c r="T2696" i="1" s="1"/>
  <c r="S877" i="1"/>
  <c r="S2718" i="1" s="1"/>
  <c r="T877" i="1"/>
  <c r="T2718" i="1" s="1"/>
  <c r="M864" i="1"/>
  <c r="N864" i="1"/>
  <c r="M865" i="1"/>
  <c r="N865" i="1"/>
  <c r="M866" i="1"/>
  <c r="N866" i="1"/>
  <c r="M867" i="1"/>
  <c r="N867" i="1"/>
  <c r="M868" i="1"/>
  <c r="N868" i="1"/>
  <c r="M869" i="1"/>
  <c r="N869" i="1"/>
  <c r="M870" i="1"/>
  <c r="N870" i="1"/>
  <c r="M871" i="1"/>
  <c r="N871" i="1"/>
  <c r="M872" i="1"/>
  <c r="N872" i="1"/>
  <c r="M873" i="1"/>
  <c r="M2728" i="1" s="1"/>
  <c r="N873" i="1"/>
  <c r="N2728" i="1" s="1"/>
  <c r="M874" i="1"/>
  <c r="N874" i="1"/>
  <c r="M875" i="1"/>
  <c r="M2698" i="1" s="1"/>
  <c r="N875" i="1"/>
  <c r="N2698" i="1" s="1"/>
  <c r="M876" i="1"/>
  <c r="M2696" i="1" s="1"/>
  <c r="N876" i="1"/>
  <c r="N2696" i="1" s="1"/>
  <c r="M877" i="1"/>
  <c r="M2718" i="1" s="1"/>
  <c r="N877" i="1"/>
  <c r="N2718" i="1" s="1"/>
  <c r="AJ877" i="1"/>
  <c r="AI877" i="1"/>
  <c r="AJ876" i="1"/>
  <c r="AI876" i="1"/>
  <c r="AJ873" i="1"/>
  <c r="AI873" i="1"/>
  <c r="E878" i="1"/>
  <c r="F878" i="1"/>
  <c r="G878" i="1"/>
  <c r="H878" i="1"/>
  <c r="I878" i="1"/>
  <c r="J878" i="1"/>
  <c r="K878" i="1"/>
  <c r="L878" i="1"/>
  <c r="O878" i="1"/>
  <c r="P878" i="1"/>
  <c r="Q878" i="1"/>
  <c r="R878" i="1"/>
  <c r="U878" i="1"/>
  <c r="V878" i="1"/>
  <c r="W878" i="1"/>
  <c r="X878" i="1"/>
  <c r="Y878" i="1"/>
  <c r="Z878" i="1"/>
  <c r="AC878" i="1"/>
  <c r="AD878" i="1"/>
  <c r="AI878" i="1" s="1"/>
  <c r="AE878" i="1"/>
  <c r="AJ878" i="1" l="1"/>
  <c r="AB394" i="1" l="1"/>
  <c r="AB393" i="1"/>
  <c r="AB392" i="1"/>
  <c r="AB391" i="1"/>
  <c r="AB390" i="1"/>
  <c r="AB389" i="1"/>
  <c r="AB387" i="1"/>
  <c r="AB385" i="1"/>
  <c r="AB384" i="1"/>
  <c r="AB314" i="1" l="1"/>
  <c r="AB315" i="1"/>
  <c r="AB317" i="1"/>
  <c r="AB321" i="1"/>
  <c r="AB322" i="1"/>
  <c r="AB323" i="1"/>
  <c r="AB324" i="1"/>
  <c r="AB320" i="1"/>
  <c r="AB319" i="1"/>
  <c r="AG56" i="1" l="1"/>
  <c r="AH56" i="1"/>
  <c r="AG57" i="1"/>
  <c r="AH57" i="1"/>
  <c r="AG58" i="1"/>
  <c r="AH58" i="1"/>
  <c r="AG59" i="1"/>
  <c r="AH59" i="1"/>
  <c r="AG60" i="1"/>
  <c r="AH60" i="1"/>
  <c r="AG61" i="1"/>
  <c r="AG62" i="1"/>
  <c r="AH62" i="1"/>
  <c r="AG63" i="1"/>
  <c r="M56" i="1"/>
  <c r="N56" i="1"/>
  <c r="M57" i="1"/>
  <c r="N57" i="1"/>
  <c r="M58" i="1"/>
  <c r="N58" i="1"/>
  <c r="M59" i="1"/>
  <c r="N59" i="1"/>
  <c r="M60" i="1"/>
  <c r="M2717" i="1" s="1"/>
  <c r="N60" i="1"/>
  <c r="N2717" i="1" s="1"/>
  <c r="M61" i="1"/>
  <c r="M2722" i="1" s="1"/>
  <c r="N61" i="1"/>
  <c r="N2722" i="1" s="1"/>
  <c r="M62" i="1"/>
  <c r="N62" i="1"/>
  <c r="M63" i="1"/>
  <c r="M2726" i="1" s="1"/>
  <c r="N63" i="1"/>
  <c r="N2726" i="1" s="1"/>
  <c r="S56" i="1"/>
  <c r="T56" i="1"/>
  <c r="S57" i="1"/>
  <c r="T57" i="1"/>
  <c r="S58" i="1"/>
  <c r="T58" i="1"/>
  <c r="S59" i="1"/>
  <c r="T59" i="1"/>
  <c r="S60" i="1"/>
  <c r="S2717" i="1" s="1"/>
  <c r="T60" i="1"/>
  <c r="T2717" i="1" s="1"/>
  <c r="S61" i="1"/>
  <c r="S2722" i="1" s="1"/>
  <c r="T61" i="1"/>
  <c r="T2722" i="1" s="1"/>
  <c r="S62" i="1"/>
  <c r="T62" i="1"/>
  <c r="S63" i="1"/>
  <c r="S2726" i="1" s="1"/>
  <c r="AA56" i="1"/>
  <c r="AB56" i="1"/>
  <c r="AA57" i="1"/>
  <c r="AB57" i="1"/>
  <c r="AA58" i="1"/>
  <c r="AB58" i="1"/>
  <c r="AA59" i="1"/>
  <c r="AB59" i="1"/>
  <c r="AA60" i="1"/>
  <c r="AB60" i="1"/>
  <c r="AA61" i="1"/>
  <c r="AB61" i="1"/>
  <c r="AA62" i="1"/>
  <c r="AB62" i="1"/>
  <c r="AA63" i="1"/>
  <c r="AB63" i="1"/>
  <c r="AA51" i="1"/>
  <c r="AF48" i="1"/>
  <c r="AF2676" i="1" s="1"/>
  <c r="AD48" i="1"/>
  <c r="AD2676" i="1" s="1"/>
  <c r="AD2744" i="1" s="1"/>
  <c r="S48" i="1"/>
  <c r="T48" i="1"/>
  <c r="S49" i="1"/>
  <c r="T49" i="1"/>
  <c r="S50" i="1"/>
  <c r="T50" i="1"/>
  <c r="S51" i="1"/>
  <c r="T51" i="1"/>
  <c r="S52" i="1"/>
  <c r="T52" i="1"/>
  <c r="S53" i="1"/>
  <c r="T53" i="1"/>
  <c r="S54" i="1"/>
  <c r="T54" i="1"/>
  <c r="S55" i="1"/>
  <c r="T55" i="1"/>
  <c r="L51" i="1"/>
  <c r="J51" i="1"/>
  <c r="H51" i="1"/>
  <c r="G51" i="1"/>
  <c r="F51" i="1"/>
  <c r="J49" i="1"/>
  <c r="F49" i="1"/>
  <c r="J48" i="1"/>
  <c r="H48" i="1"/>
  <c r="L48" i="1" s="1"/>
  <c r="F48" i="1"/>
  <c r="AD26" i="1"/>
  <c r="AF24" i="1"/>
  <c r="AD24" i="1"/>
  <c r="P27" i="1"/>
  <c r="P24" i="1"/>
  <c r="L22" i="1"/>
  <c r="K22" i="1"/>
  <c r="L20" i="1"/>
  <c r="K20" i="1"/>
  <c r="J20" i="1"/>
  <c r="C15" i="1"/>
  <c r="AD63" i="1"/>
  <c r="AD2726" i="1" s="1"/>
  <c r="P63" i="1"/>
  <c r="P2726" i="1" s="1"/>
  <c r="AF61" i="1"/>
  <c r="AI2726" i="1" l="1"/>
  <c r="AH2726" i="1"/>
  <c r="AK2726" i="1" s="1"/>
  <c r="AF2722" i="1"/>
  <c r="T63" i="1"/>
  <c r="T2726" i="1" s="1"/>
  <c r="AH61" i="1"/>
  <c r="AH63" i="1"/>
  <c r="AK62" i="1"/>
  <c r="AJ56" i="1"/>
  <c r="AI57" i="1"/>
  <c r="AI62" i="1"/>
  <c r="AI56" i="1"/>
  <c r="AK56" i="1"/>
  <c r="AJ57" i="1"/>
  <c r="AJ62" i="1"/>
  <c r="AK57" i="1"/>
  <c r="AJ2722" i="1" l="1"/>
  <c r="AH2722" i="1"/>
  <c r="AK2722" i="1" s="1"/>
  <c r="AG787" i="1"/>
  <c r="AG788" i="1"/>
  <c r="AG789" i="1"/>
  <c r="AG790" i="1"/>
  <c r="AG791" i="1"/>
  <c r="AG792" i="1"/>
  <c r="AG793" i="1"/>
  <c r="AG794" i="1"/>
  <c r="AG795" i="1"/>
  <c r="AG796" i="1"/>
  <c r="AG786" i="1"/>
  <c r="F587" i="1"/>
  <c r="F548" i="1"/>
  <c r="F286" i="1"/>
  <c r="F255" i="1"/>
  <c r="E2676" i="1"/>
  <c r="F1023" i="1"/>
  <c r="E1023" i="1"/>
  <c r="AJ2684" i="1"/>
  <c r="I2683" i="1"/>
  <c r="I2676" i="1"/>
  <c r="J2676" i="1"/>
  <c r="K2676" i="1"/>
  <c r="L2676" i="1"/>
  <c r="I2677" i="1"/>
  <c r="J2677" i="1"/>
  <c r="K2677" i="1"/>
  <c r="L2677" i="1"/>
  <c r="I2678" i="1"/>
  <c r="J2678" i="1"/>
  <c r="K2678" i="1"/>
  <c r="L2678" i="1"/>
  <c r="I2679" i="1"/>
  <c r="J2679" i="1"/>
  <c r="K2679" i="1"/>
  <c r="L2679" i="1"/>
  <c r="I2680" i="1"/>
  <c r="J2680" i="1"/>
  <c r="K2680" i="1"/>
  <c r="L2680" i="1"/>
  <c r="I2681" i="1"/>
  <c r="J2681" i="1"/>
  <c r="K2681" i="1"/>
  <c r="L2681" i="1"/>
  <c r="I2682" i="1"/>
  <c r="J2682" i="1"/>
  <c r="K2682" i="1"/>
  <c r="L2682" i="1"/>
  <c r="J2683" i="1"/>
  <c r="K2683" i="1"/>
  <c r="L2683" i="1"/>
  <c r="F2676" i="1"/>
  <c r="G2676" i="1"/>
  <c r="H2676" i="1"/>
  <c r="F2677" i="1"/>
  <c r="G2677" i="1"/>
  <c r="H2677" i="1"/>
  <c r="F2678" i="1"/>
  <c r="G2678" i="1"/>
  <c r="H2678" i="1"/>
  <c r="F2679" i="1"/>
  <c r="G2679" i="1"/>
  <c r="H2679" i="1"/>
  <c r="F2680" i="1"/>
  <c r="G2680" i="1"/>
  <c r="H2680" i="1"/>
  <c r="F2681" i="1"/>
  <c r="G2681" i="1"/>
  <c r="H2681" i="1"/>
  <c r="F2682" i="1"/>
  <c r="G2682" i="1"/>
  <c r="H2682" i="1"/>
  <c r="F2683" i="1"/>
  <c r="G2683" i="1"/>
  <c r="H2683" i="1"/>
  <c r="AG2676" i="1"/>
  <c r="AH2676" i="1"/>
  <c r="S2677" i="1"/>
  <c r="T2677" i="1"/>
  <c r="AG2677" i="1"/>
  <c r="AG2678" i="1"/>
  <c r="AG2679" i="1"/>
  <c r="AG2680" i="1"/>
  <c r="S2681" i="1"/>
  <c r="T2681" i="1"/>
  <c r="AG2681" i="1"/>
  <c r="S2682" i="1"/>
  <c r="T2682" i="1"/>
  <c r="AG2682" i="1"/>
  <c r="S2683" i="1"/>
  <c r="T2683" i="1"/>
  <c r="AG2683" i="1"/>
  <c r="E2677" i="1"/>
  <c r="E2678" i="1"/>
  <c r="E2679" i="1"/>
  <c r="E2680" i="1"/>
  <c r="E2681" i="1"/>
  <c r="E2682" i="1"/>
  <c r="AD2643" i="1"/>
  <c r="AE2643" i="1"/>
  <c r="AF2643" i="1"/>
  <c r="AD2644" i="1"/>
  <c r="AE2644" i="1"/>
  <c r="AF2644" i="1"/>
  <c r="AD2645" i="1"/>
  <c r="AE2645" i="1"/>
  <c r="AF2645" i="1"/>
  <c r="AD2646" i="1"/>
  <c r="AE2646" i="1"/>
  <c r="AF2646" i="1"/>
  <c r="AD2647" i="1"/>
  <c r="AE2647" i="1"/>
  <c r="AF2647" i="1"/>
  <c r="AD2648" i="1"/>
  <c r="AE2648" i="1"/>
  <c r="AF2648" i="1"/>
  <c r="AD2649" i="1"/>
  <c r="AE2649" i="1"/>
  <c r="AF2649" i="1"/>
  <c r="AD2650" i="1"/>
  <c r="AE2650" i="1"/>
  <c r="AF2650" i="1"/>
  <c r="AD2651" i="1"/>
  <c r="AE2651" i="1"/>
  <c r="AF2651" i="1"/>
  <c r="AD2652" i="1"/>
  <c r="AE2652" i="1"/>
  <c r="AF2652" i="1"/>
  <c r="AD2653" i="1"/>
  <c r="AE2653" i="1"/>
  <c r="AF2653" i="1"/>
  <c r="AD2654" i="1"/>
  <c r="AE2654" i="1"/>
  <c r="AF2654" i="1"/>
  <c r="AD2655" i="1"/>
  <c r="AE2655" i="1"/>
  <c r="AF2655" i="1"/>
  <c r="AC2655" i="1"/>
  <c r="AC2654" i="1"/>
  <c r="AC2653" i="1"/>
  <c r="AC2652" i="1"/>
  <c r="AC2651" i="1"/>
  <c r="AC2650" i="1"/>
  <c r="AC2649" i="1"/>
  <c r="AC2648" i="1"/>
  <c r="AC2647" i="1"/>
  <c r="AC2646" i="1"/>
  <c r="AC2645" i="1"/>
  <c r="AC2644" i="1"/>
  <c r="AC2643" i="1"/>
  <c r="V2643" i="1"/>
  <c r="W2643" i="1"/>
  <c r="X2643" i="1"/>
  <c r="Y2643" i="1"/>
  <c r="Z2643" i="1"/>
  <c r="V2644" i="1"/>
  <c r="W2644" i="1"/>
  <c r="AB2644" i="1" s="1"/>
  <c r="X2644" i="1"/>
  <c r="Y2644" i="1"/>
  <c r="Z2644" i="1"/>
  <c r="V2645" i="1"/>
  <c r="W2645" i="1"/>
  <c r="X2645" i="1"/>
  <c r="Y2645" i="1"/>
  <c r="Z2645" i="1"/>
  <c r="V2646" i="1"/>
  <c r="W2646" i="1"/>
  <c r="X2646" i="1"/>
  <c r="Y2646" i="1"/>
  <c r="Z2646" i="1"/>
  <c r="V2647" i="1"/>
  <c r="W2647" i="1"/>
  <c r="X2647" i="1"/>
  <c r="Y2647" i="1"/>
  <c r="Z2647" i="1"/>
  <c r="V2648" i="1"/>
  <c r="W2648" i="1"/>
  <c r="AB2648" i="1" s="1"/>
  <c r="X2648" i="1"/>
  <c r="Y2648" i="1"/>
  <c r="Z2648" i="1"/>
  <c r="V2649" i="1"/>
  <c r="W2649" i="1"/>
  <c r="X2649" i="1"/>
  <c r="Y2649" i="1"/>
  <c r="Z2649" i="1"/>
  <c r="V2650" i="1"/>
  <c r="W2650" i="1"/>
  <c r="X2650" i="1"/>
  <c r="Y2650" i="1"/>
  <c r="Z2650" i="1"/>
  <c r="AF2663" i="1" s="1"/>
  <c r="V2651" i="1"/>
  <c r="W2651" i="1"/>
  <c r="X2651" i="1"/>
  <c r="Y2651" i="1"/>
  <c r="Z2651" i="1"/>
  <c r="V2652" i="1"/>
  <c r="W2652" i="1"/>
  <c r="AB2652" i="1" s="1"/>
  <c r="X2652" i="1"/>
  <c r="Y2652" i="1"/>
  <c r="Z2652" i="1"/>
  <c r="V2653" i="1"/>
  <c r="W2653" i="1"/>
  <c r="X2653" i="1"/>
  <c r="Y2653" i="1"/>
  <c r="Z2653" i="1"/>
  <c r="V2654" i="1"/>
  <c r="W2654" i="1"/>
  <c r="X2654" i="1"/>
  <c r="Y2654" i="1"/>
  <c r="Z2654" i="1"/>
  <c r="V2655" i="1"/>
  <c r="W2655" i="1"/>
  <c r="X2655" i="1"/>
  <c r="Y2655" i="1"/>
  <c r="Z2655" i="1"/>
  <c r="U2655" i="1"/>
  <c r="U2654" i="1"/>
  <c r="AA2654" i="1" s="1"/>
  <c r="U2653" i="1"/>
  <c r="U2652" i="1"/>
  <c r="AA2652" i="1" s="1"/>
  <c r="U2651" i="1"/>
  <c r="U2650" i="1"/>
  <c r="AA2650" i="1" s="1"/>
  <c r="U2649" i="1"/>
  <c r="U2648" i="1"/>
  <c r="AA2648" i="1" s="1"/>
  <c r="U2647" i="1"/>
  <c r="U2646" i="1"/>
  <c r="AA2646" i="1" s="1"/>
  <c r="U2645" i="1"/>
  <c r="AA2645" i="1" s="1"/>
  <c r="U2644" i="1"/>
  <c r="AA2644" i="1" s="1"/>
  <c r="U2643" i="1"/>
  <c r="P2643" i="1"/>
  <c r="Q2643" i="1"/>
  <c r="R2643" i="1"/>
  <c r="P2644" i="1"/>
  <c r="Q2644" i="1"/>
  <c r="R2644" i="1"/>
  <c r="P2645" i="1"/>
  <c r="Q2645" i="1"/>
  <c r="R2645" i="1"/>
  <c r="P2646" i="1"/>
  <c r="Q2646" i="1"/>
  <c r="R2646" i="1"/>
  <c r="P2647" i="1"/>
  <c r="Q2647" i="1"/>
  <c r="R2647" i="1"/>
  <c r="P2648" i="1"/>
  <c r="Q2648" i="1"/>
  <c r="R2648" i="1"/>
  <c r="P2649" i="1"/>
  <c r="Q2649" i="1"/>
  <c r="R2649" i="1"/>
  <c r="P2650" i="1"/>
  <c r="Q2650" i="1"/>
  <c r="R2650" i="1"/>
  <c r="P2651" i="1"/>
  <c r="Q2651" i="1"/>
  <c r="R2651" i="1"/>
  <c r="P2652" i="1"/>
  <c r="Q2652" i="1"/>
  <c r="R2652" i="1"/>
  <c r="P2653" i="1"/>
  <c r="Q2653" i="1"/>
  <c r="R2653" i="1"/>
  <c r="P2654" i="1"/>
  <c r="Q2654" i="1"/>
  <c r="R2654" i="1"/>
  <c r="P2655" i="1"/>
  <c r="Q2655" i="1"/>
  <c r="R2655" i="1"/>
  <c r="O2655" i="1"/>
  <c r="O2654" i="1"/>
  <c r="O2653" i="1"/>
  <c r="O2652" i="1"/>
  <c r="O2651" i="1"/>
  <c r="O2650" i="1"/>
  <c r="O2649" i="1"/>
  <c r="O2648" i="1"/>
  <c r="O2647" i="1"/>
  <c r="O2646" i="1"/>
  <c r="O2645" i="1"/>
  <c r="O2644" i="1"/>
  <c r="O2643" i="1"/>
  <c r="F2643" i="1"/>
  <c r="G2643" i="1"/>
  <c r="H2643" i="1"/>
  <c r="I2643" i="1"/>
  <c r="J2643" i="1"/>
  <c r="K2643" i="1"/>
  <c r="L2643" i="1"/>
  <c r="F2644" i="1"/>
  <c r="G2644" i="1"/>
  <c r="H2644" i="1"/>
  <c r="I2644" i="1"/>
  <c r="J2644" i="1"/>
  <c r="K2644" i="1"/>
  <c r="L2644" i="1"/>
  <c r="F2645" i="1"/>
  <c r="G2645" i="1"/>
  <c r="H2645" i="1"/>
  <c r="I2645" i="1"/>
  <c r="J2645" i="1"/>
  <c r="K2645" i="1"/>
  <c r="L2645" i="1"/>
  <c r="F2646" i="1"/>
  <c r="G2646" i="1"/>
  <c r="H2646" i="1"/>
  <c r="I2646" i="1"/>
  <c r="J2646" i="1"/>
  <c r="K2646" i="1"/>
  <c r="L2646" i="1"/>
  <c r="F2647" i="1"/>
  <c r="G2647" i="1"/>
  <c r="H2647" i="1"/>
  <c r="I2647" i="1"/>
  <c r="J2647" i="1"/>
  <c r="K2647" i="1"/>
  <c r="L2647" i="1"/>
  <c r="F2648" i="1"/>
  <c r="G2648" i="1"/>
  <c r="H2648" i="1"/>
  <c r="I2648" i="1"/>
  <c r="J2648" i="1"/>
  <c r="K2648" i="1"/>
  <c r="L2648" i="1"/>
  <c r="F2649" i="1"/>
  <c r="G2649" i="1"/>
  <c r="H2649" i="1"/>
  <c r="I2649" i="1"/>
  <c r="J2649" i="1"/>
  <c r="K2649" i="1"/>
  <c r="L2649" i="1"/>
  <c r="F2650" i="1"/>
  <c r="G2650" i="1"/>
  <c r="H2650" i="1"/>
  <c r="I2650" i="1"/>
  <c r="J2650" i="1"/>
  <c r="K2650" i="1"/>
  <c r="L2650" i="1"/>
  <c r="F2651" i="1"/>
  <c r="G2651" i="1"/>
  <c r="H2651" i="1"/>
  <c r="I2651" i="1"/>
  <c r="J2651" i="1"/>
  <c r="K2651" i="1"/>
  <c r="L2651" i="1"/>
  <c r="F2652" i="1"/>
  <c r="G2652" i="1"/>
  <c r="H2652" i="1"/>
  <c r="I2652" i="1"/>
  <c r="J2652" i="1"/>
  <c r="K2652" i="1"/>
  <c r="L2652" i="1"/>
  <c r="F2653" i="1"/>
  <c r="G2653" i="1"/>
  <c r="H2653" i="1"/>
  <c r="I2653" i="1"/>
  <c r="J2653" i="1"/>
  <c r="K2653" i="1"/>
  <c r="L2653" i="1"/>
  <c r="F2654" i="1"/>
  <c r="G2654" i="1"/>
  <c r="H2654" i="1"/>
  <c r="I2654" i="1"/>
  <c r="J2654" i="1"/>
  <c r="K2654" i="1"/>
  <c r="L2654" i="1"/>
  <c r="F2655" i="1"/>
  <c r="G2655" i="1"/>
  <c r="H2655" i="1"/>
  <c r="I2655" i="1"/>
  <c r="J2655" i="1"/>
  <c r="K2655" i="1"/>
  <c r="L2655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C2643" i="1"/>
  <c r="AJ2678" i="1" s="1"/>
  <c r="AG569" i="1"/>
  <c r="AH569" i="1"/>
  <c r="AG570" i="1"/>
  <c r="AH570" i="1"/>
  <c r="AG571" i="1"/>
  <c r="AH571" i="1"/>
  <c r="AG572" i="1"/>
  <c r="AH572" i="1"/>
  <c r="AG573" i="1"/>
  <c r="AH573" i="1"/>
  <c r="AG574" i="1"/>
  <c r="AH574" i="1"/>
  <c r="AG575" i="1"/>
  <c r="AH575" i="1"/>
  <c r="AG576" i="1"/>
  <c r="AH576" i="1"/>
  <c r="AK576" i="1" s="1"/>
  <c r="AG577" i="1"/>
  <c r="AH577" i="1"/>
  <c r="AK577" i="1" s="1"/>
  <c r="AG578" i="1"/>
  <c r="AH578" i="1"/>
  <c r="AK578" i="1" s="1"/>
  <c r="AG579" i="1"/>
  <c r="AH579" i="1"/>
  <c r="AK579" i="1" s="1"/>
  <c r="AG580" i="1"/>
  <c r="AH580" i="1"/>
  <c r="AK580" i="1" s="1"/>
  <c r="AG581" i="1"/>
  <c r="AH581" i="1"/>
  <c r="AK581" i="1" s="1"/>
  <c r="AG582" i="1"/>
  <c r="AH582" i="1"/>
  <c r="AK582" i="1" s="1"/>
  <c r="AG583" i="1"/>
  <c r="AH583" i="1"/>
  <c r="AK583" i="1" s="1"/>
  <c r="AG584" i="1"/>
  <c r="AH584" i="1"/>
  <c r="AK584" i="1" s="1"/>
  <c r="AG585" i="1"/>
  <c r="AH585" i="1"/>
  <c r="AK585" i="1" s="1"/>
  <c r="AG586" i="1"/>
  <c r="AH586" i="1"/>
  <c r="AK586" i="1" s="1"/>
  <c r="AH568" i="1"/>
  <c r="AG568" i="1"/>
  <c r="AA622" i="1"/>
  <c r="AB622" i="1"/>
  <c r="AA623" i="1"/>
  <c r="AB623" i="1"/>
  <c r="AA624" i="1"/>
  <c r="AB624" i="1"/>
  <c r="AA625" i="1"/>
  <c r="AB625" i="1"/>
  <c r="AB621" i="1"/>
  <c r="AA621" i="1"/>
  <c r="AB620" i="1"/>
  <c r="AA620" i="1"/>
  <c r="AB618" i="1"/>
  <c r="AA618" i="1"/>
  <c r="AB615" i="1"/>
  <c r="AA615" i="1"/>
  <c r="AB616" i="1"/>
  <c r="AA616" i="1"/>
  <c r="AA570" i="1"/>
  <c r="AB570" i="1"/>
  <c r="AA571" i="1"/>
  <c r="AB571" i="1"/>
  <c r="AA572" i="1"/>
  <c r="AB572" i="1"/>
  <c r="AA573" i="1"/>
  <c r="AB573" i="1"/>
  <c r="AA574" i="1"/>
  <c r="AB574" i="1"/>
  <c r="AA575" i="1"/>
  <c r="AB575" i="1"/>
  <c r="AA576" i="1"/>
  <c r="AB576" i="1"/>
  <c r="AA577" i="1"/>
  <c r="AB577" i="1"/>
  <c r="AA578" i="1"/>
  <c r="AB578" i="1"/>
  <c r="AA579" i="1"/>
  <c r="AB579" i="1"/>
  <c r="AA580" i="1"/>
  <c r="AB580" i="1"/>
  <c r="AA581" i="1"/>
  <c r="AB581" i="1"/>
  <c r="AA582" i="1"/>
  <c r="AB582" i="1"/>
  <c r="AA583" i="1"/>
  <c r="AB583" i="1"/>
  <c r="AA584" i="1"/>
  <c r="AB584" i="1"/>
  <c r="AA585" i="1"/>
  <c r="AB585" i="1"/>
  <c r="AA586" i="1"/>
  <c r="AB586" i="1"/>
  <c r="AA568" i="1"/>
  <c r="AB568" i="1"/>
  <c r="AB569" i="1"/>
  <c r="AA569" i="1"/>
  <c r="AB540" i="1"/>
  <c r="AA540" i="1"/>
  <c r="AA542" i="1"/>
  <c r="AB542" i="1"/>
  <c r="AA544" i="1"/>
  <c r="AB544" i="1"/>
  <c r="AA545" i="1"/>
  <c r="AB545" i="1"/>
  <c r="AA546" i="1"/>
  <c r="AB546" i="1"/>
  <c r="AA547" i="1"/>
  <c r="AB547" i="1"/>
  <c r="AB543" i="1"/>
  <c r="AA543" i="1"/>
  <c r="AJ586" i="1"/>
  <c r="AI586" i="1"/>
  <c r="T586" i="1"/>
  <c r="T2697" i="1" s="1"/>
  <c r="S586" i="1"/>
  <c r="S2697" i="1" s="1"/>
  <c r="N586" i="1"/>
  <c r="N2697" i="1" s="1"/>
  <c r="M586" i="1"/>
  <c r="M2697" i="1" s="1"/>
  <c r="AJ585" i="1"/>
  <c r="AI585" i="1"/>
  <c r="T585" i="1"/>
  <c r="S585" i="1"/>
  <c r="N585" i="1"/>
  <c r="M585" i="1"/>
  <c r="AJ584" i="1"/>
  <c r="AI584" i="1"/>
  <c r="T584" i="1"/>
  <c r="T2693" i="1" s="1"/>
  <c r="S584" i="1"/>
  <c r="S2693" i="1" s="1"/>
  <c r="N584" i="1"/>
  <c r="N2693" i="1" s="1"/>
  <c r="M584" i="1"/>
  <c r="M2693" i="1" s="1"/>
  <c r="AJ583" i="1"/>
  <c r="AI583" i="1"/>
  <c r="T583" i="1"/>
  <c r="S583" i="1"/>
  <c r="N583" i="1"/>
  <c r="M583" i="1"/>
  <c r="AJ582" i="1"/>
  <c r="AI582" i="1"/>
  <c r="T582" i="1"/>
  <c r="S582" i="1"/>
  <c r="N582" i="1"/>
  <c r="M582" i="1"/>
  <c r="AJ581" i="1"/>
  <c r="AI581" i="1"/>
  <c r="T581" i="1"/>
  <c r="T2708" i="1" s="1"/>
  <c r="S581" i="1"/>
  <c r="S2708" i="1" s="1"/>
  <c r="N581" i="1"/>
  <c r="N2708" i="1" s="1"/>
  <c r="M581" i="1"/>
  <c r="M2708" i="1" s="1"/>
  <c r="AJ580" i="1"/>
  <c r="AI580" i="1"/>
  <c r="T580" i="1"/>
  <c r="T2690" i="1" s="1"/>
  <c r="S580" i="1"/>
  <c r="S2690" i="1" s="1"/>
  <c r="N580" i="1"/>
  <c r="N2690" i="1" s="1"/>
  <c r="M580" i="1"/>
  <c r="M2690" i="1" s="1"/>
  <c r="AJ579" i="1"/>
  <c r="AI579" i="1"/>
  <c r="T579" i="1"/>
  <c r="T2687" i="1" s="1"/>
  <c r="S579" i="1"/>
  <c r="N579" i="1"/>
  <c r="M579" i="1"/>
  <c r="AJ578" i="1"/>
  <c r="AI578" i="1"/>
  <c r="T578" i="1"/>
  <c r="T2699" i="1" s="1"/>
  <c r="S578" i="1"/>
  <c r="S2699" i="1" s="1"/>
  <c r="N578" i="1"/>
  <c r="N2699" i="1" s="1"/>
  <c r="M578" i="1"/>
  <c r="M2699" i="1" s="1"/>
  <c r="AJ577" i="1"/>
  <c r="AI577" i="1"/>
  <c r="T577" i="1"/>
  <c r="S577" i="1"/>
  <c r="N577" i="1"/>
  <c r="M577" i="1"/>
  <c r="AJ576" i="1"/>
  <c r="AI576" i="1"/>
  <c r="T576" i="1"/>
  <c r="S576" i="1"/>
  <c r="N576" i="1"/>
  <c r="N2712" i="1" s="1"/>
  <c r="M576" i="1"/>
  <c r="E587" i="1"/>
  <c r="G587" i="1"/>
  <c r="H587" i="1"/>
  <c r="I587" i="1"/>
  <c r="J587" i="1"/>
  <c r="K587" i="1"/>
  <c r="L587" i="1"/>
  <c r="O587" i="1"/>
  <c r="P587" i="1"/>
  <c r="Q587" i="1"/>
  <c r="R587" i="1"/>
  <c r="U587" i="1"/>
  <c r="V587" i="1"/>
  <c r="W587" i="1"/>
  <c r="X587" i="1"/>
  <c r="Y587" i="1"/>
  <c r="Z587" i="1"/>
  <c r="AC587" i="1"/>
  <c r="AD587" i="1"/>
  <c r="AI587" i="1" s="1"/>
  <c r="AE587" i="1"/>
  <c r="AF587" i="1"/>
  <c r="AJ587" i="1" s="1"/>
  <c r="P1020" i="1"/>
  <c r="O1020" i="1"/>
  <c r="P1016" i="1"/>
  <c r="O1016" i="1"/>
  <c r="P1015" i="1"/>
  <c r="O1015" i="1"/>
  <c r="P1014" i="1"/>
  <c r="O1014" i="1"/>
  <c r="P1012" i="1"/>
  <c r="O1012" i="1"/>
  <c r="S981" i="1"/>
  <c r="T981" i="1"/>
  <c r="S982" i="1"/>
  <c r="T982" i="1"/>
  <c r="S984" i="1"/>
  <c r="T984" i="1"/>
  <c r="S986" i="1"/>
  <c r="T986" i="1"/>
  <c r="S987" i="1"/>
  <c r="T987" i="1"/>
  <c r="S988" i="1"/>
  <c r="T988" i="1"/>
  <c r="S989" i="1"/>
  <c r="T989" i="1"/>
  <c r="S990" i="1"/>
  <c r="T990" i="1"/>
  <c r="S991" i="1"/>
  <c r="T991" i="1"/>
  <c r="AH2579" i="1"/>
  <c r="AG2579" i="1"/>
  <c r="AB2579" i="1"/>
  <c r="AA2579" i="1"/>
  <c r="T2579" i="1"/>
  <c r="S2579" i="1"/>
  <c r="N2579" i="1"/>
  <c r="M2579" i="1"/>
  <c r="AH2578" i="1"/>
  <c r="AG2578" i="1"/>
  <c r="AH2577" i="1"/>
  <c r="AG2577" i="1"/>
  <c r="AH2576" i="1"/>
  <c r="AG2576" i="1"/>
  <c r="AB2576" i="1"/>
  <c r="AA2576" i="1"/>
  <c r="T2576" i="1"/>
  <c r="S2576" i="1"/>
  <c r="N2576" i="1"/>
  <c r="M2576" i="1"/>
  <c r="AH2509" i="1"/>
  <c r="AG2509" i="1"/>
  <c r="AB2509" i="1"/>
  <c r="AA2509" i="1"/>
  <c r="T2509" i="1"/>
  <c r="S2509" i="1"/>
  <c r="N2509" i="1"/>
  <c r="M2509" i="1"/>
  <c r="AH2508" i="1"/>
  <c r="AG2508" i="1"/>
  <c r="AH2507" i="1"/>
  <c r="AG2507" i="1"/>
  <c r="AH2506" i="1"/>
  <c r="AG2506" i="1"/>
  <c r="AB2506" i="1"/>
  <c r="AA2506" i="1"/>
  <c r="T2506" i="1"/>
  <c r="S2506" i="1"/>
  <c r="N2506" i="1"/>
  <c r="M2506" i="1"/>
  <c r="AH2439" i="1"/>
  <c r="AG2439" i="1"/>
  <c r="AB2439" i="1"/>
  <c r="AA2439" i="1"/>
  <c r="T2439" i="1"/>
  <c r="S2439" i="1"/>
  <c r="N2439" i="1"/>
  <c r="M2439" i="1"/>
  <c r="AH2438" i="1"/>
  <c r="AG2438" i="1"/>
  <c r="AH2437" i="1"/>
  <c r="AG2437" i="1"/>
  <c r="AH2436" i="1"/>
  <c r="AG2436" i="1"/>
  <c r="AB2436" i="1"/>
  <c r="AA2436" i="1"/>
  <c r="T2436" i="1"/>
  <c r="S2436" i="1"/>
  <c r="N2436" i="1"/>
  <c r="M2436" i="1"/>
  <c r="AH2367" i="1"/>
  <c r="AG2367" i="1"/>
  <c r="AB2367" i="1"/>
  <c r="AA2367" i="1"/>
  <c r="T2367" i="1"/>
  <c r="S2367" i="1"/>
  <c r="N2367" i="1"/>
  <c r="M2367" i="1"/>
  <c r="AH2366" i="1"/>
  <c r="AG2366" i="1"/>
  <c r="AH2365" i="1"/>
  <c r="AG2365" i="1"/>
  <c r="AH2364" i="1"/>
  <c r="AG2364" i="1"/>
  <c r="AB2364" i="1"/>
  <c r="AA2364" i="1"/>
  <c r="T2364" i="1"/>
  <c r="S2364" i="1"/>
  <c r="N2364" i="1"/>
  <c r="M2364" i="1"/>
  <c r="AH2297" i="1"/>
  <c r="AG2297" i="1"/>
  <c r="AB2297" i="1"/>
  <c r="AA2297" i="1"/>
  <c r="T2297" i="1"/>
  <c r="S2297" i="1"/>
  <c r="N2297" i="1"/>
  <c r="M2297" i="1"/>
  <c r="AH2296" i="1"/>
  <c r="AG2296" i="1"/>
  <c r="AH2295" i="1"/>
  <c r="AG2295" i="1"/>
  <c r="AH2294" i="1"/>
  <c r="AG2294" i="1"/>
  <c r="AB2294" i="1"/>
  <c r="AA2294" i="1"/>
  <c r="T2294" i="1"/>
  <c r="S2294" i="1"/>
  <c r="N2294" i="1"/>
  <c r="M2294" i="1"/>
  <c r="AH2227" i="1"/>
  <c r="AG2227" i="1"/>
  <c r="AB2227" i="1"/>
  <c r="AA2227" i="1"/>
  <c r="T2227" i="1"/>
  <c r="S2227" i="1"/>
  <c r="N2227" i="1"/>
  <c r="M2227" i="1"/>
  <c r="AH2226" i="1"/>
  <c r="AG2226" i="1"/>
  <c r="AH2225" i="1"/>
  <c r="AG2225" i="1"/>
  <c r="AH2224" i="1"/>
  <c r="AG2224" i="1"/>
  <c r="AB2224" i="1"/>
  <c r="AA2224" i="1"/>
  <c r="T2224" i="1"/>
  <c r="S2224" i="1"/>
  <c r="N2224" i="1"/>
  <c r="M2224" i="1"/>
  <c r="AH2147" i="1"/>
  <c r="AG2147" i="1"/>
  <c r="AB2147" i="1"/>
  <c r="AA2147" i="1"/>
  <c r="T2147" i="1"/>
  <c r="S2147" i="1"/>
  <c r="N2147" i="1"/>
  <c r="M2147" i="1"/>
  <c r="AH2146" i="1"/>
  <c r="AG2146" i="1"/>
  <c r="AH2145" i="1"/>
  <c r="AG2145" i="1"/>
  <c r="AH2144" i="1"/>
  <c r="AG2144" i="1"/>
  <c r="AB2144" i="1"/>
  <c r="AA2144" i="1"/>
  <c r="T2144" i="1"/>
  <c r="S2144" i="1"/>
  <c r="N2144" i="1"/>
  <c r="M2144" i="1"/>
  <c r="AH2077" i="1"/>
  <c r="AG2077" i="1"/>
  <c r="AB2077" i="1"/>
  <c r="AA2077" i="1"/>
  <c r="T2077" i="1"/>
  <c r="S2077" i="1"/>
  <c r="N2077" i="1"/>
  <c r="M2077" i="1"/>
  <c r="AH2076" i="1"/>
  <c r="AG2076" i="1"/>
  <c r="AH2075" i="1"/>
  <c r="AG2075" i="1"/>
  <c r="AH2074" i="1"/>
  <c r="AG2074" i="1"/>
  <c r="AB2074" i="1"/>
  <c r="AA2074" i="1"/>
  <c r="T2074" i="1"/>
  <c r="S2074" i="1"/>
  <c r="N2074" i="1"/>
  <c r="M2074" i="1"/>
  <c r="AH2007" i="1"/>
  <c r="AG2007" i="1"/>
  <c r="AB2007" i="1"/>
  <c r="AA2007" i="1"/>
  <c r="T2007" i="1"/>
  <c r="S2007" i="1"/>
  <c r="N2007" i="1"/>
  <c r="M2007" i="1"/>
  <c r="AH2006" i="1"/>
  <c r="AG2006" i="1"/>
  <c r="AH2005" i="1"/>
  <c r="AG2005" i="1"/>
  <c r="AH2004" i="1"/>
  <c r="AG2004" i="1"/>
  <c r="AB2004" i="1"/>
  <c r="AA2004" i="1"/>
  <c r="T2004" i="1"/>
  <c r="S2004" i="1"/>
  <c r="N2004" i="1"/>
  <c r="M2004" i="1"/>
  <c r="AH1936" i="1"/>
  <c r="AG1936" i="1"/>
  <c r="AB1936" i="1"/>
  <c r="AA1936" i="1"/>
  <c r="T1936" i="1"/>
  <c r="S1936" i="1"/>
  <c r="N1936" i="1"/>
  <c r="M1936" i="1"/>
  <c r="AH1935" i="1"/>
  <c r="AG1935" i="1"/>
  <c r="AH1934" i="1"/>
  <c r="AG1934" i="1"/>
  <c r="AH1933" i="1"/>
  <c r="AG1933" i="1"/>
  <c r="AB1933" i="1"/>
  <c r="AA1933" i="1"/>
  <c r="T1933" i="1"/>
  <c r="S1933" i="1"/>
  <c r="N1933" i="1"/>
  <c r="M1933" i="1"/>
  <c r="AH1865" i="1"/>
  <c r="AG1865" i="1"/>
  <c r="AB1865" i="1"/>
  <c r="AA1865" i="1"/>
  <c r="T1865" i="1"/>
  <c r="S1865" i="1"/>
  <c r="N1865" i="1"/>
  <c r="M1865" i="1"/>
  <c r="AH1864" i="1"/>
  <c r="AG1864" i="1"/>
  <c r="AH1863" i="1"/>
  <c r="AG1863" i="1"/>
  <c r="AH1862" i="1"/>
  <c r="AG1862" i="1"/>
  <c r="AB1862" i="1"/>
  <c r="AA1862" i="1"/>
  <c r="T1862" i="1"/>
  <c r="S1862" i="1"/>
  <c r="N1862" i="1"/>
  <c r="M1862" i="1"/>
  <c r="AH1795" i="1"/>
  <c r="AG1795" i="1"/>
  <c r="AB1795" i="1"/>
  <c r="AA1795" i="1"/>
  <c r="T1795" i="1"/>
  <c r="S1795" i="1"/>
  <c r="N1795" i="1"/>
  <c r="M1795" i="1"/>
  <c r="AH1794" i="1"/>
  <c r="AG1794" i="1"/>
  <c r="AH1793" i="1"/>
  <c r="AG1793" i="1"/>
  <c r="AH1792" i="1"/>
  <c r="AG1792" i="1"/>
  <c r="AB1792" i="1"/>
  <c r="AA1792" i="1"/>
  <c r="T1792" i="1"/>
  <c r="S1792" i="1"/>
  <c r="N1792" i="1"/>
  <c r="M1792" i="1"/>
  <c r="AH1725" i="1"/>
  <c r="AG1725" i="1"/>
  <c r="AB1725" i="1"/>
  <c r="AA1725" i="1"/>
  <c r="T1725" i="1"/>
  <c r="S1725" i="1"/>
  <c r="N1725" i="1"/>
  <c r="M1725" i="1"/>
  <c r="AH1724" i="1"/>
  <c r="AG1724" i="1"/>
  <c r="AH1723" i="1"/>
  <c r="AG1723" i="1"/>
  <c r="AH1722" i="1"/>
  <c r="AG1722" i="1"/>
  <c r="AB1722" i="1"/>
  <c r="AA1722" i="1"/>
  <c r="T1722" i="1"/>
  <c r="S1722" i="1"/>
  <c r="N1722" i="1"/>
  <c r="M1722" i="1"/>
  <c r="AH1655" i="1"/>
  <c r="AG1655" i="1"/>
  <c r="AB1655" i="1"/>
  <c r="AA1655" i="1"/>
  <c r="T1655" i="1"/>
  <c r="S1655" i="1"/>
  <c r="N1655" i="1"/>
  <c r="M1655" i="1"/>
  <c r="AH1654" i="1"/>
  <c r="AG1654" i="1"/>
  <c r="AH1653" i="1"/>
  <c r="AG1653" i="1"/>
  <c r="AH1652" i="1"/>
  <c r="AG1652" i="1"/>
  <c r="AB1652" i="1"/>
  <c r="AA1652" i="1"/>
  <c r="T1652" i="1"/>
  <c r="S1652" i="1"/>
  <c r="N1652" i="1"/>
  <c r="M1652" i="1"/>
  <c r="AH1585" i="1"/>
  <c r="AG1585" i="1"/>
  <c r="AB1585" i="1"/>
  <c r="AA1585" i="1"/>
  <c r="T1585" i="1"/>
  <c r="S1585" i="1"/>
  <c r="N1585" i="1"/>
  <c r="M1585" i="1"/>
  <c r="AH1584" i="1"/>
  <c r="AG1584" i="1"/>
  <c r="AH1583" i="1"/>
  <c r="AG1583" i="1"/>
  <c r="AH1582" i="1"/>
  <c r="AG1582" i="1"/>
  <c r="AB1582" i="1"/>
  <c r="AA1582" i="1"/>
  <c r="T1582" i="1"/>
  <c r="S1582" i="1"/>
  <c r="N1582" i="1"/>
  <c r="M1582" i="1"/>
  <c r="AH1515" i="1"/>
  <c r="AG1515" i="1"/>
  <c r="AB1515" i="1"/>
  <c r="AA1515" i="1"/>
  <c r="T1515" i="1"/>
  <c r="S1515" i="1"/>
  <c r="N1515" i="1"/>
  <c r="M1515" i="1"/>
  <c r="AH1514" i="1"/>
  <c r="AG1514" i="1"/>
  <c r="AH1513" i="1"/>
  <c r="AG1513" i="1"/>
  <c r="AH1512" i="1"/>
  <c r="AG1512" i="1"/>
  <c r="AB1512" i="1"/>
  <c r="AA1512" i="1"/>
  <c r="T1512" i="1"/>
  <c r="S1512" i="1"/>
  <c r="N1512" i="1"/>
  <c r="M1512" i="1"/>
  <c r="AH1442" i="1"/>
  <c r="AG1442" i="1"/>
  <c r="AB1442" i="1"/>
  <c r="AA1442" i="1"/>
  <c r="T1442" i="1"/>
  <c r="S1442" i="1"/>
  <c r="N1442" i="1"/>
  <c r="M1442" i="1"/>
  <c r="AH1439" i="1"/>
  <c r="AG1439" i="1"/>
  <c r="AB1439" i="1"/>
  <c r="AA1439" i="1"/>
  <c r="T1439" i="1"/>
  <c r="S1439" i="1"/>
  <c r="N1439" i="1"/>
  <c r="M1439" i="1"/>
  <c r="AA1331" i="1"/>
  <c r="AB1331" i="1"/>
  <c r="AA1332" i="1"/>
  <c r="AB1332" i="1"/>
  <c r="AA1333" i="1"/>
  <c r="AB1333" i="1"/>
  <c r="AA1334" i="1"/>
  <c r="AB1334" i="1"/>
  <c r="AA1335" i="1"/>
  <c r="AB1335" i="1"/>
  <c r="AA1336" i="1"/>
  <c r="AB1336" i="1"/>
  <c r="AA1337" i="1"/>
  <c r="AB1337" i="1"/>
  <c r="AA1338" i="1"/>
  <c r="AB1338" i="1"/>
  <c r="AA1339" i="1"/>
  <c r="AB1339" i="1"/>
  <c r="AA1340" i="1"/>
  <c r="AB1340" i="1"/>
  <c r="AA1341" i="1"/>
  <c r="AB1341" i="1"/>
  <c r="AA1329" i="1"/>
  <c r="AB1329" i="1"/>
  <c r="AA1330" i="1"/>
  <c r="AB1330" i="1"/>
  <c r="S1331" i="1"/>
  <c r="T1331" i="1"/>
  <c r="S1332" i="1"/>
  <c r="T1332" i="1"/>
  <c r="S1333" i="1"/>
  <c r="T1333" i="1"/>
  <c r="S1334" i="1"/>
  <c r="T1334" i="1"/>
  <c r="S1335" i="1"/>
  <c r="T1335" i="1"/>
  <c r="S1336" i="1"/>
  <c r="T1336" i="1"/>
  <c r="S1337" i="1"/>
  <c r="T1337" i="1"/>
  <c r="S1338" i="1"/>
  <c r="T1338" i="1"/>
  <c r="S1339" i="1"/>
  <c r="T1339" i="1"/>
  <c r="S1340" i="1"/>
  <c r="T1340" i="1"/>
  <c r="S1341" i="1"/>
  <c r="T1341" i="1"/>
  <c r="S1329" i="1"/>
  <c r="T1329" i="1"/>
  <c r="M1331" i="1"/>
  <c r="N1331" i="1"/>
  <c r="M1332" i="1"/>
  <c r="N1332" i="1"/>
  <c r="M1333" i="1"/>
  <c r="N1333" i="1"/>
  <c r="M1334" i="1"/>
  <c r="N1334" i="1"/>
  <c r="M1335" i="1"/>
  <c r="N1335" i="1"/>
  <c r="M1336" i="1"/>
  <c r="N1336" i="1"/>
  <c r="M1337" i="1"/>
  <c r="N1337" i="1"/>
  <c r="M1338" i="1"/>
  <c r="N1338" i="1"/>
  <c r="M1339" i="1"/>
  <c r="N1339" i="1"/>
  <c r="M1340" i="1"/>
  <c r="N1340" i="1"/>
  <c r="M1341" i="1"/>
  <c r="N1341" i="1"/>
  <c r="M1329" i="1"/>
  <c r="N1329" i="1"/>
  <c r="AH1330" i="1"/>
  <c r="AG1330" i="1"/>
  <c r="T1330" i="1"/>
  <c r="S1330" i="1"/>
  <c r="N1330" i="1"/>
  <c r="M1330" i="1"/>
  <c r="AH1266" i="1"/>
  <c r="AG1266" i="1"/>
  <c r="AB1266" i="1"/>
  <c r="AA1266" i="1"/>
  <c r="T1266" i="1"/>
  <c r="S1266" i="1"/>
  <c r="N1266" i="1"/>
  <c r="M1266" i="1"/>
  <c r="AH1196" i="1"/>
  <c r="AG1196" i="1"/>
  <c r="AB1196" i="1"/>
  <c r="AA1196" i="1"/>
  <c r="T1196" i="1"/>
  <c r="S1196" i="1"/>
  <c r="N1196" i="1"/>
  <c r="M1196" i="1"/>
  <c r="AH2618" i="1"/>
  <c r="AG2618" i="1"/>
  <c r="AB2618" i="1"/>
  <c r="AA2618" i="1"/>
  <c r="T2618" i="1"/>
  <c r="S2618" i="1"/>
  <c r="N2618" i="1"/>
  <c r="M2618" i="1"/>
  <c r="AH2617" i="1"/>
  <c r="AG2617" i="1"/>
  <c r="AB2617" i="1"/>
  <c r="AA2617" i="1"/>
  <c r="T2617" i="1"/>
  <c r="S2617" i="1"/>
  <c r="N2617" i="1"/>
  <c r="M2617" i="1"/>
  <c r="AH2616" i="1"/>
  <c r="AG2616" i="1"/>
  <c r="AB2616" i="1"/>
  <c r="AA2616" i="1"/>
  <c r="T2616" i="1"/>
  <c r="T2714" i="1" s="1"/>
  <c r="S2616" i="1"/>
  <c r="S2714" i="1" s="1"/>
  <c r="N2616" i="1"/>
  <c r="N2714" i="1" s="1"/>
  <c r="M2616" i="1"/>
  <c r="M2714" i="1" s="1"/>
  <c r="AH2615" i="1"/>
  <c r="AG2615" i="1"/>
  <c r="AB2615" i="1"/>
  <c r="AA2615" i="1"/>
  <c r="T2615" i="1"/>
  <c r="S2615" i="1"/>
  <c r="N2615" i="1"/>
  <c r="M2615" i="1"/>
  <c r="AH2614" i="1"/>
  <c r="AG2614" i="1"/>
  <c r="AB2614" i="1"/>
  <c r="AA2614" i="1"/>
  <c r="T2614" i="1"/>
  <c r="S2614" i="1"/>
  <c r="N2614" i="1"/>
  <c r="M2614" i="1"/>
  <c r="AH2613" i="1"/>
  <c r="AG2613" i="1"/>
  <c r="AB2613" i="1"/>
  <c r="AA2613" i="1"/>
  <c r="T2613" i="1"/>
  <c r="S2613" i="1"/>
  <c r="N2613" i="1"/>
  <c r="M2613" i="1"/>
  <c r="AH2612" i="1"/>
  <c r="AG2612" i="1"/>
  <c r="AB2612" i="1"/>
  <c r="AA2612" i="1"/>
  <c r="T2612" i="1"/>
  <c r="S2612" i="1"/>
  <c r="N2612" i="1"/>
  <c r="M2612" i="1"/>
  <c r="AH2611" i="1"/>
  <c r="AG2611" i="1"/>
  <c r="AB2611" i="1"/>
  <c r="AA2611" i="1"/>
  <c r="T2611" i="1"/>
  <c r="S2611" i="1"/>
  <c r="N2611" i="1"/>
  <c r="M2611" i="1"/>
  <c r="AH2610" i="1"/>
  <c r="AG2610" i="1"/>
  <c r="AB2610" i="1"/>
  <c r="AA2610" i="1"/>
  <c r="T2610" i="1"/>
  <c r="S2610" i="1"/>
  <c r="N2610" i="1"/>
  <c r="M2610" i="1"/>
  <c r="AH2609" i="1"/>
  <c r="AG2609" i="1"/>
  <c r="AB2609" i="1"/>
  <c r="AA2609" i="1"/>
  <c r="T2609" i="1"/>
  <c r="S2609" i="1"/>
  <c r="N2609" i="1"/>
  <c r="M2609" i="1"/>
  <c r="AH2608" i="1"/>
  <c r="AG2608" i="1"/>
  <c r="AB2608" i="1"/>
  <c r="AA2608" i="1"/>
  <c r="T2608" i="1"/>
  <c r="S2608" i="1"/>
  <c r="N2608" i="1"/>
  <c r="M2608" i="1"/>
  <c r="AH2548" i="1"/>
  <c r="AG2548" i="1"/>
  <c r="AB2548" i="1"/>
  <c r="AA2548" i="1"/>
  <c r="T2548" i="1"/>
  <c r="S2548" i="1"/>
  <c r="N2548" i="1"/>
  <c r="M2548" i="1"/>
  <c r="AH2547" i="1"/>
  <c r="AG2547" i="1"/>
  <c r="AB2547" i="1"/>
  <c r="AA2547" i="1"/>
  <c r="T2547" i="1"/>
  <c r="S2547" i="1"/>
  <c r="N2547" i="1"/>
  <c r="M2547" i="1"/>
  <c r="AH2546" i="1"/>
  <c r="AG2546" i="1"/>
  <c r="AB2546" i="1"/>
  <c r="AA2546" i="1"/>
  <c r="T2546" i="1"/>
  <c r="S2546" i="1"/>
  <c r="N2546" i="1"/>
  <c r="M2546" i="1"/>
  <c r="AH2545" i="1"/>
  <c r="AG2545" i="1"/>
  <c r="AB2545" i="1"/>
  <c r="AA2545" i="1"/>
  <c r="T2545" i="1"/>
  <c r="S2545" i="1"/>
  <c r="N2545" i="1"/>
  <c r="M2545" i="1"/>
  <c r="AH2544" i="1"/>
  <c r="AG2544" i="1"/>
  <c r="AB2544" i="1"/>
  <c r="AA2544" i="1"/>
  <c r="T2544" i="1"/>
  <c r="S2544" i="1"/>
  <c r="N2544" i="1"/>
  <c r="M2544" i="1"/>
  <c r="AH2543" i="1"/>
  <c r="AG2543" i="1"/>
  <c r="AB2543" i="1"/>
  <c r="AA2543" i="1"/>
  <c r="T2543" i="1"/>
  <c r="S2543" i="1"/>
  <c r="N2543" i="1"/>
  <c r="M2543" i="1"/>
  <c r="AH2542" i="1"/>
  <c r="AG2542" i="1"/>
  <c r="AB2542" i="1"/>
  <c r="AA2542" i="1"/>
  <c r="T2542" i="1"/>
  <c r="S2542" i="1"/>
  <c r="N2542" i="1"/>
  <c r="M2542" i="1"/>
  <c r="AH2541" i="1"/>
  <c r="AG2541" i="1"/>
  <c r="AB2541" i="1"/>
  <c r="AA2541" i="1"/>
  <c r="T2541" i="1"/>
  <c r="S2541" i="1"/>
  <c r="N2541" i="1"/>
  <c r="M2541" i="1"/>
  <c r="AH2540" i="1"/>
  <c r="AG2540" i="1"/>
  <c r="AB2540" i="1"/>
  <c r="AA2540" i="1"/>
  <c r="T2540" i="1"/>
  <c r="S2540" i="1"/>
  <c r="N2540" i="1"/>
  <c r="M2540" i="1"/>
  <c r="AH2539" i="1"/>
  <c r="AG2539" i="1"/>
  <c r="AB2539" i="1"/>
  <c r="AA2539" i="1"/>
  <c r="T2539" i="1"/>
  <c r="S2539" i="1"/>
  <c r="N2539" i="1"/>
  <c r="M2539" i="1"/>
  <c r="AH2538" i="1"/>
  <c r="AG2538" i="1"/>
  <c r="AB2538" i="1"/>
  <c r="AA2538" i="1"/>
  <c r="T2538" i="1"/>
  <c r="S2538" i="1"/>
  <c r="N2538" i="1"/>
  <c r="M2538" i="1"/>
  <c r="AH2478" i="1"/>
  <c r="AG2478" i="1"/>
  <c r="AB2478" i="1"/>
  <c r="AA2478" i="1"/>
  <c r="T2478" i="1"/>
  <c r="S2478" i="1"/>
  <c r="N2478" i="1"/>
  <c r="N2688" i="1" s="1"/>
  <c r="M2478" i="1"/>
  <c r="M2688" i="1" s="1"/>
  <c r="AH2477" i="1"/>
  <c r="AG2477" i="1"/>
  <c r="AB2477" i="1"/>
  <c r="AA2477" i="1"/>
  <c r="T2477" i="1"/>
  <c r="S2477" i="1"/>
  <c r="N2477" i="1"/>
  <c r="M2477" i="1"/>
  <c r="AH2476" i="1"/>
  <c r="AG2476" i="1"/>
  <c r="AB2476" i="1"/>
  <c r="AA2476" i="1"/>
  <c r="T2476" i="1"/>
  <c r="S2476" i="1"/>
  <c r="N2476" i="1"/>
  <c r="M2476" i="1"/>
  <c r="AH2475" i="1"/>
  <c r="AG2475" i="1"/>
  <c r="AB2475" i="1"/>
  <c r="AA2475" i="1"/>
  <c r="T2475" i="1"/>
  <c r="S2475" i="1"/>
  <c r="N2475" i="1"/>
  <c r="M2475" i="1"/>
  <c r="AH2474" i="1"/>
  <c r="AG2474" i="1"/>
  <c r="AB2474" i="1"/>
  <c r="AA2474" i="1"/>
  <c r="T2474" i="1"/>
  <c r="S2474" i="1"/>
  <c r="N2474" i="1"/>
  <c r="M2474" i="1"/>
  <c r="AH2473" i="1"/>
  <c r="AG2473" i="1"/>
  <c r="AB2473" i="1"/>
  <c r="AA2473" i="1"/>
  <c r="T2473" i="1"/>
  <c r="S2473" i="1"/>
  <c r="N2473" i="1"/>
  <c r="M2473" i="1"/>
  <c r="AH2472" i="1"/>
  <c r="AG2472" i="1"/>
  <c r="AB2472" i="1"/>
  <c r="AA2472" i="1"/>
  <c r="T2472" i="1"/>
  <c r="S2472" i="1"/>
  <c r="N2472" i="1"/>
  <c r="M2472" i="1"/>
  <c r="AH2471" i="1"/>
  <c r="AG2471" i="1"/>
  <c r="AB2471" i="1"/>
  <c r="AA2471" i="1"/>
  <c r="T2471" i="1"/>
  <c r="S2471" i="1"/>
  <c r="N2471" i="1"/>
  <c r="M2471" i="1"/>
  <c r="AH2470" i="1"/>
  <c r="AG2470" i="1"/>
  <c r="AB2470" i="1"/>
  <c r="AA2470" i="1"/>
  <c r="T2470" i="1"/>
  <c r="S2470" i="1"/>
  <c r="N2470" i="1"/>
  <c r="M2470" i="1"/>
  <c r="AH2469" i="1"/>
  <c r="AG2469" i="1"/>
  <c r="AB2469" i="1"/>
  <c r="AA2469" i="1"/>
  <c r="T2469" i="1"/>
  <c r="S2469" i="1"/>
  <c r="N2469" i="1"/>
  <c r="M2469" i="1"/>
  <c r="AH2468" i="1"/>
  <c r="AG2468" i="1"/>
  <c r="AB2468" i="1"/>
  <c r="AA2468" i="1"/>
  <c r="T2468" i="1"/>
  <c r="S2468" i="1"/>
  <c r="N2468" i="1"/>
  <c r="M2468" i="1"/>
  <c r="AH2408" i="1"/>
  <c r="AG2408" i="1"/>
  <c r="AB2408" i="1"/>
  <c r="AA2408" i="1"/>
  <c r="T2408" i="1"/>
  <c r="T2692" i="1" s="1"/>
  <c r="S2408" i="1"/>
  <c r="S2692" i="1" s="1"/>
  <c r="AH2407" i="1"/>
  <c r="AG2407" i="1"/>
  <c r="AB2407" i="1"/>
  <c r="AA2407" i="1"/>
  <c r="T2407" i="1"/>
  <c r="S2407" i="1"/>
  <c r="AH2404" i="1"/>
  <c r="AG2404" i="1"/>
  <c r="AB2404" i="1"/>
  <c r="AA2404" i="1"/>
  <c r="T2404" i="1"/>
  <c r="T2688" i="1" s="1"/>
  <c r="S2404" i="1"/>
  <c r="S2688" i="1" s="1"/>
  <c r="AH2403" i="1"/>
  <c r="AG2403" i="1"/>
  <c r="AB2403" i="1"/>
  <c r="AA2403" i="1"/>
  <c r="T2403" i="1"/>
  <c r="S2403" i="1"/>
  <c r="N2403" i="1"/>
  <c r="M2403" i="1"/>
  <c r="AH2402" i="1"/>
  <c r="AG2402" i="1"/>
  <c r="AB2402" i="1"/>
  <c r="AA2402" i="1"/>
  <c r="T2402" i="1"/>
  <c r="S2402" i="1"/>
  <c r="N2402" i="1"/>
  <c r="M2402" i="1"/>
  <c r="AH2401" i="1"/>
  <c r="AG2401" i="1"/>
  <c r="AB2401" i="1"/>
  <c r="AA2401" i="1"/>
  <c r="T2401" i="1"/>
  <c r="S2401" i="1"/>
  <c r="N2401" i="1"/>
  <c r="M2401" i="1"/>
  <c r="AH2400" i="1"/>
  <c r="AG2400" i="1"/>
  <c r="AB2400" i="1"/>
  <c r="AA2400" i="1"/>
  <c r="T2400" i="1"/>
  <c r="S2400" i="1"/>
  <c r="N2400" i="1"/>
  <c r="M2400" i="1"/>
  <c r="AH2399" i="1"/>
  <c r="AG2399" i="1"/>
  <c r="AB2399" i="1"/>
  <c r="AA2399" i="1"/>
  <c r="T2399" i="1"/>
  <c r="S2399" i="1"/>
  <c r="N2399" i="1"/>
  <c r="M2399" i="1"/>
  <c r="AH2398" i="1"/>
  <c r="AG2398" i="1"/>
  <c r="AB2398" i="1"/>
  <c r="AA2398" i="1"/>
  <c r="T2398" i="1"/>
  <c r="S2398" i="1"/>
  <c r="N2398" i="1"/>
  <c r="M2398" i="1"/>
  <c r="AH2397" i="1"/>
  <c r="AG2397" i="1"/>
  <c r="AB2397" i="1"/>
  <c r="AA2397" i="1"/>
  <c r="T2397" i="1"/>
  <c r="S2397" i="1"/>
  <c r="N2397" i="1"/>
  <c r="M2397" i="1"/>
  <c r="AH2396" i="1"/>
  <c r="AG2396" i="1"/>
  <c r="AB2396" i="1"/>
  <c r="AA2396" i="1"/>
  <c r="T2396" i="1"/>
  <c r="S2396" i="1"/>
  <c r="N2396" i="1"/>
  <c r="M2396" i="1"/>
  <c r="AH2336" i="1"/>
  <c r="AG2336" i="1"/>
  <c r="AB2336" i="1"/>
  <c r="AA2336" i="1"/>
  <c r="T2336" i="1"/>
  <c r="S2336" i="1"/>
  <c r="N2336" i="1"/>
  <c r="M2336" i="1"/>
  <c r="AH2335" i="1"/>
  <c r="AG2335" i="1"/>
  <c r="AB2335" i="1"/>
  <c r="AA2335" i="1"/>
  <c r="T2335" i="1"/>
  <c r="T2694" i="1" s="1"/>
  <c r="S2335" i="1"/>
  <c r="S2694" i="1" s="1"/>
  <c r="N2335" i="1"/>
  <c r="N2694" i="1" s="1"/>
  <c r="M2335" i="1"/>
  <c r="M2694" i="1" s="1"/>
  <c r="AH2334" i="1"/>
  <c r="AG2334" i="1"/>
  <c r="AB2334" i="1"/>
  <c r="AA2334" i="1"/>
  <c r="T2334" i="1"/>
  <c r="S2334" i="1"/>
  <c r="N2334" i="1"/>
  <c r="M2334" i="1"/>
  <c r="AH2333" i="1"/>
  <c r="AG2333" i="1"/>
  <c r="AB2333" i="1"/>
  <c r="AA2333" i="1"/>
  <c r="T2333" i="1"/>
  <c r="S2333" i="1"/>
  <c r="N2333" i="1"/>
  <c r="M2333" i="1"/>
  <c r="AH2332" i="1"/>
  <c r="AG2332" i="1"/>
  <c r="AB2332" i="1"/>
  <c r="AA2332" i="1"/>
  <c r="T2332" i="1"/>
  <c r="S2332" i="1"/>
  <c r="N2332" i="1"/>
  <c r="M2332" i="1"/>
  <c r="AH2331" i="1"/>
  <c r="AG2331" i="1"/>
  <c r="AB2331" i="1"/>
  <c r="AA2331" i="1"/>
  <c r="T2331" i="1"/>
  <c r="S2331" i="1"/>
  <c r="N2331" i="1"/>
  <c r="M2331" i="1"/>
  <c r="AH2330" i="1"/>
  <c r="AG2330" i="1"/>
  <c r="AB2330" i="1"/>
  <c r="AA2330" i="1"/>
  <c r="T2330" i="1"/>
  <c r="S2330" i="1"/>
  <c r="N2330" i="1"/>
  <c r="M2330" i="1"/>
  <c r="AH2329" i="1"/>
  <c r="AG2329" i="1"/>
  <c r="AB2329" i="1"/>
  <c r="AA2329" i="1"/>
  <c r="T2329" i="1"/>
  <c r="S2329" i="1"/>
  <c r="N2329" i="1"/>
  <c r="M2329" i="1"/>
  <c r="AH2328" i="1"/>
  <c r="AG2328" i="1"/>
  <c r="AB2328" i="1"/>
  <c r="AA2328" i="1"/>
  <c r="T2328" i="1"/>
  <c r="S2328" i="1"/>
  <c r="N2328" i="1"/>
  <c r="M2328" i="1"/>
  <c r="AH2327" i="1"/>
  <c r="AG2327" i="1"/>
  <c r="AB2327" i="1"/>
  <c r="AA2327" i="1"/>
  <c r="T2327" i="1"/>
  <c r="S2327" i="1"/>
  <c r="N2327" i="1"/>
  <c r="M2327" i="1"/>
  <c r="AH2326" i="1"/>
  <c r="AG2326" i="1"/>
  <c r="AB2326" i="1"/>
  <c r="AA2326" i="1"/>
  <c r="T2326" i="1"/>
  <c r="S2326" i="1"/>
  <c r="N2326" i="1"/>
  <c r="M2326" i="1"/>
  <c r="AH2266" i="1"/>
  <c r="AG2266" i="1"/>
  <c r="AB2266" i="1"/>
  <c r="AA2266" i="1"/>
  <c r="T2266" i="1"/>
  <c r="S2266" i="1"/>
  <c r="N2266" i="1"/>
  <c r="M2266" i="1"/>
  <c r="AH2265" i="1"/>
  <c r="AG2265" i="1"/>
  <c r="AB2265" i="1"/>
  <c r="AA2265" i="1"/>
  <c r="T2265" i="1"/>
  <c r="S2265" i="1"/>
  <c r="N2265" i="1"/>
  <c r="M2265" i="1"/>
  <c r="AH2264" i="1"/>
  <c r="AG2264" i="1"/>
  <c r="AB2264" i="1"/>
  <c r="AA2264" i="1"/>
  <c r="T2264" i="1"/>
  <c r="S2264" i="1"/>
  <c r="N2264" i="1"/>
  <c r="M2264" i="1"/>
  <c r="AH2263" i="1"/>
  <c r="AG2263" i="1"/>
  <c r="AB2263" i="1"/>
  <c r="AA2263" i="1"/>
  <c r="T2263" i="1"/>
  <c r="S2263" i="1"/>
  <c r="N2263" i="1"/>
  <c r="M2263" i="1"/>
  <c r="AH2262" i="1"/>
  <c r="AG2262" i="1"/>
  <c r="AB2262" i="1"/>
  <c r="AA2262" i="1"/>
  <c r="T2262" i="1"/>
  <c r="S2262" i="1"/>
  <c r="N2262" i="1"/>
  <c r="M2262" i="1"/>
  <c r="AH2261" i="1"/>
  <c r="AG2261" i="1"/>
  <c r="AB2261" i="1"/>
  <c r="AA2261" i="1"/>
  <c r="T2261" i="1"/>
  <c r="S2261" i="1"/>
  <c r="N2261" i="1"/>
  <c r="M2261" i="1"/>
  <c r="AH2260" i="1"/>
  <c r="AG2260" i="1"/>
  <c r="AB2260" i="1"/>
  <c r="AA2260" i="1"/>
  <c r="T2260" i="1"/>
  <c r="S2260" i="1"/>
  <c r="N2260" i="1"/>
  <c r="M2260" i="1"/>
  <c r="AH2259" i="1"/>
  <c r="AG2259" i="1"/>
  <c r="AB2259" i="1"/>
  <c r="AA2259" i="1"/>
  <c r="T2259" i="1"/>
  <c r="S2259" i="1"/>
  <c r="N2259" i="1"/>
  <c r="M2259" i="1"/>
  <c r="AH2258" i="1"/>
  <c r="AG2258" i="1"/>
  <c r="AB2258" i="1"/>
  <c r="AA2258" i="1"/>
  <c r="T2258" i="1"/>
  <c r="S2258" i="1"/>
  <c r="N2258" i="1"/>
  <c r="M2258" i="1"/>
  <c r="AH2257" i="1"/>
  <c r="AG2257" i="1"/>
  <c r="AB2257" i="1"/>
  <c r="AA2257" i="1"/>
  <c r="T2257" i="1"/>
  <c r="S2257" i="1"/>
  <c r="N2257" i="1"/>
  <c r="M2257" i="1"/>
  <c r="AH2256" i="1"/>
  <c r="AG2256" i="1"/>
  <c r="AB2256" i="1"/>
  <c r="AA2256" i="1"/>
  <c r="T2256" i="1"/>
  <c r="S2256" i="1"/>
  <c r="N2256" i="1"/>
  <c r="M2256" i="1"/>
  <c r="AH2183" i="1"/>
  <c r="AG2183" i="1"/>
  <c r="AB2183" i="1"/>
  <c r="AA2183" i="1"/>
  <c r="T2183" i="1"/>
  <c r="S2183" i="1"/>
  <c r="N2183" i="1"/>
  <c r="M2183" i="1"/>
  <c r="AH2182" i="1"/>
  <c r="AG2182" i="1"/>
  <c r="AB2182" i="1"/>
  <c r="AA2182" i="1"/>
  <c r="T2182" i="1"/>
  <c r="S2182" i="1"/>
  <c r="N2182" i="1"/>
  <c r="M2182" i="1"/>
  <c r="AH2181" i="1"/>
  <c r="AG2181" i="1"/>
  <c r="AB2181" i="1"/>
  <c r="AA2181" i="1"/>
  <c r="T2181" i="1"/>
  <c r="S2181" i="1"/>
  <c r="N2181" i="1"/>
  <c r="M2181" i="1"/>
  <c r="AH2180" i="1"/>
  <c r="AG2180" i="1"/>
  <c r="AB2180" i="1"/>
  <c r="AA2180" i="1"/>
  <c r="T2180" i="1"/>
  <c r="S2180" i="1"/>
  <c r="N2180" i="1"/>
  <c r="M2180" i="1"/>
  <c r="AH2179" i="1"/>
  <c r="AG2179" i="1"/>
  <c r="AB2179" i="1"/>
  <c r="AA2179" i="1"/>
  <c r="T2179" i="1"/>
  <c r="S2179" i="1"/>
  <c r="N2179" i="1"/>
  <c r="M2179" i="1"/>
  <c r="AH2178" i="1"/>
  <c r="AG2178" i="1"/>
  <c r="AB2178" i="1"/>
  <c r="AA2178" i="1"/>
  <c r="T2178" i="1"/>
  <c r="S2178" i="1"/>
  <c r="N2178" i="1"/>
  <c r="M2178" i="1"/>
  <c r="AH2177" i="1"/>
  <c r="AG2177" i="1"/>
  <c r="AB2177" i="1"/>
  <c r="AA2177" i="1"/>
  <c r="T2177" i="1"/>
  <c r="S2177" i="1"/>
  <c r="N2177" i="1"/>
  <c r="M2177" i="1"/>
  <c r="AH2176" i="1"/>
  <c r="AG2176" i="1"/>
  <c r="AB2176" i="1"/>
  <c r="AA2176" i="1"/>
  <c r="T2176" i="1"/>
  <c r="S2176" i="1"/>
  <c r="N2176" i="1"/>
  <c r="M2176" i="1"/>
  <c r="M2197" i="1" s="1"/>
  <c r="AH2116" i="1"/>
  <c r="AG2116" i="1"/>
  <c r="AB2116" i="1"/>
  <c r="AA2116" i="1"/>
  <c r="T2116" i="1"/>
  <c r="S2116" i="1"/>
  <c r="N2116" i="1"/>
  <c r="M2116" i="1"/>
  <c r="AH2115" i="1"/>
  <c r="AG2115" i="1"/>
  <c r="AB2115" i="1"/>
  <c r="AA2115" i="1"/>
  <c r="T2115" i="1"/>
  <c r="S2115" i="1"/>
  <c r="N2115" i="1"/>
  <c r="M2115" i="1"/>
  <c r="AG2114" i="1"/>
  <c r="AB2114" i="1"/>
  <c r="AA2114" i="1"/>
  <c r="T2114" i="1"/>
  <c r="T2686" i="1" s="1"/>
  <c r="S2114" i="1"/>
  <c r="S2686" i="1" s="1"/>
  <c r="M2114" i="1"/>
  <c r="M2686" i="1" s="1"/>
  <c r="AH2113" i="1"/>
  <c r="AG2113" i="1"/>
  <c r="AB2113" i="1"/>
  <c r="AA2113" i="1"/>
  <c r="T2113" i="1"/>
  <c r="S2113" i="1"/>
  <c r="N2113" i="1"/>
  <c r="M2113" i="1"/>
  <c r="AH2112" i="1"/>
  <c r="AG2112" i="1"/>
  <c r="AB2112" i="1"/>
  <c r="AA2112" i="1"/>
  <c r="T2112" i="1"/>
  <c r="S2112" i="1"/>
  <c r="N2112" i="1"/>
  <c r="M2112" i="1"/>
  <c r="AH2111" i="1"/>
  <c r="AG2111" i="1"/>
  <c r="AB2111" i="1"/>
  <c r="AA2111" i="1"/>
  <c r="T2111" i="1"/>
  <c r="S2111" i="1"/>
  <c r="N2111" i="1"/>
  <c r="M2111" i="1"/>
  <c r="AH2110" i="1"/>
  <c r="AG2110" i="1"/>
  <c r="AB2110" i="1"/>
  <c r="AA2110" i="1"/>
  <c r="T2110" i="1"/>
  <c r="S2110" i="1"/>
  <c r="N2110" i="1"/>
  <c r="M2110" i="1"/>
  <c r="AH2109" i="1"/>
  <c r="AG2109" i="1"/>
  <c r="AB2109" i="1"/>
  <c r="AA2109" i="1"/>
  <c r="T2109" i="1"/>
  <c r="S2109" i="1"/>
  <c r="N2109" i="1"/>
  <c r="M2109" i="1"/>
  <c r="AH2108" i="1"/>
  <c r="AG2108" i="1"/>
  <c r="AB2108" i="1"/>
  <c r="AA2108" i="1"/>
  <c r="T2108" i="1"/>
  <c r="S2108" i="1"/>
  <c r="N2108" i="1"/>
  <c r="M2108" i="1"/>
  <c r="AH2107" i="1"/>
  <c r="AG2107" i="1"/>
  <c r="AB2107" i="1"/>
  <c r="AA2107" i="1"/>
  <c r="T2107" i="1"/>
  <c r="S2107" i="1"/>
  <c r="N2107" i="1"/>
  <c r="M2107" i="1"/>
  <c r="AH2106" i="1"/>
  <c r="AG2106" i="1"/>
  <c r="AB2106" i="1"/>
  <c r="AA2106" i="1"/>
  <c r="T2106" i="1"/>
  <c r="S2106" i="1"/>
  <c r="N2106" i="1"/>
  <c r="M2106" i="1"/>
  <c r="AH2046" i="1"/>
  <c r="AG2046" i="1"/>
  <c r="AB2046" i="1"/>
  <c r="AA2046" i="1"/>
  <c r="T2046" i="1"/>
  <c r="S2046" i="1"/>
  <c r="N2046" i="1"/>
  <c r="M2046" i="1"/>
  <c r="AH2045" i="1"/>
  <c r="AG2045" i="1"/>
  <c r="AB2045" i="1"/>
  <c r="AA2045" i="1"/>
  <c r="T2045" i="1"/>
  <c r="S2045" i="1"/>
  <c r="N2045" i="1"/>
  <c r="M2045" i="1"/>
  <c r="AH2044" i="1"/>
  <c r="AG2044" i="1"/>
  <c r="AB2044" i="1"/>
  <c r="AA2044" i="1"/>
  <c r="T2044" i="1"/>
  <c r="S2044" i="1"/>
  <c r="N2044" i="1"/>
  <c r="M2044" i="1"/>
  <c r="AH2043" i="1"/>
  <c r="AG2043" i="1"/>
  <c r="AB2043" i="1"/>
  <c r="AA2043" i="1"/>
  <c r="T2043" i="1"/>
  <c r="S2043" i="1"/>
  <c r="N2043" i="1"/>
  <c r="M2043" i="1"/>
  <c r="AH2042" i="1"/>
  <c r="AG2042" i="1"/>
  <c r="AB2042" i="1"/>
  <c r="AA2042" i="1"/>
  <c r="T2042" i="1"/>
  <c r="S2042" i="1"/>
  <c r="N2042" i="1"/>
  <c r="M2042" i="1"/>
  <c r="AH2041" i="1"/>
  <c r="AG2041" i="1"/>
  <c r="AB2041" i="1"/>
  <c r="AA2041" i="1"/>
  <c r="T2041" i="1"/>
  <c r="S2041" i="1"/>
  <c r="N2041" i="1"/>
  <c r="M2041" i="1"/>
  <c r="AH2040" i="1"/>
  <c r="AG2040" i="1"/>
  <c r="AB2040" i="1"/>
  <c r="AA2040" i="1"/>
  <c r="T2040" i="1"/>
  <c r="S2040" i="1"/>
  <c r="N2040" i="1"/>
  <c r="M2040" i="1"/>
  <c r="AH2039" i="1"/>
  <c r="AG2039" i="1"/>
  <c r="AB2039" i="1"/>
  <c r="AA2039" i="1"/>
  <c r="T2039" i="1"/>
  <c r="S2039" i="1"/>
  <c r="N2039" i="1"/>
  <c r="M2039" i="1"/>
  <c r="AH2038" i="1"/>
  <c r="AG2038" i="1"/>
  <c r="AB2038" i="1"/>
  <c r="AA2038" i="1"/>
  <c r="T2038" i="1"/>
  <c r="S2038" i="1"/>
  <c r="N2038" i="1"/>
  <c r="M2038" i="1"/>
  <c r="AH2037" i="1"/>
  <c r="AG2037" i="1"/>
  <c r="AB2037" i="1"/>
  <c r="AA2037" i="1"/>
  <c r="T2037" i="1"/>
  <c r="S2037" i="1"/>
  <c r="N2037" i="1"/>
  <c r="M2037" i="1"/>
  <c r="AH2036" i="1"/>
  <c r="AG2036" i="1"/>
  <c r="AB2036" i="1"/>
  <c r="AA2036" i="1"/>
  <c r="T2036" i="1"/>
  <c r="S2036" i="1"/>
  <c r="N2036" i="1"/>
  <c r="M2036" i="1"/>
  <c r="AH1973" i="1"/>
  <c r="AG1973" i="1"/>
  <c r="AB1973" i="1"/>
  <c r="AA1973" i="1"/>
  <c r="N1973" i="1"/>
  <c r="M1973" i="1"/>
  <c r="AH1972" i="1"/>
  <c r="AG1972" i="1"/>
  <c r="AB1972" i="1"/>
  <c r="AA1972" i="1"/>
  <c r="T1972" i="1"/>
  <c r="S1972" i="1"/>
  <c r="N1972" i="1"/>
  <c r="M1972" i="1"/>
  <c r="AH1971" i="1"/>
  <c r="AG1971" i="1"/>
  <c r="AB1971" i="1"/>
  <c r="AA1971" i="1"/>
  <c r="T1971" i="1"/>
  <c r="S1971" i="1"/>
  <c r="N1971" i="1"/>
  <c r="M1971" i="1"/>
  <c r="AH1970" i="1"/>
  <c r="AG1970" i="1"/>
  <c r="AB1970" i="1"/>
  <c r="AA1970" i="1"/>
  <c r="T1970" i="1"/>
  <c r="S1970" i="1"/>
  <c r="N1970" i="1"/>
  <c r="M1970" i="1"/>
  <c r="AH1969" i="1"/>
  <c r="AG1969" i="1"/>
  <c r="AB1969" i="1"/>
  <c r="AA1969" i="1"/>
  <c r="T1969" i="1"/>
  <c r="S1969" i="1"/>
  <c r="N1969" i="1"/>
  <c r="M1969" i="1"/>
  <c r="AH1968" i="1"/>
  <c r="AG1968" i="1"/>
  <c r="AB1968" i="1"/>
  <c r="AA1968" i="1"/>
  <c r="T1968" i="1"/>
  <c r="S1968" i="1"/>
  <c r="N1968" i="1"/>
  <c r="M1968" i="1"/>
  <c r="AH1967" i="1"/>
  <c r="AG1967" i="1"/>
  <c r="AB1967" i="1"/>
  <c r="AA1967" i="1"/>
  <c r="T1967" i="1"/>
  <c r="S1967" i="1"/>
  <c r="N1967" i="1"/>
  <c r="M1967" i="1"/>
  <c r="AH1966" i="1"/>
  <c r="AG1966" i="1"/>
  <c r="AB1966" i="1"/>
  <c r="AA1966" i="1"/>
  <c r="T1966" i="1"/>
  <c r="S1966" i="1"/>
  <c r="N1966" i="1"/>
  <c r="M1966" i="1"/>
  <c r="AH1965" i="1"/>
  <c r="AG1965" i="1"/>
  <c r="AB1965" i="1"/>
  <c r="AA1965" i="1"/>
  <c r="T1965" i="1"/>
  <c r="S1965" i="1"/>
  <c r="N1965" i="1"/>
  <c r="M1965" i="1"/>
  <c r="AH1905" i="1"/>
  <c r="AG1905" i="1"/>
  <c r="AB1905" i="1"/>
  <c r="AA1905" i="1"/>
  <c r="T1905" i="1"/>
  <c r="S1905" i="1"/>
  <c r="N1905" i="1"/>
  <c r="M1905" i="1"/>
  <c r="AH1903" i="1"/>
  <c r="AG1903" i="1"/>
  <c r="AB1903" i="1"/>
  <c r="AA1903" i="1"/>
  <c r="T1903" i="1"/>
  <c r="S1903" i="1"/>
  <c r="N1903" i="1"/>
  <c r="M1903" i="1"/>
  <c r="AH1902" i="1"/>
  <c r="AG1902" i="1"/>
  <c r="AB1902" i="1"/>
  <c r="AA1902" i="1"/>
  <c r="T1902" i="1"/>
  <c r="S1902" i="1"/>
  <c r="N1902" i="1"/>
  <c r="M1902" i="1"/>
  <c r="AH1901" i="1"/>
  <c r="AG1901" i="1"/>
  <c r="AB1901" i="1"/>
  <c r="AA1901" i="1"/>
  <c r="T1901" i="1"/>
  <c r="S1901" i="1"/>
  <c r="N1901" i="1"/>
  <c r="M1901" i="1"/>
  <c r="AH1900" i="1"/>
  <c r="AG1900" i="1"/>
  <c r="AB1900" i="1"/>
  <c r="AA1900" i="1"/>
  <c r="T1900" i="1"/>
  <c r="S1900" i="1"/>
  <c r="N1900" i="1"/>
  <c r="M1900" i="1"/>
  <c r="AH1899" i="1"/>
  <c r="AG1899" i="1"/>
  <c r="AB1899" i="1"/>
  <c r="AA1899" i="1"/>
  <c r="T1899" i="1"/>
  <c r="S1899" i="1"/>
  <c r="N1899" i="1"/>
  <c r="M1899" i="1"/>
  <c r="AH1898" i="1"/>
  <c r="AG1898" i="1"/>
  <c r="AB1898" i="1"/>
  <c r="AA1898" i="1"/>
  <c r="T1898" i="1"/>
  <c r="S1898" i="1"/>
  <c r="N1898" i="1"/>
  <c r="M1898" i="1"/>
  <c r="AH1897" i="1"/>
  <c r="AG1897" i="1"/>
  <c r="AB1897" i="1"/>
  <c r="AA1897" i="1"/>
  <c r="T1897" i="1"/>
  <c r="S1897" i="1"/>
  <c r="N1897" i="1"/>
  <c r="M1897" i="1"/>
  <c r="AH1896" i="1"/>
  <c r="AG1896" i="1"/>
  <c r="AB1896" i="1"/>
  <c r="AA1896" i="1"/>
  <c r="T1896" i="1"/>
  <c r="S1896" i="1"/>
  <c r="N1896" i="1"/>
  <c r="M1896" i="1"/>
  <c r="AH1895" i="1"/>
  <c r="AG1895" i="1"/>
  <c r="AB1895" i="1"/>
  <c r="AA1895" i="1"/>
  <c r="T1895" i="1"/>
  <c r="S1895" i="1"/>
  <c r="N1895" i="1"/>
  <c r="M1895" i="1"/>
  <c r="AH1894" i="1"/>
  <c r="AG1894" i="1"/>
  <c r="AB1894" i="1"/>
  <c r="AA1894" i="1"/>
  <c r="T1894" i="1"/>
  <c r="S1894" i="1"/>
  <c r="N1894" i="1"/>
  <c r="M1894" i="1"/>
  <c r="AH1834" i="1"/>
  <c r="AG1834" i="1"/>
  <c r="AB1834" i="1"/>
  <c r="AA1834" i="1"/>
  <c r="T1834" i="1"/>
  <c r="S1834" i="1"/>
  <c r="N1834" i="1"/>
  <c r="M1834" i="1"/>
  <c r="AH1833" i="1"/>
  <c r="AG1833" i="1"/>
  <c r="AB1833" i="1"/>
  <c r="AA1833" i="1"/>
  <c r="T1833" i="1"/>
  <c r="S1833" i="1"/>
  <c r="N1833" i="1"/>
  <c r="M1833" i="1"/>
  <c r="AH1832" i="1"/>
  <c r="AG1832" i="1"/>
  <c r="AB1832" i="1"/>
  <c r="AA1832" i="1"/>
  <c r="T1832" i="1"/>
  <c r="S1832" i="1"/>
  <c r="N1832" i="1"/>
  <c r="M1832" i="1"/>
  <c r="AH1831" i="1"/>
  <c r="AG1831" i="1"/>
  <c r="AB1831" i="1"/>
  <c r="AA1831" i="1"/>
  <c r="T1831" i="1"/>
  <c r="S1831" i="1"/>
  <c r="N1831" i="1"/>
  <c r="M1831" i="1"/>
  <c r="AH1830" i="1"/>
  <c r="AG1830" i="1"/>
  <c r="AB1830" i="1"/>
  <c r="AA1830" i="1"/>
  <c r="T1830" i="1"/>
  <c r="S1830" i="1"/>
  <c r="N1830" i="1"/>
  <c r="M1830" i="1"/>
  <c r="AH1829" i="1"/>
  <c r="AG1829" i="1"/>
  <c r="AB1829" i="1"/>
  <c r="AA1829" i="1"/>
  <c r="T1829" i="1"/>
  <c r="S1829" i="1"/>
  <c r="N1829" i="1"/>
  <c r="M1829" i="1"/>
  <c r="AH1828" i="1"/>
  <c r="AG1828" i="1"/>
  <c r="AB1828" i="1"/>
  <c r="AA1828" i="1"/>
  <c r="T1828" i="1"/>
  <c r="S1828" i="1"/>
  <c r="N1828" i="1"/>
  <c r="M1828" i="1"/>
  <c r="AH1827" i="1"/>
  <c r="AG1827" i="1"/>
  <c r="AB1827" i="1"/>
  <c r="AA1827" i="1"/>
  <c r="T1827" i="1"/>
  <c r="S1827" i="1"/>
  <c r="N1827" i="1"/>
  <c r="M1827" i="1"/>
  <c r="AH1826" i="1"/>
  <c r="AG1826" i="1"/>
  <c r="AB1826" i="1"/>
  <c r="AA1826" i="1"/>
  <c r="T1826" i="1"/>
  <c r="S1826" i="1"/>
  <c r="N1826" i="1"/>
  <c r="M1826" i="1"/>
  <c r="AH1825" i="1"/>
  <c r="AG1825" i="1"/>
  <c r="AB1825" i="1"/>
  <c r="AA1825" i="1"/>
  <c r="T1825" i="1"/>
  <c r="S1825" i="1"/>
  <c r="N1825" i="1"/>
  <c r="M1825" i="1"/>
  <c r="AH1824" i="1"/>
  <c r="AG1824" i="1"/>
  <c r="AB1824" i="1"/>
  <c r="AA1824" i="1"/>
  <c r="T1824" i="1"/>
  <c r="S1824" i="1"/>
  <c r="N1824" i="1"/>
  <c r="M1824" i="1"/>
  <c r="AH1764" i="1"/>
  <c r="AG1764" i="1"/>
  <c r="AB1764" i="1"/>
  <c r="AA1764" i="1"/>
  <c r="T1764" i="1"/>
  <c r="S1764" i="1"/>
  <c r="N1764" i="1"/>
  <c r="M1764" i="1"/>
  <c r="AH1763" i="1"/>
  <c r="AG1763" i="1"/>
  <c r="AB1763" i="1"/>
  <c r="AA1763" i="1"/>
  <c r="T1763" i="1"/>
  <c r="S1763" i="1"/>
  <c r="N1763" i="1"/>
  <c r="M1763" i="1"/>
  <c r="AH1762" i="1"/>
  <c r="AG1762" i="1"/>
  <c r="AB1762" i="1"/>
  <c r="AA1762" i="1"/>
  <c r="T1762" i="1"/>
  <c r="S1762" i="1"/>
  <c r="N1762" i="1"/>
  <c r="M1762" i="1"/>
  <c r="AH1761" i="1"/>
  <c r="AG1761" i="1"/>
  <c r="AB1761" i="1"/>
  <c r="AA1761" i="1"/>
  <c r="T1761" i="1"/>
  <c r="S1761" i="1"/>
  <c r="N1761" i="1"/>
  <c r="M1761" i="1"/>
  <c r="AH1760" i="1"/>
  <c r="AG1760" i="1"/>
  <c r="AB1760" i="1"/>
  <c r="AA1760" i="1"/>
  <c r="T1760" i="1"/>
  <c r="S1760" i="1"/>
  <c r="N1760" i="1"/>
  <c r="M1760" i="1"/>
  <c r="AH1759" i="1"/>
  <c r="AG1759" i="1"/>
  <c r="AB1759" i="1"/>
  <c r="AA1759" i="1"/>
  <c r="T1759" i="1"/>
  <c r="S1759" i="1"/>
  <c r="N1759" i="1"/>
  <c r="M1759" i="1"/>
  <c r="AH1758" i="1"/>
  <c r="AG1758" i="1"/>
  <c r="AB1758" i="1"/>
  <c r="AA1758" i="1"/>
  <c r="T1758" i="1"/>
  <c r="S1758" i="1"/>
  <c r="N1758" i="1"/>
  <c r="M1758" i="1"/>
  <c r="AH1757" i="1"/>
  <c r="AG1757" i="1"/>
  <c r="AB1757" i="1"/>
  <c r="AA1757" i="1"/>
  <c r="T1757" i="1"/>
  <c r="S1757" i="1"/>
  <c r="N1757" i="1"/>
  <c r="M1757" i="1"/>
  <c r="AH1756" i="1"/>
  <c r="AG1756" i="1"/>
  <c r="AB1756" i="1"/>
  <c r="AA1756" i="1"/>
  <c r="T1756" i="1"/>
  <c r="S1756" i="1"/>
  <c r="N1756" i="1"/>
  <c r="M1756" i="1"/>
  <c r="AH1755" i="1"/>
  <c r="AG1755" i="1"/>
  <c r="AB1755" i="1"/>
  <c r="AA1755" i="1"/>
  <c r="T1755" i="1"/>
  <c r="S1755" i="1"/>
  <c r="N1755" i="1"/>
  <c r="M1755" i="1"/>
  <c r="AH1754" i="1"/>
  <c r="AG1754" i="1"/>
  <c r="AB1754" i="1"/>
  <c r="AA1754" i="1"/>
  <c r="T1754" i="1"/>
  <c r="S1754" i="1"/>
  <c r="N1754" i="1"/>
  <c r="M1754" i="1"/>
  <c r="AH1694" i="1"/>
  <c r="AG1694" i="1"/>
  <c r="AB1694" i="1"/>
  <c r="AA1694" i="1"/>
  <c r="T1694" i="1"/>
  <c r="S1694" i="1"/>
  <c r="N1694" i="1"/>
  <c r="M1694" i="1"/>
  <c r="AH1693" i="1"/>
  <c r="AG1693" i="1"/>
  <c r="AB1693" i="1"/>
  <c r="AA1693" i="1"/>
  <c r="T1693" i="1"/>
  <c r="S1693" i="1"/>
  <c r="N1693" i="1"/>
  <c r="M1693" i="1"/>
  <c r="AH1692" i="1"/>
  <c r="AG1692" i="1"/>
  <c r="AB1692" i="1"/>
  <c r="AA1692" i="1"/>
  <c r="T1692" i="1"/>
  <c r="S1692" i="1"/>
  <c r="N1692" i="1"/>
  <c r="M1692" i="1"/>
  <c r="AH1691" i="1"/>
  <c r="AG1691" i="1"/>
  <c r="AB1691" i="1"/>
  <c r="AA1691" i="1"/>
  <c r="T1691" i="1"/>
  <c r="S1691" i="1"/>
  <c r="N1691" i="1"/>
  <c r="M1691" i="1"/>
  <c r="AH1690" i="1"/>
  <c r="AG1690" i="1"/>
  <c r="AB1690" i="1"/>
  <c r="AA1690" i="1"/>
  <c r="T1690" i="1"/>
  <c r="S1690" i="1"/>
  <c r="N1690" i="1"/>
  <c r="M1690" i="1"/>
  <c r="AH1689" i="1"/>
  <c r="AG1689" i="1"/>
  <c r="AB1689" i="1"/>
  <c r="AA1689" i="1"/>
  <c r="T1689" i="1"/>
  <c r="S1689" i="1"/>
  <c r="N1689" i="1"/>
  <c r="M1689" i="1"/>
  <c r="AH1688" i="1"/>
  <c r="AG1688" i="1"/>
  <c r="AB1688" i="1"/>
  <c r="AA1688" i="1"/>
  <c r="T1688" i="1"/>
  <c r="S1688" i="1"/>
  <c r="N1688" i="1"/>
  <c r="M1688" i="1"/>
  <c r="AH1687" i="1"/>
  <c r="AG1687" i="1"/>
  <c r="AB1687" i="1"/>
  <c r="AA1687" i="1"/>
  <c r="T1687" i="1"/>
  <c r="S1687" i="1"/>
  <c r="N1687" i="1"/>
  <c r="M1687" i="1"/>
  <c r="AH1686" i="1"/>
  <c r="AG1686" i="1"/>
  <c r="AB1686" i="1"/>
  <c r="AA1686" i="1"/>
  <c r="T1686" i="1"/>
  <c r="S1686" i="1"/>
  <c r="N1686" i="1"/>
  <c r="M1686" i="1"/>
  <c r="AH1685" i="1"/>
  <c r="AG1685" i="1"/>
  <c r="AB1685" i="1"/>
  <c r="AA1685" i="1"/>
  <c r="T1685" i="1"/>
  <c r="S1685" i="1"/>
  <c r="N1685" i="1"/>
  <c r="M1685" i="1"/>
  <c r="AH1684" i="1"/>
  <c r="AG1684" i="1"/>
  <c r="AB1684" i="1"/>
  <c r="AA1684" i="1"/>
  <c r="T1684" i="1"/>
  <c r="S1684" i="1"/>
  <c r="N1684" i="1"/>
  <c r="M1684" i="1"/>
  <c r="AH1624" i="1"/>
  <c r="AG1624" i="1"/>
  <c r="AB1624" i="1"/>
  <c r="AA1624" i="1"/>
  <c r="N1624" i="1"/>
  <c r="N2723" i="1" s="1"/>
  <c r="M1624" i="1"/>
  <c r="M2723" i="1" s="1"/>
  <c r="AH1623" i="1"/>
  <c r="AG1623" i="1"/>
  <c r="AB1623" i="1"/>
  <c r="AA1623" i="1"/>
  <c r="N1623" i="1"/>
  <c r="M1623" i="1"/>
  <c r="AH1622" i="1"/>
  <c r="AG1622" i="1"/>
  <c r="AB1622" i="1"/>
  <c r="AA1622" i="1"/>
  <c r="N1622" i="1"/>
  <c r="M1622" i="1"/>
  <c r="AH1621" i="1"/>
  <c r="AG1621" i="1"/>
  <c r="AB1621" i="1"/>
  <c r="AA1621" i="1"/>
  <c r="N1621" i="1"/>
  <c r="M1621" i="1"/>
  <c r="AH1620" i="1"/>
  <c r="AG1620" i="1"/>
  <c r="AB1620" i="1"/>
  <c r="AA1620" i="1"/>
  <c r="N1620" i="1"/>
  <c r="M1620" i="1"/>
  <c r="AH1619" i="1"/>
  <c r="AG1619" i="1"/>
  <c r="AB1619" i="1"/>
  <c r="AA1619" i="1"/>
  <c r="N1619" i="1"/>
  <c r="M1619" i="1"/>
  <c r="AH1618" i="1"/>
  <c r="AG1618" i="1"/>
  <c r="AB1618" i="1"/>
  <c r="AA1618" i="1"/>
  <c r="N1618" i="1"/>
  <c r="M1618" i="1"/>
  <c r="AH1617" i="1"/>
  <c r="AG1617" i="1"/>
  <c r="AB1617" i="1"/>
  <c r="AA1617" i="1"/>
  <c r="N1617" i="1"/>
  <c r="M1617" i="1"/>
  <c r="AH1616" i="1"/>
  <c r="AG1616" i="1"/>
  <c r="AB1616" i="1"/>
  <c r="AA1616" i="1"/>
  <c r="N1616" i="1"/>
  <c r="M1616" i="1"/>
  <c r="AH1615" i="1"/>
  <c r="AG1615" i="1"/>
  <c r="AB1615" i="1"/>
  <c r="AA1615" i="1"/>
  <c r="N1615" i="1"/>
  <c r="M1615" i="1"/>
  <c r="AH1614" i="1"/>
  <c r="AG1614" i="1"/>
  <c r="AB1614" i="1"/>
  <c r="AA1614" i="1"/>
  <c r="N1614" i="1"/>
  <c r="M1614" i="1"/>
  <c r="AH1554" i="1"/>
  <c r="AG1554" i="1"/>
  <c r="AB1554" i="1"/>
  <c r="AA1554" i="1"/>
  <c r="T1554" i="1"/>
  <c r="S1554" i="1"/>
  <c r="N1554" i="1"/>
  <c r="M1554" i="1"/>
  <c r="AH1553" i="1"/>
  <c r="AG1553" i="1"/>
  <c r="AB1553" i="1"/>
  <c r="AA1553" i="1"/>
  <c r="T1553" i="1"/>
  <c r="S1553" i="1"/>
  <c r="N1553" i="1"/>
  <c r="M1553" i="1"/>
  <c r="AH1552" i="1"/>
  <c r="AG1552" i="1"/>
  <c r="AB1552" i="1"/>
  <c r="AA1552" i="1"/>
  <c r="T1552" i="1"/>
  <c r="S1552" i="1"/>
  <c r="N1552" i="1"/>
  <c r="M1552" i="1"/>
  <c r="AH1551" i="1"/>
  <c r="AG1551" i="1"/>
  <c r="AB1551" i="1"/>
  <c r="AA1551" i="1"/>
  <c r="T1551" i="1"/>
  <c r="S1551" i="1"/>
  <c r="N1551" i="1"/>
  <c r="M1551" i="1"/>
  <c r="AH1550" i="1"/>
  <c r="AG1550" i="1"/>
  <c r="AB1550" i="1"/>
  <c r="AA1550" i="1"/>
  <c r="T1550" i="1"/>
  <c r="S1550" i="1"/>
  <c r="N1550" i="1"/>
  <c r="M1550" i="1"/>
  <c r="AH1549" i="1"/>
  <c r="AG1549" i="1"/>
  <c r="AB1549" i="1"/>
  <c r="AA1549" i="1"/>
  <c r="T1549" i="1"/>
  <c r="S1549" i="1"/>
  <c r="N1549" i="1"/>
  <c r="M1549" i="1"/>
  <c r="AH1548" i="1"/>
  <c r="AG1548" i="1"/>
  <c r="AB1548" i="1"/>
  <c r="AA1548" i="1"/>
  <c r="T1548" i="1"/>
  <c r="S1548" i="1"/>
  <c r="N1548" i="1"/>
  <c r="M1548" i="1"/>
  <c r="AH1547" i="1"/>
  <c r="AG1547" i="1"/>
  <c r="AB1547" i="1"/>
  <c r="AA1547" i="1"/>
  <c r="T1547" i="1"/>
  <c r="S1547" i="1"/>
  <c r="N1547" i="1"/>
  <c r="M1547" i="1"/>
  <c r="AH1546" i="1"/>
  <c r="AG1546" i="1"/>
  <c r="AB1546" i="1"/>
  <c r="AA1546" i="1"/>
  <c r="T1546" i="1"/>
  <c r="S1546" i="1"/>
  <c r="N1546" i="1"/>
  <c r="M1546" i="1"/>
  <c r="AH1545" i="1"/>
  <c r="AG1545" i="1"/>
  <c r="AB1545" i="1"/>
  <c r="AA1545" i="1"/>
  <c r="T1545" i="1"/>
  <c r="S1545" i="1"/>
  <c r="N1545" i="1"/>
  <c r="M1545" i="1"/>
  <c r="AH1544" i="1"/>
  <c r="AG1544" i="1"/>
  <c r="AB1544" i="1"/>
  <c r="AA1544" i="1"/>
  <c r="T1544" i="1"/>
  <c r="S1544" i="1"/>
  <c r="N1544" i="1"/>
  <c r="M1544" i="1"/>
  <c r="AH1478" i="1"/>
  <c r="AK1478" i="1" s="1"/>
  <c r="AG1478" i="1"/>
  <c r="AB1478" i="1"/>
  <c r="AA1478" i="1"/>
  <c r="T1478" i="1"/>
  <c r="S1478" i="1"/>
  <c r="N1478" i="1"/>
  <c r="M1478" i="1"/>
  <c r="AH1477" i="1"/>
  <c r="AG1477" i="1"/>
  <c r="AB1477" i="1"/>
  <c r="AA1477" i="1"/>
  <c r="T1477" i="1"/>
  <c r="S1477" i="1"/>
  <c r="N1477" i="1"/>
  <c r="M1477" i="1"/>
  <c r="AH1476" i="1"/>
  <c r="AG1476" i="1"/>
  <c r="AB1476" i="1"/>
  <c r="AA1476" i="1"/>
  <c r="T1476" i="1"/>
  <c r="S1476" i="1"/>
  <c r="N1476" i="1"/>
  <c r="M1476" i="1"/>
  <c r="AH1475" i="1"/>
  <c r="AG1475" i="1"/>
  <c r="AB1475" i="1"/>
  <c r="AA1475" i="1"/>
  <c r="T1475" i="1"/>
  <c r="S1475" i="1"/>
  <c r="N1475" i="1"/>
  <c r="M1475" i="1"/>
  <c r="AH1474" i="1"/>
  <c r="AG1474" i="1"/>
  <c r="AB1474" i="1"/>
  <c r="AA1474" i="1"/>
  <c r="T1474" i="1"/>
  <c r="S1474" i="1"/>
  <c r="N1474" i="1"/>
  <c r="M1474" i="1"/>
  <c r="AH1473" i="1"/>
  <c r="AG1473" i="1"/>
  <c r="AB1473" i="1"/>
  <c r="AA1473" i="1"/>
  <c r="T1473" i="1"/>
  <c r="S1473" i="1"/>
  <c r="N1473" i="1"/>
  <c r="M1473" i="1"/>
  <c r="AH1472" i="1"/>
  <c r="AG1472" i="1"/>
  <c r="AB1472" i="1"/>
  <c r="AA1472" i="1"/>
  <c r="T1472" i="1"/>
  <c r="S1472" i="1"/>
  <c r="N1472" i="1"/>
  <c r="M1472" i="1"/>
  <c r="AH1471" i="1"/>
  <c r="AG1471" i="1"/>
  <c r="AB1471" i="1"/>
  <c r="AA1471" i="1"/>
  <c r="T1471" i="1"/>
  <c r="S1471" i="1"/>
  <c r="N1471" i="1"/>
  <c r="M1471" i="1"/>
  <c r="AH1369" i="1"/>
  <c r="AG1369" i="1"/>
  <c r="AB1369" i="1"/>
  <c r="AA1369" i="1"/>
  <c r="T1369" i="1"/>
  <c r="S1369" i="1"/>
  <c r="N1369" i="1"/>
  <c r="M1369" i="1"/>
  <c r="AH1368" i="1"/>
  <c r="AG1368" i="1"/>
  <c r="AB1368" i="1"/>
  <c r="AA1368" i="1"/>
  <c r="T1368" i="1"/>
  <c r="S1368" i="1"/>
  <c r="N1368" i="1"/>
  <c r="M1368" i="1"/>
  <c r="AH1367" i="1"/>
  <c r="AG1367" i="1"/>
  <c r="AB1367" i="1"/>
  <c r="AA1367" i="1"/>
  <c r="T1367" i="1"/>
  <c r="S1367" i="1"/>
  <c r="N1367" i="1"/>
  <c r="M1367" i="1"/>
  <c r="AH1366" i="1"/>
  <c r="AG1366" i="1"/>
  <c r="AB1366" i="1"/>
  <c r="AA1366" i="1"/>
  <c r="T1366" i="1"/>
  <c r="S1366" i="1"/>
  <c r="N1366" i="1"/>
  <c r="M1366" i="1"/>
  <c r="AH1365" i="1"/>
  <c r="AG1365" i="1"/>
  <c r="AB1365" i="1"/>
  <c r="AA1365" i="1"/>
  <c r="T1365" i="1"/>
  <c r="S1365" i="1"/>
  <c r="N1365" i="1"/>
  <c r="M1365" i="1"/>
  <c r="AH1364" i="1"/>
  <c r="AG1364" i="1"/>
  <c r="AB1364" i="1"/>
  <c r="AA1364" i="1"/>
  <c r="T1364" i="1"/>
  <c r="S1364" i="1"/>
  <c r="N1364" i="1"/>
  <c r="M1364" i="1"/>
  <c r="AH1363" i="1"/>
  <c r="AG1363" i="1"/>
  <c r="AB1363" i="1"/>
  <c r="AA1363" i="1"/>
  <c r="T1363" i="1"/>
  <c r="S1363" i="1"/>
  <c r="N1363" i="1"/>
  <c r="M1363" i="1"/>
  <c r="AH1362" i="1"/>
  <c r="AG1362" i="1"/>
  <c r="AB1362" i="1"/>
  <c r="AB1412" i="1" s="1"/>
  <c r="AA1362" i="1"/>
  <c r="AA1412" i="1" s="1"/>
  <c r="T1362" i="1"/>
  <c r="T1412" i="1" s="1"/>
  <c r="S1362" i="1"/>
  <c r="S1412" i="1" s="1"/>
  <c r="N1362" i="1"/>
  <c r="N1412" i="1" s="1"/>
  <c r="M1362" i="1"/>
  <c r="M1412" i="1" s="1"/>
  <c r="AH1302" i="1"/>
  <c r="AG1302" i="1"/>
  <c r="AB1302" i="1"/>
  <c r="AA1302" i="1"/>
  <c r="T1302" i="1"/>
  <c r="S1302" i="1"/>
  <c r="N1302" i="1"/>
  <c r="M1302" i="1"/>
  <c r="AH1301" i="1"/>
  <c r="AG1301" i="1"/>
  <c r="AB1301" i="1"/>
  <c r="AA1301" i="1"/>
  <c r="T1301" i="1"/>
  <c r="S1301" i="1"/>
  <c r="N1301" i="1"/>
  <c r="M1301" i="1"/>
  <c r="AH1300" i="1"/>
  <c r="AG1300" i="1"/>
  <c r="AB1300" i="1"/>
  <c r="AA1300" i="1"/>
  <c r="T1300" i="1"/>
  <c r="S1300" i="1"/>
  <c r="N1300" i="1"/>
  <c r="M1300" i="1"/>
  <c r="AH1299" i="1"/>
  <c r="AG1299" i="1"/>
  <c r="AB1299" i="1"/>
  <c r="AA1299" i="1"/>
  <c r="T1299" i="1"/>
  <c r="S1299" i="1"/>
  <c r="N1299" i="1"/>
  <c r="M1299" i="1"/>
  <c r="AH1298" i="1"/>
  <c r="AG1298" i="1"/>
  <c r="AB1298" i="1"/>
  <c r="AA1298" i="1"/>
  <c r="T1298" i="1"/>
  <c r="S1298" i="1"/>
  <c r="N1298" i="1"/>
  <c r="M1298" i="1"/>
  <c r="AH1297" i="1"/>
  <c r="AG1297" i="1"/>
  <c r="AB1297" i="1"/>
  <c r="AA1297" i="1"/>
  <c r="T1297" i="1"/>
  <c r="S1297" i="1"/>
  <c r="N1297" i="1"/>
  <c r="M1297" i="1"/>
  <c r="AH1296" i="1"/>
  <c r="AG1296" i="1"/>
  <c r="AB1296" i="1"/>
  <c r="AA1296" i="1"/>
  <c r="T1296" i="1"/>
  <c r="S1296" i="1"/>
  <c r="N1296" i="1"/>
  <c r="M1296" i="1"/>
  <c r="AH1295" i="1"/>
  <c r="AG1295" i="1"/>
  <c r="AB1295" i="1"/>
  <c r="AA1295" i="1"/>
  <c r="T1295" i="1"/>
  <c r="S1295" i="1"/>
  <c r="N1295" i="1"/>
  <c r="M1295" i="1"/>
  <c r="AH1294" i="1"/>
  <c r="AG1294" i="1"/>
  <c r="AB1294" i="1"/>
  <c r="AA1294" i="1"/>
  <c r="T1294" i="1"/>
  <c r="S1294" i="1"/>
  <c r="N1294" i="1"/>
  <c r="M1294" i="1"/>
  <c r="AH1293" i="1"/>
  <c r="AG1293" i="1"/>
  <c r="AB1293" i="1"/>
  <c r="AA1293" i="1"/>
  <c r="T1293" i="1"/>
  <c r="S1293" i="1"/>
  <c r="N1293" i="1"/>
  <c r="M1293" i="1"/>
  <c r="AH1292" i="1"/>
  <c r="AG1292" i="1"/>
  <c r="AB1292" i="1"/>
  <c r="AA1292" i="1"/>
  <c r="T1292" i="1"/>
  <c r="S1292" i="1"/>
  <c r="N1292" i="1"/>
  <c r="M1292" i="1"/>
  <c r="AH1232" i="1"/>
  <c r="AG1232" i="1"/>
  <c r="AB1232" i="1"/>
  <c r="AA1232" i="1"/>
  <c r="T1232" i="1"/>
  <c r="S1232" i="1"/>
  <c r="N1232" i="1"/>
  <c r="M1232" i="1"/>
  <c r="AH1231" i="1"/>
  <c r="AG1231" i="1"/>
  <c r="AB1231" i="1"/>
  <c r="AA1231" i="1"/>
  <c r="T1231" i="1"/>
  <c r="S1231" i="1"/>
  <c r="N1231" i="1"/>
  <c r="M1231" i="1"/>
  <c r="AH1230" i="1"/>
  <c r="AG1230" i="1"/>
  <c r="AB1230" i="1"/>
  <c r="AA1230" i="1"/>
  <c r="T1230" i="1"/>
  <c r="S1230" i="1"/>
  <c r="N1230" i="1"/>
  <c r="M1230" i="1"/>
  <c r="AH1229" i="1"/>
  <c r="AG1229" i="1"/>
  <c r="AB1229" i="1"/>
  <c r="AA1229" i="1"/>
  <c r="T1229" i="1"/>
  <c r="S1229" i="1"/>
  <c r="N1229" i="1"/>
  <c r="M1229" i="1"/>
  <c r="AH1228" i="1"/>
  <c r="AG1228" i="1"/>
  <c r="AB1228" i="1"/>
  <c r="AA1228" i="1"/>
  <c r="T1228" i="1"/>
  <c r="S1228" i="1"/>
  <c r="N1228" i="1"/>
  <c r="M1228" i="1"/>
  <c r="AH1227" i="1"/>
  <c r="AG1227" i="1"/>
  <c r="AB1227" i="1"/>
  <c r="AA1227" i="1"/>
  <c r="T1227" i="1"/>
  <c r="S1227" i="1"/>
  <c r="N1227" i="1"/>
  <c r="M1227" i="1"/>
  <c r="AH1226" i="1"/>
  <c r="AG1226" i="1"/>
  <c r="AB1226" i="1"/>
  <c r="AA1226" i="1"/>
  <c r="T1226" i="1"/>
  <c r="S1226" i="1"/>
  <c r="N1226" i="1"/>
  <c r="M1226" i="1"/>
  <c r="AH1225" i="1"/>
  <c r="AG1225" i="1"/>
  <c r="AB1225" i="1"/>
  <c r="AA1225" i="1"/>
  <c r="T1225" i="1"/>
  <c r="S1225" i="1"/>
  <c r="N1225" i="1"/>
  <c r="M1225" i="1"/>
  <c r="AH1224" i="1"/>
  <c r="AG1224" i="1"/>
  <c r="AB1224" i="1"/>
  <c r="AA1224" i="1"/>
  <c r="T1224" i="1"/>
  <c r="S1224" i="1"/>
  <c r="N1224" i="1"/>
  <c r="M1224" i="1"/>
  <c r="AH1223" i="1"/>
  <c r="AG1223" i="1"/>
  <c r="AB1223" i="1"/>
  <c r="AA1223" i="1"/>
  <c r="T1223" i="1"/>
  <c r="S1223" i="1"/>
  <c r="N1223" i="1"/>
  <c r="M1223" i="1"/>
  <c r="AH1222" i="1"/>
  <c r="AG1222" i="1"/>
  <c r="AB1222" i="1"/>
  <c r="AA1222" i="1"/>
  <c r="T1222" i="1"/>
  <c r="S1222" i="1"/>
  <c r="N1222" i="1"/>
  <c r="M1222" i="1"/>
  <c r="AH1162" i="1"/>
  <c r="AG1162" i="1"/>
  <c r="AB1162" i="1"/>
  <c r="AA1162" i="1"/>
  <c r="T1162" i="1"/>
  <c r="S1162" i="1"/>
  <c r="N1162" i="1"/>
  <c r="M1162" i="1"/>
  <c r="AH1161" i="1"/>
  <c r="AG1161" i="1"/>
  <c r="AB1161" i="1"/>
  <c r="AA1161" i="1"/>
  <c r="T1161" i="1"/>
  <c r="T2702" i="1" s="1"/>
  <c r="S1161" i="1"/>
  <c r="S2702" i="1" s="1"/>
  <c r="N1161" i="1"/>
  <c r="N2702" i="1" s="1"/>
  <c r="M1161" i="1"/>
  <c r="M2702" i="1" s="1"/>
  <c r="AH1160" i="1"/>
  <c r="AG1160" i="1"/>
  <c r="AB1160" i="1"/>
  <c r="AA1160" i="1"/>
  <c r="T1160" i="1"/>
  <c r="T2704" i="1" s="1"/>
  <c r="S1160" i="1"/>
  <c r="S2704" i="1" s="1"/>
  <c r="N1160" i="1"/>
  <c r="N2704" i="1" s="1"/>
  <c r="M1160" i="1"/>
  <c r="M2704" i="1" s="1"/>
  <c r="AH1159" i="1"/>
  <c r="AG1159" i="1"/>
  <c r="AB1159" i="1"/>
  <c r="AA1159" i="1"/>
  <c r="T1159" i="1"/>
  <c r="S1159" i="1"/>
  <c r="N1159" i="1"/>
  <c r="M1159" i="1"/>
  <c r="AH1158" i="1"/>
  <c r="AG1158" i="1"/>
  <c r="AB1158" i="1"/>
  <c r="AA1158" i="1"/>
  <c r="T1158" i="1"/>
  <c r="S1158" i="1"/>
  <c r="N1158" i="1"/>
  <c r="M1158" i="1"/>
  <c r="AH1157" i="1"/>
  <c r="AG1157" i="1"/>
  <c r="AB1157" i="1"/>
  <c r="AA1157" i="1"/>
  <c r="T1157" i="1"/>
  <c r="S1157" i="1"/>
  <c r="N1157" i="1"/>
  <c r="M1157" i="1"/>
  <c r="AH1156" i="1"/>
  <c r="AG1156" i="1"/>
  <c r="AB1156" i="1"/>
  <c r="AA1156" i="1"/>
  <c r="T1156" i="1"/>
  <c r="S1156" i="1"/>
  <c r="N1156" i="1"/>
  <c r="M1156" i="1"/>
  <c r="AH1155" i="1"/>
  <c r="AG1155" i="1"/>
  <c r="AB1155" i="1"/>
  <c r="AA1155" i="1"/>
  <c r="T1155" i="1"/>
  <c r="S1155" i="1"/>
  <c r="N1155" i="1"/>
  <c r="M1155" i="1"/>
  <c r="AH1154" i="1"/>
  <c r="AG1154" i="1"/>
  <c r="AB1154" i="1"/>
  <c r="AA1154" i="1"/>
  <c r="T1154" i="1"/>
  <c r="S1154" i="1"/>
  <c r="N1154" i="1"/>
  <c r="M1154" i="1"/>
  <c r="AH1153" i="1"/>
  <c r="AG1153" i="1"/>
  <c r="AB1153" i="1"/>
  <c r="AA1153" i="1"/>
  <c r="T1153" i="1"/>
  <c r="S1153" i="1"/>
  <c r="N1153" i="1"/>
  <c r="M1153" i="1"/>
  <c r="AH1152" i="1"/>
  <c r="AG1152" i="1"/>
  <c r="AB1152" i="1"/>
  <c r="AA1152" i="1"/>
  <c r="T1152" i="1"/>
  <c r="S1152" i="1"/>
  <c r="N1152" i="1"/>
  <c r="M1152" i="1"/>
  <c r="AH1092" i="1"/>
  <c r="AG1092" i="1"/>
  <c r="AB1092" i="1"/>
  <c r="AA1092" i="1"/>
  <c r="T1092" i="1"/>
  <c r="S1092" i="1"/>
  <c r="N1092" i="1"/>
  <c r="M1092" i="1"/>
  <c r="AH1091" i="1"/>
  <c r="AG1091" i="1"/>
  <c r="AB1091" i="1"/>
  <c r="AA1091" i="1"/>
  <c r="T1091" i="1"/>
  <c r="S1091" i="1"/>
  <c r="N1091" i="1"/>
  <c r="M1091" i="1"/>
  <c r="AH1090" i="1"/>
  <c r="AG1090" i="1"/>
  <c r="AB1090" i="1"/>
  <c r="AA1090" i="1"/>
  <c r="T1090" i="1"/>
  <c r="S1090" i="1"/>
  <c r="N1090" i="1"/>
  <c r="M1090" i="1"/>
  <c r="AH1089" i="1"/>
  <c r="AG1089" i="1"/>
  <c r="AB1089" i="1"/>
  <c r="AA1089" i="1"/>
  <c r="T1089" i="1"/>
  <c r="S1089" i="1"/>
  <c r="N1089" i="1"/>
  <c r="M1089" i="1"/>
  <c r="AH1088" i="1"/>
  <c r="AG1088" i="1"/>
  <c r="AB1088" i="1"/>
  <c r="AA1088" i="1"/>
  <c r="T1088" i="1"/>
  <c r="S1088" i="1"/>
  <c r="N1088" i="1"/>
  <c r="M1088" i="1"/>
  <c r="AH1087" i="1"/>
  <c r="AG1087" i="1"/>
  <c r="AB1087" i="1"/>
  <c r="AA1087" i="1"/>
  <c r="T1087" i="1"/>
  <c r="S1087" i="1"/>
  <c r="N1087" i="1"/>
  <c r="M1087" i="1"/>
  <c r="AH1086" i="1"/>
  <c r="AG1086" i="1"/>
  <c r="AB1086" i="1"/>
  <c r="AA1086" i="1"/>
  <c r="T1086" i="1"/>
  <c r="S1086" i="1"/>
  <c r="N1086" i="1"/>
  <c r="M1086" i="1"/>
  <c r="AH1085" i="1"/>
  <c r="AG1085" i="1"/>
  <c r="AB1085" i="1"/>
  <c r="AA1085" i="1"/>
  <c r="T1085" i="1"/>
  <c r="S1085" i="1"/>
  <c r="N1085" i="1"/>
  <c r="M1085" i="1"/>
  <c r="AH1084" i="1"/>
  <c r="AG1084" i="1"/>
  <c r="AB1084" i="1"/>
  <c r="AA1084" i="1"/>
  <c r="T1084" i="1"/>
  <c r="S1084" i="1"/>
  <c r="N1084" i="1"/>
  <c r="M1084" i="1"/>
  <c r="AH1083" i="1"/>
  <c r="AG1083" i="1"/>
  <c r="AB1083" i="1"/>
  <c r="AA1083" i="1"/>
  <c r="T1083" i="1"/>
  <c r="S1083" i="1"/>
  <c r="N1083" i="1"/>
  <c r="M1083" i="1"/>
  <c r="AH1082" i="1"/>
  <c r="AG1082" i="1"/>
  <c r="AB1082" i="1"/>
  <c r="AA1082" i="1"/>
  <c r="T1082" i="1"/>
  <c r="S1082" i="1"/>
  <c r="N1082" i="1"/>
  <c r="M1082" i="1"/>
  <c r="AH1022" i="1"/>
  <c r="AG1022" i="1"/>
  <c r="AB1022" i="1"/>
  <c r="AA1022" i="1"/>
  <c r="T1022" i="1"/>
  <c r="S1022" i="1"/>
  <c r="N1022" i="1"/>
  <c r="M1022" i="1"/>
  <c r="AH1021" i="1"/>
  <c r="AG1021" i="1"/>
  <c r="AB1021" i="1"/>
  <c r="AA1021" i="1"/>
  <c r="T1021" i="1"/>
  <c r="S1021" i="1"/>
  <c r="N1021" i="1"/>
  <c r="M1021" i="1"/>
  <c r="AH1020" i="1"/>
  <c r="AG1020" i="1"/>
  <c r="AB1020" i="1"/>
  <c r="AA1020" i="1"/>
  <c r="N1020" i="1"/>
  <c r="M1020" i="1"/>
  <c r="AH1019" i="1"/>
  <c r="AG1019" i="1"/>
  <c r="AB1019" i="1"/>
  <c r="AA1019" i="1"/>
  <c r="T1019" i="1"/>
  <c r="S1019" i="1"/>
  <c r="N1019" i="1"/>
  <c r="M1019" i="1"/>
  <c r="AH1018" i="1"/>
  <c r="AG1018" i="1"/>
  <c r="AB1018" i="1"/>
  <c r="AA1018" i="1"/>
  <c r="T1018" i="1"/>
  <c r="S1018" i="1"/>
  <c r="N1018" i="1"/>
  <c r="M1018" i="1"/>
  <c r="AH1017" i="1"/>
  <c r="AG1017" i="1"/>
  <c r="AB1017" i="1"/>
  <c r="AA1017" i="1"/>
  <c r="T1017" i="1"/>
  <c r="S1017" i="1"/>
  <c r="N1017" i="1"/>
  <c r="M1017" i="1"/>
  <c r="AH1016" i="1"/>
  <c r="AG1016" i="1"/>
  <c r="AB1016" i="1"/>
  <c r="AA1016" i="1"/>
  <c r="N1016" i="1"/>
  <c r="M1016" i="1"/>
  <c r="AH1015" i="1"/>
  <c r="AG1015" i="1"/>
  <c r="AB1015" i="1"/>
  <c r="AA1015" i="1"/>
  <c r="N1015" i="1"/>
  <c r="M1015" i="1"/>
  <c r="AH1014" i="1"/>
  <c r="AG1014" i="1"/>
  <c r="AB1014" i="1"/>
  <c r="AA1014" i="1"/>
  <c r="N1014" i="1"/>
  <c r="M1014" i="1"/>
  <c r="AH1013" i="1"/>
  <c r="AG1013" i="1"/>
  <c r="AB1013" i="1"/>
  <c r="AA1013" i="1"/>
  <c r="T1013" i="1"/>
  <c r="S1013" i="1"/>
  <c r="N1013" i="1"/>
  <c r="M1013" i="1"/>
  <c r="AH1012" i="1"/>
  <c r="AG1012" i="1"/>
  <c r="AB1012" i="1"/>
  <c r="AA1012" i="1"/>
  <c r="N1012" i="1"/>
  <c r="M1012" i="1"/>
  <c r="AH944" i="1"/>
  <c r="AG944" i="1"/>
  <c r="AB944" i="1"/>
  <c r="AA944" i="1"/>
  <c r="T944" i="1"/>
  <c r="S944" i="1"/>
  <c r="N944" i="1"/>
  <c r="M944" i="1"/>
  <c r="AH943" i="1"/>
  <c r="AG943" i="1"/>
  <c r="AB943" i="1"/>
  <c r="AA943" i="1"/>
  <c r="T943" i="1"/>
  <c r="S943" i="1"/>
  <c r="N943" i="1"/>
  <c r="M943" i="1"/>
  <c r="AH942" i="1"/>
  <c r="AG942" i="1"/>
  <c r="AB942" i="1"/>
  <c r="AA942" i="1"/>
  <c r="T942" i="1"/>
  <c r="S942" i="1"/>
  <c r="N942" i="1"/>
  <c r="M942" i="1"/>
  <c r="AH941" i="1"/>
  <c r="AG941" i="1"/>
  <c r="AB941" i="1"/>
  <c r="AA941" i="1"/>
  <c r="T941" i="1"/>
  <c r="S941" i="1"/>
  <c r="N941" i="1"/>
  <c r="M941" i="1"/>
  <c r="AH940" i="1"/>
  <c r="AG940" i="1"/>
  <c r="AB940" i="1"/>
  <c r="AA940" i="1"/>
  <c r="T940" i="1"/>
  <c r="S940" i="1"/>
  <c r="N940" i="1"/>
  <c r="M940" i="1"/>
  <c r="AH939" i="1"/>
  <c r="AG939" i="1"/>
  <c r="AB939" i="1"/>
  <c r="AA939" i="1"/>
  <c r="T939" i="1"/>
  <c r="S939" i="1"/>
  <c r="N939" i="1"/>
  <c r="M939" i="1"/>
  <c r="AH938" i="1"/>
  <c r="AG938" i="1"/>
  <c r="AB938" i="1"/>
  <c r="AA938" i="1"/>
  <c r="T938" i="1"/>
  <c r="S938" i="1"/>
  <c r="N938" i="1"/>
  <c r="M938" i="1"/>
  <c r="AH937" i="1"/>
  <c r="AG937" i="1"/>
  <c r="AB937" i="1"/>
  <c r="AA937" i="1"/>
  <c r="T937" i="1"/>
  <c r="S937" i="1"/>
  <c r="N937" i="1"/>
  <c r="M937" i="1"/>
  <c r="AH863" i="1"/>
  <c r="AG863" i="1"/>
  <c r="AB863" i="1"/>
  <c r="AA863" i="1"/>
  <c r="T863" i="1"/>
  <c r="T2731" i="1" s="1"/>
  <c r="S863" i="1"/>
  <c r="S2731" i="1" s="1"/>
  <c r="N863" i="1"/>
  <c r="N2731" i="1" s="1"/>
  <c r="M863" i="1"/>
  <c r="M2731" i="1" s="1"/>
  <c r="AH862" i="1"/>
  <c r="AG862" i="1"/>
  <c r="AB862" i="1"/>
  <c r="AA862" i="1"/>
  <c r="T862" i="1"/>
  <c r="S862" i="1"/>
  <c r="N862" i="1"/>
  <c r="M862" i="1"/>
  <c r="AH861" i="1"/>
  <c r="AG861" i="1"/>
  <c r="AB861" i="1"/>
  <c r="AA861" i="1"/>
  <c r="T861" i="1"/>
  <c r="S861" i="1"/>
  <c r="N861" i="1"/>
  <c r="M861" i="1"/>
  <c r="AH860" i="1"/>
  <c r="AG860" i="1"/>
  <c r="AB860" i="1"/>
  <c r="AA860" i="1"/>
  <c r="T860" i="1"/>
  <c r="S860" i="1"/>
  <c r="N860" i="1"/>
  <c r="M860" i="1"/>
  <c r="AH859" i="1"/>
  <c r="AG859" i="1"/>
  <c r="AB859" i="1"/>
  <c r="AA859" i="1"/>
  <c r="T859" i="1"/>
  <c r="S859" i="1"/>
  <c r="N859" i="1"/>
  <c r="M859" i="1"/>
  <c r="AH858" i="1"/>
  <c r="AG858" i="1"/>
  <c r="AB858" i="1"/>
  <c r="AA858" i="1"/>
  <c r="T858" i="1"/>
  <c r="S858" i="1"/>
  <c r="N858" i="1"/>
  <c r="M858" i="1"/>
  <c r="AH857" i="1"/>
  <c r="AG857" i="1"/>
  <c r="AB857" i="1"/>
  <c r="AA857" i="1"/>
  <c r="T857" i="1"/>
  <c r="S857" i="1"/>
  <c r="N857" i="1"/>
  <c r="M857" i="1"/>
  <c r="AH856" i="1"/>
  <c r="AH878" i="1" s="1"/>
  <c r="AG856" i="1"/>
  <c r="AG878" i="1" s="1"/>
  <c r="AB856" i="1"/>
  <c r="AB878" i="1" s="1"/>
  <c r="AA856" i="1"/>
  <c r="AA878" i="1" s="1"/>
  <c r="T856" i="1"/>
  <c r="T878" i="1" s="1"/>
  <c r="S856" i="1"/>
  <c r="S878" i="1" s="1"/>
  <c r="N856" i="1"/>
  <c r="N878" i="1" s="1"/>
  <c r="M856" i="1"/>
  <c r="M878" i="1" s="1"/>
  <c r="AH726" i="1"/>
  <c r="AG726" i="1"/>
  <c r="AB726" i="1"/>
  <c r="AA726" i="1"/>
  <c r="T726" i="1"/>
  <c r="S726" i="1"/>
  <c r="N726" i="1"/>
  <c r="M726" i="1"/>
  <c r="AH725" i="1"/>
  <c r="AG725" i="1"/>
  <c r="AB725" i="1"/>
  <c r="AA725" i="1"/>
  <c r="T725" i="1"/>
  <c r="S725" i="1"/>
  <c r="N725" i="1"/>
  <c r="M725" i="1"/>
  <c r="AH724" i="1"/>
  <c r="AG724" i="1"/>
  <c r="AB724" i="1"/>
  <c r="AA724" i="1"/>
  <c r="T724" i="1"/>
  <c r="S724" i="1"/>
  <c r="N724" i="1"/>
  <c r="M724" i="1"/>
  <c r="AH723" i="1"/>
  <c r="AG723" i="1"/>
  <c r="AB723" i="1"/>
  <c r="AA723" i="1"/>
  <c r="T723" i="1"/>
  <c r="S723" i="1"/>
  <c r="N723" i="1"/>
  <c r="M723" i="1"/>
  <c r="AH722" i="1"/>
  <c r="AG722" i="1"/>
  <c r="AB722" i="1"/>
  <c r="AA722" i="1"/>
  <c r="T722" i="1"/>
  <c r="S722" i="1"/>
  <c r="N722" i="1"/>
  <c r="M722" i="1"/>
  <c r="AH721" i="1"/>
  <c r="AG721" i="1"/>
  <c r="AB721" i="1"/>
  <c r="AA721" i="1"/>
  <c r="T721" i="1"/>
  <c r="S721" i="1"/>
  <c r="N721" i="1"/>
  <c r="M721" i="1"/>
  <c r="AH720" i="1"/>
  <c r="AG720" i="1"/>
  <c r="AB720" i="1"/>
  <c r="AA720" i="1"/>
  <c r="T720" i="1"/>
  <c r="S720" i="1"/>
  <c r="N720" i="1"/>
  <c r="M720" i="1"/>
  <c r="AH719" i="1"/>
  <c r="AG719" i="1"/>
  <c r="AB719" i="1"/>
  <c r="AA719" i="1"/>
  <c r="T719" i="1"/>
  <c r="S719" i="1"/>
  <c r="N719" i="1"/>
  <c r="M719" i="1"/>
  <c r="AH718" i="1"/>
  <c r="AG718" i="1"/>
  <c r="AB718" i="1"/>
  <c r="AA718" i="1"/>
  <c r="T718" i="1"/>
  <c r="S718" i="1"/>
  <c r="N718" i="1"/>
  <c r="M718" i="1"/>
  <c r="AH717" i="1"/>
  <c r="AG717" i="1"/>
  <c r="AB717" i="1"/>
  <c r="AA717" i="1"/>
  <c r="T717" i="1"/>
  <c r="S717" i="1"/>
  <c r="N717" i="1"/>
  <c r="M717" i="1"/>
  <c r="AH716" i="1"/>
  <c r="AG716" i="1"/>
  <c r="AB716" i="1"/>
  <c r="AA716" i="1"/>
  <c r="T716" i="1"/>
  <c r="S716" i="1"/>
  <c r="N716" i="1"/>
  <c r="M716" i="1"/>
  <c r="AH656" i="1"/>
  <c r="AG656" i="1"/>
  <c r="AB656" i="1"/>
  <c r="AA656" i="1"/>
  <c r="T656" i="1"/>
  <c r="S656" i="1"/>
  <c r="N656" i="1"/>
  <c r="M656" i="1"/>
  <c r="AH655" i="1"/>
  <c r="AG655" i="1"/>
  <c r="AB655" i="1"/>
  <c r="AA655" i="1"/>
  <c r="T655" i="1"/>
  <c r="S655" i="1"/>
  <c r="N655" i="1"/>
  <c r="M655" i="1"/>
  <c r="AH654" i="1"/>
  <c r="AG654" i="1"/>
  <c r="AB654" i="1"/>
  <c r="AA654" i="1"/>
  <c r="T654" i="1"/>
  <c r="S654" i="1"/>
  <c r="N654" i="1"/>
  <c r="M654" i="1"/>
  <c r="AH653" i="1"/>
  <c r="AG653" i="1"/>
  <c r="AB653" i="1"/>
  <c r="AA653" i="1"/>
  <c r="T653" i="1"/>
  <c r="S653" i="1"/>
  <c r="N653" i="1"/>
  <c r="M653" i="1"/>
  <c r="AH652" i="1"/>
  <c r="AG652" i="1"/>
  <c r="AB652" i="1"/>
  <c r="AA652" i="1"/>
  <c r="T652" i="1"/>
  <c r="S652" i="1"/>
  <c r="N652" i="1"/>
  <c r="M652" i="1"/>
  <c r="AH651" i="1"/>
  <c r="AG651" i="1"/>
  <c r="AB651" i="1"/>
  <c r="AA651" i="1"/>
  <c r="T651" i="1"/>
  <c r="S651" i="1"/>
  <c r="N651" i="1"/>
  <c r="M651" i="1"/>
  <c r="AH650" i="1"/>
  <c r="AG650" i="1"/>
  <c r="AB650" i="1"/>
  <c r="AA650" i="1"/>
  <c r="T650" i="1"/>
  <c r="S650" i="1"/>
  <c r="N650" i="1"/>
  <c r="M650" i="1"/>
  <c r="AH649" i="1"/>
  <c r="AG649" i="1"/>
  <c r="AB649" i="1"/>
  <c r="AA649" i="1"/>
  <c r="T649" i="1"/>
  <c r="S649" i="1"/>
  <c r="N649" i="1"/>
  <c r="M649" i="1"/>
  <c r="AH648" i="1"/>
  <c r="AG648" i="1"/>
  <c r="AB648" i="1"/>
  <c r="AA648" i="1"/>
  <c r="T648" i="1"/>
  <c r="S648" i="1"/>
  <c r="N648" i="1"/>
  <c r="M648" i="1"/>
  <c r="AH647" i="1"/>
  <c r="AG647" i="1"/>
  <c r="AB647" i="1"/>
  <c r="AA647" i="1"/>
  <c r="T647" i="1"/>
  <c r="S647" i="1"/>
  <c r="N647" i="1"/>
  <c r="M647" i="1"/>
  <c r="AH646" i="1"/>
  <c r="AG646" i="1"/>
  <c r="AB646" i="1"/>
  <c r="AA646" i="1"/>
  <c r="T646" i="1"/>
  <c r="S646" i="1"/>
  <c r="N646" i="1"/>
  <c r="M646" i="1"/>
  <c r="T575" i="1"/>
  <c r="S575" i="1"/>
  <c r="N575" i="1"/>
  <c r="M575" i="1"/>
  <c r="T574" i="1"/>
  <c r="S574" i="1"/>
  <c r="N574" i="1"/>
  <c r="M574" i="1"/>
  <c r="T573" i="1"/>
  <c r="S573" i="1"/>
  <c r="N573" i="1"/>
  <c r="M573" i="1"/>
  <c r="T572" i="1"/>
  <c r="S572" i="1"/>
  <c r="N572" i="1"/>
  <c r="M572" i="1"/>
  <c r="T571" i="1"/>
  <c r="S571" i="1"/>
  <c r="N571" i="1"/>
  <c r="M571" i="1"/>
  <c r="T570" i="1"/>
  <c r="S570" i="1"/>
  <c r="N570" i="1"/>
  <c r="M570" i="1"/>
  <c r="T569" i="1"/>
  <c r="S569" i="1"/>
  <c r="N569" i="1"/>
  <c r="M569" i="1"/>
  <c r="T568" i="1"/>
  <c r="S568" i="1"/>
  <c r="N568" i="1"/>
  <c r="M568" i="1"/>
  <c r="AH492" i="1"/>
  <c r="AG492" i="1"/>
  <c r="AB492" i="1"/>
  <c r="AA492" i="1"/>
  <c r="T492" i="1"/>
  <c r="S492" i="1"/>
  <c r="N492" i="1"/>
  <c r="M492" i="1"/>
  <c r="AH491" i="1"/>
  <c r="AG491" i="1"/>
  <c r="AB491" i="1"/>
  <c r="AA491" i="1"/>
  <c r="T491" i="1"/>
  <c r="S491" i="1"/>
  <c r="N491" i="1"/>
  <c r="M491" i="1"/>
  <c r="AH490" i="1"/>
  <c r="AG490" i="1"/>
  <c r="AB490" i="1"/>
  <c r="AA490" i="1"/>
  <c r="T490" i="1"/>
  <c r="S490" i="1"/>
  <c r="N490" i="1"/>
  <c r="M490" i="1"/>
  <c r="AH489" i="1"/>
  <c r="AG489" i="1"/>
  <c r="AB489" i="1"/>
  <c r="AA489" i="1"/>
  <c r="T489" i="1"/>
  <c r="S489" i="1"/>
  <c r="N489" i="1"/>
  <c r="M489" i="1"/>
  <c r="AH488" i="1"/>
  <c r="AG488" i="1"/>
  <c r="AB488" i="1"/>
  <c r="AA488" i="1"/>
  <c r="T488" i="1"/>
  <c r="S488" i="1"/>
  <c r="N488" i="1"/>
  <c r="M488" i="1"/>
  <c r="AH487" i="1"/>
  <c r="AG487" i="1"/>
  <c r="AB487" i="1"/>
  <c r="AA487" i="1"/>
  <c r="T487" i="1"/>
  <c r="S487" i="1"/>
  <c r="N487" i="1"/>
  <c r="M487" i="1"/>
  <c r="AH486" i="1"/>
  <c r="AG486" i="1"/>
  <c r="AB486" i="1"/>
  <c r="AA486" i="1"/>
  <c r="T486" i="1"/>
  <c r="S486" i="1"/>
  <c r="N486" i="1"/>
  <c r="M486" i="1"/>
  <c r="AH485" i="1"/>
  <c r="AG485" i="1"/>
  <c r="AA485" i="1"/>
  <c r="T485" i="1"/>
  <c r="S485" i="1"/>
  <c r="N485" i="1"/>
  <c r="M485" i="1"/>
  <c r="AH425" i="1"/>
  <c r="AG425" i="1"/>
  <c r="AB425" i="1"/>
  <c r="AA425" i="1"/>
  <c r="T425" i="1"/>
  <c r="S425" i="1"/>
  <c r="N425" i="1"/>
  <c r="M425" i="1"/>
  <c r="AH424" i="1"/>
  <c r="AG424" i="1"/>
  <c r="AB424" i="1"/>
  <c r="AA424" i="1"/>
  <c r="T424" i="1"/>
  <c r="S424" i="1"/>
  <c r="N424" i="1"/>
  <c r="M424" i="1"/>
  <c r="AH423" i="1"/>
  <c r="AG423" i="1"/>
  <c r="AB423" i="1"/>
  <c r="AA423" i="1"/>
  <c r="T423" i="1"/>
  <c r="S423" i="1"/>
  <c r="N423" i="1"/>
  <c r="M423" i="1"/>
  <c r="AH422" i="1"/>
  <c r="AG422" i="1"/>
  <c r="AB422" i="1"/>
  <c r="AA422" i="1"/>
  <c r="T422" i="1"/>
  <c r="S422" i="1"/>
  <c r="N422" i="1"/>
  <c r="M422" i="1"/>
  <c r="AH421" i="1"/>
  <c r="AG421" i="1"/>
  <c r="AB421" i="1"/>
  <c r="AA421" i="1"/>
  <c r="T421" i="1"/>
  <c r="S421" i="1"/>
  <c r="N421" i="1"/>
  <c r="M421" i="1"/>
  <c r="AH420" i="1"/>
  <c r="AG420" i="1"/>
  <c r="AB420" i="1"/>
  <c r="AA420" i="1"/>
  <c r="T420" i="1"/>
  <c r="S420" i="1"/>
  <c r="N420" i="1"/>
  <c r="M420" i="1"/>
  <c r="AH419" i="1"/>
  <c r="AG419" i="1"/>
  <c r="AB419" i="1"/>
  <c r="AA419" i="1"/>
  <c r="T419" i="1"/>
  <c r="S419" i="1"/>
  <c r="N419" i="1"/>
  <c r="M419" i="1"/>
  <c r="AH418" i="1"/>
  <c r="AG418" i="1"/>
  <c r="AB418" i="1"/>
  <c r="AA418" i="1"/>
  <c r="T418" i="1"/>
  <c r="S418" i="1"/>
  <c r="N418" i="1"/>
  <c r="M418" i="1"/>
  <c r="AH417" i="1"/>
  <c r="AG417" i="1"/>
  <c r="AB417" i="1"/>
  <c r="AA417" i="1"/>
  <c r="T417" i="1"/>
  <c r="S417" i="1"/>
  <c r="N417" i="1"/>
  <c r="M417" i="1"/>
  <c r="AH416" i="1"/>
  <c r="AG416" i="1"/>
  <c r="AB416" i="1"/>
  <c r="AA416" i="1"/>
  <c r="T416" i="1"/>
  <c r="S416" i="1"/>
  <c r="N416" i="1"/>
  <c r="M416" i="1"/>
  <c r="AH415" i="1"/>
  <c r="AG415" i="1"/>
  <c r="AB415" i="1"/>
  <c r="AA415" i="1"/>
  <c r="T415" i="1"/>
  <c r="S415" i="1"/>
  <c r="N415" i="1"/>
  <c r="M415" i="1"/>
  <c r="AH355" i="1"/>
  <c r="AG355" i="1"/>
  <c r="AB355" i="1"/>
  <c r="AA355" i="1"/>
  <c r="T355" i="1"/>
  <c r="S355" i="1"/>
  <c r="N355" i="1"/>
  <c r="M355" i="1"/>
  <c r="AH354" i="1"/>
  <c r="AG354" i="1"/>
  <c r="AB354" i="1"/>
  <c r="AA354" i="1"/>
  <c r="T354" i="1"/>
  <c r="S354" i="1"/>
  <c r="N354" i="1"/>
  <c r="M354" i="1"/>
  <c r="AH353" i="1"/>
  <c r="AG353" i="1"/>
  <c r="AB353" i="1"/>
  <c r="AA353" i="1"/>
  <c r="T353" i="1"/>
  <c r="S353" i="1"/>
  <c r="N353" i="1"/>
  <c r="M353" i="1"/>
  <c r="AH352" i="1"/>
  <c r="AG352" i="1"/>
  <c r="AB352" i="1"/>
  <c r="AA352" i="1"/>
  <c r="T352" i="1"/>
  <c r="S352" i="1"/>
  <c r="N352" i="1"/>
  <c r="M352" i="1"/>
  <c r="AH351" i="1"/>
  <c r="AG351" i="1"/>
  <c r="AB351" i="1"/>
  <c r="AA351" i="1"/>
  <c r="T351" i="1"/>
  <c r="S351" i="1"/>
  <c r="N351" i="1"/>
  <c r="M351" i="1"/>
  <c r="AH350" i="1"/>
  <c r="AG350" i="1"/>
  <c r="AB350" i="1"/>
  <c r="AA350" i="1"/>
  <c r="T350" i="1"/>
  <c r="S350" i="1"/>
  <c r="N350" i="1"/>
  <c r="M350" i="1"/>
  <c r="AH349" i="1"/>
  <c r="AG349" i="1"/>
  <c r="AB349" i="1"/>
  <c r="AA349" i="1"/>
  <c r="T349" i="1"/>
  <c r="S349" i="1"/>
  <c r="N349" i="1"/>
  <c r="M349" i="1"/>
  <c r="AH348" i="1"/>
  <c r="AG348" i="1"/>
  <c r="AB348" i="1"/>
  <c r="AA348" i="1"/>
  <c r="T348" i="1"/>
  <c r="S348" i="1"/>
  <c r="N348" i="1"/>
  <c r="M348" i="1"/>
  <c r="AH347" i="1"/>
  <c r="AG347" i="1"/>
  <c r="AB347" i="1"/>
  <c r="AA347" i="1"/>
  <c r="T347" i="1"/>
  <c r="S347" i="1"/>
  <c r="N347" i="1"/>
  <c r="M347" i="1"/>
  <c r="AH346" i="1"/>
  <c r="AG346" i="1"/>
  <c r="AB346" i="1"/>
  <c r="AA346" i="1"/>
  <c r="T346" i="1"/>
  <c r="S346" i="1"/>
  <c r="N346" i="1"/>
  <c r="M346" i="1"/>
  <c r="AH345" i="1"/>
  <c r="AG345" i="1"/>
  <c r="AB345" i="1"/>
  <c r="AA345" i="1"/>
  <c r="T345" i="1"/>
  <c r="S345" i="1"/>
  <c r="N345" i="1"/>
  <c r="M345" i="1"/>
  <c r="AH130" i="1"/>
  <c r="AK130" i="1" s="1"/>
  <c r="AG130" i="1"/>
  <c r="AB130" i="1"/>
  <c r="AA130" i="1"/>
  <c r="T130" i="1"/>
  <c r="S130" i="1"/>
  <c r="N130" i="1"/>
  <c r="M130" i="1"/>
  <c r="AH129" i="1"/>
  <c r="AG129" i="1"/>
  <c r="AB129" i="1"/>
  <c r="AA129" i="1"/>
  <c r="T129" i="1"/>
  <c r="S129" i="1"/>
  <c r="N129" i="1"/>
  <c r="M129" i="1"/>
  <c r="AH128" i="1"/>
  <c r="AG128" i="1"/>
  <c r="AB128" i="1"/>
  <c r="AA128" i="1"/>
  <c r="T128" i="1"/>
  <c r="S128" i="1"/>
  <c r="N128" i="1"/>
  <c r="M128" i="1"/>
  <c r="AH127" i="1"/>
  <c r="AG127" i="1"/>
  <c r="AB127" i="1"/>
  <c r="AA127" i="1"/>
  <c r="T127" i="1"/>
  <c r="S127" i="1"/>
  <c r="N127" i="1"/>
  <c r="M127" i="1"/>
  <c r="AH126" i="1"/>
  <c r="AG126" i="1"/>
  <c r="AB126" i="1"/>
  <c r="AA126" i="1"/>
  <c r="T126" i="1"/>
  <c r="S126" i="1"/>
  <c r="N126" i="1"/>
  <c r="M126" i="1"/>
  <c r="AH125" i="1"/>
  <c r="AG125" i="1"/>
  <c r="AB125" i="1"/>
  <c r="AA125" i="1"/>
  <c r="T125" i="1"/>
  <c r="S125" i="1"/>
  <c r="N125" i="1"/>
  <c r="M125" i="1"/>
  <c r="AH124" i="1"/>
  <c r="AG124" i="1"/>
  <c r="AB124" i="1"/>
  <c r="AA124" i="1"/>
  <c r="T124" i="1"/>
  <c r="S124" i="1"/>
  <c r="N124" i="1"/>
  <c r="M124" i="1"/>
  <c r="AH123" i="1"/>
  <c r="AG123" i="1"/>
  <c r="AB123" i="1"/>
  <c r="AA123" i="1"/>
  <c r="T123" i="1"/>
  <c r="S123" i="1"/>
  <c r="N123" i="1"/>
  <c r="M123" i="1"/>
  <c r="AH55" i="1"/>
  <c r="AG55" i="1"/>
  <c r="AB55" i="1"/>
  <c r="AA55" i="1"/>
  <c r="N55" i="1"/>
  <c r="M55" i="1"/>
  <c r="AH54" i="1"/>
  <c r="AG54" i="1"/>
  <c r="AB54" i="1"/>
  <c r="AA54" i="1"/>
  <c r="N54" i="1"/>
  <c r="M54" i="1"/>
  <c r="AH53" i="1"/>
  <c r="AG53" i="1"/>
  <c r="AB53" i="1"/>
  <c r="AA53" i="1"/>
  <c r="N53" i="1"/>
  <c r="M53" i="1"/>
  <c r="AH52" i="1"/>
  <c r="AG52" i="1"/>
  <c r="AB52" i="1"/>
  <c r="AA52" i="1"/>
  <c r="N52" i="1"/>
  <c r="M52" i="1"/>
  <c r="AH51" i="1"/>
  <c r="AG51" i="1"/>
  <c r="AB51" i="1"/>
  <c r="N51" i="1"/>
  <c r="M51" i="1"/>
  <c r="AH50" i="1"/>
  <c r="AG50" i="1"/>
  <c r="AB50" i="1"/>
  <c r="AA50" i="1"/>
  <c r="N50" i="1"/>
  <c r="M50" i="1"/>
  <c r="AH49" i="1"/>
  <c r="AG49" i="1"/>
  <c r="AB49" i="1"/>
  <c r="AA49" i="1"/>
  <c r="N49" i="1"/>
  <c r="M49" i="1"/>
  <c r="AH48" i="1"/>
  <c r="AG48" i="1"/>
  <c r="AB48" i="1"/>
  <c r="AA48" i="1"/>
  <c r="N48" i="1"/>
  <c r="M48" i="1"/>
  <c r="AH207" i="1"/>
  <c r="AG207" i="1"/>
  <c r="AH206" i="1"/>
  <c r="AG206" i="1"/>
  <c r="AH205" i="1"/>
  <c r="AG205" i="1"/>
  <c r="AH204" i="1"/>
  <c r="AG204" i="1"/>
  <c r="AH203" i="1"/>
  <c r="AG203" i="1"/>
  <c r="AH202" i="1"/>
  <c r="AG202" i="1"/>
  <c r="AH201" i="1"/>
  <c r="AG201" i="1"/>
  <c r="AH200" i="1"/>
  <c r="AG200" i="1"/>
  <c r="AB207" i="1"/>
  <c r="AA207" i="1"/>
  <c r="AB206" i="1"/>
  <c r="AA206" i="1"/>
  <c r="AB205" i="1"/>
  <c r="AA205" i="1"/>
  <c r="AB204" i="1"/>
  <c r="AA204" i="1"/>
  <c r="AB203" i="1"/>
  <c r="AA203" i="1"/>
  <c r="AB202" i="1"/>
  <c r="AA202" i="1"/>
  <c r="AB201" i="1"/>
  <c r="AA201" i="1"/>
  <c r="AB200" i="1"/>
  <c r="AA200" i="1"/>
  <c r="T207" i="1"/>
  <c r="S207" i="1"/>
  <c r="T206" i="1"/>
  <c r="S206" i="1"/>
  <c r="T205" i="1"/>
  <c r="S205" i="1"/>
  <c r="T204" i="1"/>
  <c r="S204" i="1"/>
  <c r="T203" i="1"/>
  <c r="S203" i="1"/>
  <c r="T202" i="1"/>
  <c r="S202" i="1"/>
  <c r="T201" i="1"/>
  <c r="S201" i="1"/>
  <c r="T200" i="1"/>
  <c r="S200" i="1"/>
  <c r="AA1131" i="1"/>
  <c r="T1131" i="1"/>
  <c r="S1131" i="1"/>
  <c r="N1131" i="1"/>
  <c r="M1131" i="1"/>
  <c r="AA1130" i="1"/>
  <c r="T1130" i="1"/>
  <c r="S1130" i="1"/>
  <c r="N1130" i="1"/>
  <c r="M1130" i="1"/>
  <c r="AA1129" i="1"/>
  <c r="T1129" i="1"/>
  <c r="S1129" i="1"/>
  <c r="N1129" i="1"/>
  <c r="M1129" i="1"/>
  <c r="AA1128" i="1"/>
  <c r="T1128" i="1"/>
  <c r="S1128" i="1"/>
  <c r="N1128" i="1"/>
  <c r="M1128" i="1"/>
  <c r="AA1127" i="1"/>
  <c r="T1127" i="1"/>
  <c r="S1127" i="1"/>
  <c r="N1127" i="1"/>
  <c r="M1127" i="1"/>
  <c r="AA1126" i="1"/>
  <c r="T1126" i="1"/>
  <c r="S1126" i="1"/>
  <c r="N1126" i="1"/>
  <c r="M1126" i="1"/>
  <c r="AA1124" i="1"/>
  <c r="T1124" i="1"/>
  <c r="S1124" i="1"/>
  <c r="N1124" i="1"/>
  <c r="M1124" i="1"/>
  <c r="AA1122" i="1"/>
  <c r="T1122" i="1"/>
  <c r="S1122" i="1"/>
  <c r="N1122" i="1"/>
  <c r="M1122" i="1"/>
  <c r="AA1121" i="1"/>
  <c r="T1121" i="1"/>
  <c r="S1121" i="1"/>
  <c r="N1121" i="1"/>
  <c r="M1121" i="1"/>
  <c r="AB1061" i="1"/>
  <c r="AA1061" i="1"/>
  <c r="T1061" i="1"/>
  <c r="S1061" i="1"/>
  <c r="N1061" i="1"/>
  <c r="M1061" i="1"/>
  <c r="AB1060" i="1"/>
  <c r="AA1060" i="1"/>
  <c r="T1060" i="1"/>
  <c r="S1060" i="1"/>
  <c r="N1060" i="1"/>
  <c r="M1060" i="1"/>
  <c r="AB1059" i="1"/>
  <c r="AA1059" i="1"/>
  <c r="T1059" i="1"/>
  <c r="S1059" i="1"/>
  <c r="N1059" i="1"/>
  <c r="M1059" i="1"/>
  <c r="AB1058" i="1"/>
  <c r="AA1058" i="1"/>
  <c r="T1058" i="1"/>
  <c r="S1058" i="1"/>
  <c r="N1058" i="1"/>
  <c r="M1058" i="1"/>
  <c r="AA1057" i="1"/>
  <c r="T1057" i="1"/>
  <c r="S1057" i="1"/>
  <c r="N1057" i="1"/>
  <c r="M1057" i="1"/>
  <c r="AA1056" i="1"/>
  <c r="T1056" i="1"/>
  <c r="S1056" i="1"/>
  <c r="N1056" i="1"/>
  <c r="M1056" i="1"/>
  <c r="AA1054" i="1"/>
  <c r="T1054" i="1"/>
  <c r="S1054" i="1"/>
  <c r="N1054" i="1"/>
  <c r="M1054" i="1"/>
  <c r="AA1052" i="1"/>
  <c r="T1052" i="1"/>
  <c r="S1052" i="1"/>
  <c r="N1052" i="1"/>
  <c r="M1052" i="1"/>
  <c r="AA1051" i="1"/>
  <c r="T1051" i="1"/>
  <c r="S1051" i="1"/>
  <c r="N1051" i="1"/>
  <c r="M1051" i="1"/>
  <c r="AB991" i="1"/>
  <c r="AA991" i="1"/>
  <c r="N991" i="1"/>
  <c r="M991" i="1"/>
  <c r="AB990" i="1"/>
  <c r="AA990" i="1"/>
  <c r="N990" i="1"/>
  <c r="M990" i="1"/>
  <c r="AB989" i="1"/>
  <c r="AA989" i="1"/>
  <c r="N989" i="1"/>
  <c r="M989" i="1"/>
  <c r="AB988" i="1"/>
  <c r="AA988" i="1"/>
  <c r="N988" i="1"/>
  <c r="M988" i="1"/>
  <c r="AB987" i="1"/>
  <c r="AA987" i="1"/>
  <c r="N987" i="1"/>
  <c r="M987" i="1"/>
  <c r="AB986" i="1"/>
  <c r="AA986" i="1"/>
  <c r="N986" i="1"/>
  <c r="M986" i="1"/>
  <c r="AB984" i="1"/>
  <c r="AA984" i="1"/>
  <c r="N984" i="1"/>
  <c r="M984" i="1"/>
  <c r="AB982" i="1"/>
  <c r="AA982" i="1"/>
  <c r="N982" i="1"/>
  <c r="M982" i="1"/>
  <c r="AB981" i="1"/>
  <c r="AA981" i="1"/>
  <c r="N981" i="1"/>
  <c r="M981" i="1"/>
  <c r="AB916" i="1"/>
  <c r="AA916" i="1"/>
  <c r="T916" i="1"/>
  <c r="S916" i="1"/>
  <c r="N916" i="1"/>
  <c r="M916" i="1"/>
  <c r="AB915" i="1"/>
  <c r="AA915" i="1"/>
  <c r="T915" i="1"/>
  <c r="S915" i="1"/>
  <c r="N915" i="1"/>
  <c r="M915" i="1"/>
  <c r="AB914" i="1"/>
  <c r="AA914" i="1"/>
  <c r="T914" i="1"/>
  <c r="S914" i="1"/>
  <c r="N914" i="1"/>
  <c r="M914" i="1"/>
  <c r="AB913" i="1"/>
  <c r="AA913" i="1"/>
  <c r="T913" i="1"/>
  <c r="S913" i="1"/>
  <c r="N913" i="1"/>
  <c r="M913" i="1"/>
  <c r="AB912" i="1"/>
  <c r="AA912" i="1"/>
  <c r="T912" i="1"/>
  <c r="S912" i="1"/>
  <c r="N912" i="1"/>
  <c r="M912" i="1"/>
  <c r="AB911" i="1"/>
  <c r="AA911" i="1"/>
  <c r="T911" i="1"/>
  <c r="S911" i="1"/>
  <c r="N911" i="1"/>
  <c r="M911" i="1"/>
  <c r="AB909" i="1"/>
  <c r="AA909" i="1"/>
  <c r="T909" i="1"/>
  <c r="S909" i="1"/>
  <c r="N909" i="1"/>
  <c r="M909" i="1"/>
  <c r="AB907" i="1"/>
  <c r="AA907" i="1"/>
  <c r="T907" i="1"/>
  <c r="S907" i="1"/>
  <c r="N907" i="1"/>
  <c r="M907" i="1"/>
  <c r="AB906" i="1"/>
  <c r="AA906" i="1"/>
  <c r="T906" i="1"/>
  <c r="S906" i="1"/>
  <c r="N906" i="1"/>
  <c r="M906" i="1"/>
  <c r="AB835" i="1"/>
  <c r="AA835" i="1"/>
  <c r="T835" i="1"/>
  <c r="S835" i="1"/>
  <c r="N835" i="1"/>
  <c r="M835" i="1"/>
  <c r="AB834" i="1"/>
  <c r="AA834" i="1"/>
  <c r="T834" i="1"/>
  <c r="S834" i="1"/>
  <c r="N834" i="1"/>
  <c r="M834" i="1"/>
  <c r="AB833" i="1"/>
  <c r="AA833" i="1"/>
  <c r="T833" i="1"/>
  <c r="S833" i="1"/>
  <c r="N833" i="1"/>
  <c r="M833" i="1"/>
  <c r="AB832" i="1"/>
  <c r="AA832" i="1"/>
  <c r="T832" i="1"/>
  <c r="S832" i="1"/>
  <c r="N832" i="1"/>
  <c r="M832" i="1"/>
  <c r="AB831" i="1"/>
  <c r="AA831" i="1"/>
  <c r="T831" i="1"/>
  <c r="S831" i="1"/>
  <c r="N831" i="1"/>
  <c r="M831" i="1"/>
  <c r="AB830" i="1"/>
  <c r="AA830" i="1"/>
  <c r="T830" i="1"/>
  <c r="S830" i="1"/>
  <c r="N830" i="1"/>
  <c r="M830" i="1"/>
  <c r="AB828" i="1"/>
  <c r="AA828" i="1"/>
  <c r="T828" i="1"/>
  <c r="S828" i="1"/>
  <c r="N828" i="1"/>
  <c r="M828" i="1"/>
  <c r="AB826" i="1"/>
  <c r="AA826" i="1"/>
  <c r="T826" i="1"/>
  <c r="S826" i="1"/>
  <c r="N826" i="1"/>
  <c r="M826" i="1"/>
  <c r="AB825" i="1"/>
  <c r="AA825" i="1"/>
  <c r="T825" i="1"/>
  <c r="S825" i="1"/>
  <c r="N825" i="1"/>
  <c r="M825" i="1"/>
  <c r="AB695" i="1"/>
  <c r="AA695" i="1"/>
  <c r="T695" i="1"/>
  <c r="S695" i="1"/>
  <c r="N695" i="1"/>
  <c r="M695" i="1"/>
  <c r="AB694" i="1"/>
  <c r="AA694" i="1"/>
  <c r="T694" i="1"/>
  <c r="S694" i="1"/>
  <c r="N694" i="1"/>
  <c r="M694" i="1"/>
  <c r="AB693" i="1"/>
  <c r="AA693" i="1"/>
  <c r="T693" i="1"/>
  <c r="S693" i="1"/>
  <c r="N693" i="1"/>
  <c r="M693" i="1"/>
  <c r="AB692" i="1"/>
  <c r="AA692" i="1"/>
  <c r="T692" i="1"/>
  <c r="S692" i="1"/>
  <c r="N692" i="1"/>
  <c r="M692" i="1"/>
  <c r="AB691" i="1"/>
  <c r="AA691" i="1"/>
  <c r="T691" i="1"/>
  <c r="S691" i="1"/>
  <c r="N691" i="1"/>
  <c r="M691" i="1"/>
  <c r="AB690" i="1"/>
  <c r="AA690" i="1"/>
  <c r="T690" i="1"/>
  <c r="S690" i="1"/>
  <c r="N690" i="1"/>
  <c r="M690" i="1"/>
  <c r="AB688" i="1"/>
  <c r="AA688" i="1"/>
  <c r="T688" i="1"/>
  <c r="S688" i="1"/>
  <c r="N688" i="1"/>
  <c r="M688" i="1"/>
  <c r="AB686" i="1"/>
  <c r="AA686" i="1"/>
  <c r="T686" i="1"/>
  <c r="S686" i="1"/>
  <c r="N686" i="1"/>
  <c r="M686" i="1"/>
  <c r="AB685" i="1"/>
  <c r="AA685" i="1"/>
  <c r="T685" i="1"/>
  <c r="S685" i="1"/>
  <c r="N685" i="1"/>
  <c r="M685" i="1"/>
  <c r="T625" i="1"/>
  <c r="S625" i="1"/>
  <c r="N625" i="1"/>
  <c r="M625" i="1"/>
  <c r="T624" i="1"/>
  <c r="S624" i="1"/>
  <c r="N624" i="1"/>
  <c r="M624" i="1"/>
  <c r="T623" i="1"/>
  <c r="S623" i="1"/>
  <c r="N623" i="1"/>
  <c r="M623" i="1"/>
  <c r="T622" i="1"/>
  <c r="S622" i="1"/>
  <c r="N622" i="1"/>
  <c r="M622" i="1"/>
  <c r="T621" i="1"/>
  <c r="S621" i="1"/>
  <c r="N621" i="1"/>
  <c r="M621" i="1"/>
  <c r="T620" i="1"/>
  <c r="S620" i="1"/>
  <c r="N620" i="1"/>
  <c r="M620" i="1"/>
  <c r="T618" i="1"/>
  <c r="S618" i="1"/>
  <c r="N618" i="1"/>
  <c r="M618" i="1"/>
  <c r="T616" i="1"/>
  <c r="S616" i="1"/>
  <c r="N616" i="1"/>
  <c r="M616" i="1"/>
  <c r="T615" i="1"/>
  <c r="S615" i="1"/>
  <c r="N615" i="1"/>
  <c r="M615" i="1"/>
  <c r="AA394" i="1"/>
  <c r="T394" i="1"/>
  <c r="S394" i="1"/>
  <c r="N394" i="1"/>
  <c r="M394" i="1"/>
  <c r="AA393" i="1"/>
  <c r="T393" i="1"/>
  <c r="S393" i="1"/>
  <c r="N393" i="1"/>
  <c r="M393" i="1"/>
  <c r="AA392" i="1"/>
  <c r="T392" i="1"/>
  <c r="S392" i="1"/>
  <c r="N392" i="1"/>
  <c r="M392" i="1"/>
  <c r="AA391" i="1"/>
  <c r="T391" i="1"/>
  <c r="S391" i="1"/>
  <c r="N391" i="1"/>
  <c r="M391" i="1"/>
  <c r="AA390" i="1"/>
  <c r="T390" i="1"/>
  <c r="S390" i="1"/>
  <c r="N390" i="1"/>
  <c r="M390" i="1"/>
  <c r="AA389" i="1"/>
  <c r="T389" i="1"/>
  <c r="S389" i="1"/>
  <c r="N389" i="1"/>
  <c r="M389" i="1"/>
  <c r="AA387" i="1"/>
  <c r="T387" i="1"/>
  <c r="S387" i="1"/>
  <c r="N387" i="1"/>
  <c r="M387" i="1"/>
  <c r="AA385" i="1"/>
  <c r="T385" i="1"/>
  <c r="S385" i="1"/>
  <c r="N385" i="1"/>
  <c r="M385" i="1"/>
  <c r="AA384" i="1"/>
  <c r="T384" i="1"/>
  <c r="S384" i="1"/>
  <c r="N384" i="1"/>
  <c r="M384" i="1"/>
  <c r="AA324" i="1"/>
  <c r="T324" i="1"/>
  <c r="S324" i="1"/>
  <c r="N324" i="1"/>
  <c r="M324" i="1"/>
  <c r="AA323" i="1"/>
  <c r="T323" i="1"/>
  <c r="S323" i="1"/>
  <c r="N323" i="1"/>
  <c r="M323" i="1"/>
  <c r="AA322" i="1"/>
  <c r="T322" i="1"/>
  <c r="S322" i="1"/>
  <c r="N322" i="1"/>
  <c r="M322" i="1"/>
  <c r="AA321" i="1"/>
  <c r="T321" i="1"/>
  <c r="S321" i="1"/>
  <c r="N321" i="1"/>
  <c r="M321" i="1"/>
  <c r="AA320" i="1"/>
  <c r="T320" i="1"/>
  <c r="S320" i="1"/>
  <c r="N320" i="1"/>
  <c r="M320" i="1"/>
  <c r="AA319" i="1"/>
  <c r="T319" i="1"/>
  <c r="S319" i="1"/>
  <c r="N319" i="1"/>
  <c r="M319" i="1"/>
  <c r="AA317" i="1"/>
  <c r="T317" i="1"/>
  <c r="S317" i="1"/>
  <c r="N317" i="1"/>
  <c r="M317" i="1"/>
  <c r="AA315" i="1"/>
  <c r="T315" i="1"/>
  <c r="S315" i="1"/>
  <c r="N315" i="1"/>
  <c r="M315" i="1"/>
  <c r="AA314" i="1"/>
  <c r="T314" i="1"/>
  <c r="S314" i="1"/>
  <c r="N314" i="1"/>
  <c r="M314" i="1"/>
  <c r="T179" i="1"/>
  <c r="S179" i="1"/>
  <c r="N179" i="1"/>
  <c r="M179" i="1"/>
  <c r="T178" i="1"/>
  <c r="S178" i="1"/>
  <c r="N178" i="1"/>
  <c r="M178" i="1"/>
  <c r="T177" i="1"/>
  <c r="S177" i="1"/>
  <c r="N177" i="1"/>
  <c r="M177" i="1"/>
  <c r="T176" i="1"/>
  <c r="S176" i="1"/>
  <c r="N176" i="1"/>
  <c r="M176" i="1"/>
  <c r="T175" i="1"/>
  <c r="S175" i="1"/>
  <c r="N175" i="1"/>
  <c r="M175" i="1"/>
  <c r="T174" i="1"/>
  <c r="S174" i="1"/>
  <c r="N174" i="1"/>
  <c r="M174" i="1"/>
  <c r="T172" i="1"/>
  <c r="S172" i="1"/>
  <c r="N172" i="1"/>
  <c r="M172" i="1"/>
  <c r="T170" i="1"/>
  <c r="S170" i="1"/>
  <c r="N170" i="1"/>
  <c r="M170" i="1"/>
  <c r="AA169" i="1"/>
  <c r="T169" i="1"/>
  <c r="S169" i="1"/>
  <c r="N169" i="1"/>
  <c r="M169" i="1"/>
  <c r="AA102" i="1"/>
  <c r="AA101" i="1"/>
  <c r="AA100" i="1"/>
  <c r="AA99" i="1"/>
  <c r="AA98" i="1"/>
  <c r="AA97" i="1"/>
  <c r="AA95" i="1"/>
  <c r="AA93" i="1"/>
  <c r="AA92" i="1"/>
  <c r="AA27" i="1"/>
  <c r="T27" i="1"/>
  <c r="S27" i="1"/>
  <c r="N27" i="1"/>
  <c r="M27" i="1"/>
  <c r="AA26" i="1"/>
  <c r="T26" i="1"/>
  <c r="S26" i="1"/>
  <c r="N26" i="1"/>
  <c r="M26" i="1"/>
  <c r="AA25" i="1"/>
  <c r="T25" i="1"/>
  <c r="S25" i="1"/>
  <c r="N25" i="1"/>
  <c r="M25" i="1"/>
  <c r="AA24" i="1"/>
  <c r="T24" i="1"/>
  <c r="S24" i="1"/>
  <c r="N24" i="1"/>
  <c r="M24" i="1"/>
  <c r="AA23" i="1"/>
  <c r="T23" i="1"/>
  <c r="S23" i="1"/>
  <c r="N23" i="1"/>
  <c r="M23" i="1"/>
  <c r="AA22" i="1"/>
  <c r="T22" i="1"/>
  <c r="S22" i="1"/>
  <c r="N22" i="1"/>
  <c r="M22" i="1"/>
  <c r="AA20" i="1"/>
  <c r="T20" i="1"/>
  <c r="S20" i="1"/>
  <c r="N20" i="1"/>
  <c r="M20" i="1"/>
  <c r="AA18" i="1"/>
  <c r="T18" i="1"/>
  <c r="S18" i="1"/>
  <c r="N18" i="1"/>
  <c r="M18" i="1"/>
  <c r="AA17" i="1"/>
  <c r="T17" i="1"/>
  <c r="S17" i="1"/>
  <c r="N17" i="1"/>
  <c r="M17" i="1"/>
  <c r="AA464" i="1"/>
  <c r="AA463" i="1"/>
  <c r="AA462" i="1"/>
  <c r="AA461" i="1"/>
  <c r="AA460" i="1"/>
  <c r="AA459" i="1"/>
  <c r="AA457" i="1"/>
  <c r="AA455" i="1"/>
  <c r="AA454" i="1"/>
  <c r="T464" i="1"/>
  <c r="S464" i="1"/>
  <c r="T463" i="1"/>
  <c r="S463" i="1"/>
  <c r="T462" i="1"/>
  <c r="S462" i="1"/>
  <c r="T461" i="1"/>
  <c r="S461" i="1"/>
  <c r="T460" i="1"/>
  <c r="S460" i="1"/>
  <c r="T459" i="1"/>
  <c r="S459" i="1"/>
  <c r="T457" i="1"/>
  <c r="S457" i="1"/>
  <c r="T455" i="1"/>
  <c r="S455" i="1"/>
  <c r="T454" i="1"/>
  <c r="S454" i="1"/>
  <c r="N765" i="1"/>
  <c r="M765" i="1"/>
  <c r="N764" i="1"/>
  <c r="M764" i="1"/>
  <c r="N763" i="1"/>
  <c r="M763" i="1"/>
  <c r="N762" i="1"/>
  <c r="M762" i="1"/>
  <c r="N761" i="1"/>
  <c r="M761" i="1"/>
  <c r="N760" i="1"/>
  <c r="M760" i="1"/>
  <c r="N758" i="1"/>
  <c r="M758" i="1"/>
  <c r="N756" i="1"/>
  <c r="M756" i="1"/>
  <c r="N755" i="1"/>
  <c r="M755" i="1"/>
  <c r="N547" i="1"/>
  <c r="M547" i="1"/>
  <c r="N546" i="1"/>
  <c r="M546" i="1"/>
  <c r="N545" i="1"/>
  <c r="M545" i="1"/>
  <c r="N544" i="1"/>
  <c r="M544" i="1"/>
  <c r="N543" i="1"/>
  <c r="M543" i="1"/>
  <c r="N542" i="1"/>
  <c r="M542" i="1"/>
  <c r="N540" i="1"/>
  <c r="M540" i="1"/>
  <c r="N538" i="1"/>
  <c r="M538" i="1"/>
  <c r="N537" i="1"/>
  <c r="M537" i="1"/>
  <c r="N464" i="1"/>
  <c r="M464" i="1"/>
  <c r="N463" i="1"/>
  <c r="M463" i="1"/>
  <c r="N462" i="1"/>
  <c r="M462" i="1"/>
  <c r="N461" i="1"/>
  <c r="M461" i="1"/>
  <c r="N460" i="1"/>
  <c r="M460" i="1"/>
  <c r="N459" i="1"/>
  <c r="M459" i="1"/>
  <c r="N457" i="1"/>
  <c r="M457" i="1"/>
  <c r="N455" i="1"/>
  <c r="M455" i="1"/>
  <c r="N454" i="1"/>
  <c r="M454" i="1"/>
  <c r="M276" i="1"/>
  <c r="N276" i="1"/>
  <c r="M277" i="1"/>
  <c r="N277" i="1"/>
  <c r="M278" i="1"/>
  <c r="N278" i="1"/>
  <c r="M279" i="1"/>
  <c r="N279" i="1"/>
  <c r="M280" i="1"/>
  <c r="N280" i="1"/>
  <c r="M281" i="1"/>
  <c r="N281" i="1"/>
  <c r="M282" i="1"/>
  <c r="N282" i="1"/>
  <c r="M283" i="1"/>
  <c r="N283" i="1"/>
  <c r="M284" i="1"/>
  <c r="N284" i="1"/>
  <c r="M285" i="1"/>
  <c r="N285" i="1"/>
  <c r="N275" i="1"/>
  <c r="M275" i="1"/>
  <c r="M250" i="1"/>
  <c r="N250" i="1"/>
  <c r="M251" i="1"/>
  <c r="N251" i="1"/>
  <c r="M252" i="1"/>
  <c r="N252" i="1"/>
  <c r="M253" i="1"/>
  <c r="N253" i="1"/>
  <c r="M254" i="1"/>
  <c r="N254" i="1"/>
  <c r="N249" i="1"/>
  <c r="M249" i="1"/>
  <c r="N247" i="1"/>
  <c r="M247" i="1"/>
  <c r="M245" i="1"/>
  <c r="N245" i="1"/>
  <c r="N244" i="1"/>
  <c r="M244" i="1"/>
  <c r="M201" i="1"/>
  <c r="N201" i="1"/>
  <c r="M202" i="1"/>
  <c r="N202" i="1"/>
  <c r="M203" i="1"/>
  <c r="N203" i="1"/>
  <c r="M204" i="1"/>
  <c r="N204" i="1"/>
  <c r="M205" i="1"/>
  <c r="N205" i="1"/>
  <c r="M206" i="1"/>
  <c r="N206" i="1"/>
  <c r="M207" i="1"/>
  <c r="N207" i="1"/>
  <c r="N200" i="1"/>
  <c r="M200" i="1"/>
  <c r="AB2654" i="1" l="1"/>
  <c r="AB2650" i="1"/>
  <c r="AB2646" i="1"/>
  <c r="M2712" i="1"/>
  <c r="S2687" i="1"/>
  <c r="AA2649" i="1"/>
  <c r="AA2653" i="1"/>
  <c r="AB2653" i="1"/>
  <c r="AB2649" i="1"/>
  <c r="AB2645" i="1"/>
  <c r="H2744" i="1"/>
  <c r="J2744" i="1"/>
  <c r="G2744" i="1"/>
  <c r="I2744" i="1"/>
  <c r="S2712" i="1"/>
  <c r="M2687" i="1"/>
  <c r="AA2647" i="1"/>
  <c r="AA2651" i="1"/>
  <c r="AA2655" i="1"/>
  <c r="AB2655" i="1"/>
  <c r="AB2651" i="1"/>
  <c r="AB2647" i="1"/>
  <c r="AB2643" i="1"/>
  <c r="AB2656" i="1" s="1"/>
  <c r="AE2656" i="1"/>
  <c r="E2744" i="1"/>
  <c r="T2712" i="1"/>
  <c r="N2687" i="1"/>
  <c r="K2744" i="1"/>
  <c r="S2700" i="1"/>
  <c r="T2695" i="1"/>
  <c r="N2710" i="1"/>
  <c r="N2706" i="1"/>
  <c r="T2700" i="1"/>
  <c r="M2695" i="1"/>
  <c r="T2706" i="1"/>
  <c r="S2706" i="1"/>
  <c r="M2706" i="1"/>
  <c r="M2700" i="1"/>
  <c r="N2695" i="1"/>
  <c r="N2700" i="1"/>
  <c r="S2695" i="1"/>
  <c r="M2705" i="1"/>
  <c r="N2705" i="1"/>
  <c r="T216" i="1"/>
  <c r="AB216" i="1"/>
  <c r="T2705" i="1"/>
  <c r="T2710" i="1"/>
  <c r="S2705" i="1"/>
  <c r="AH216" i="1"/>
  <c r="AK216" i="1" s="1"/>
  <c r="N216" i="1"/>
  <c r="M216" i="1"/>
  <c r="S216" i="1"/>
  <c r="AA216" i="1"/>
  <c r="AG216" i="1"/>
  <c r="S2710" i="1"/>
  <c r="M2710" i="1"/>
  <c r="E2656" i="1"/>
  <c r="T1020" i="1"/>
  <c r="S1020" i="1"/>
  <c r="T1014" i="1"/>
  <c r="P2678" i="1"/>
  <c r="T2678" i="1" s="1"/>
  <c r="T1016" i="1"/>
  <c r="P2680" i="1"/>
  <c r="T2680" i="1" s="1"/>
  <c r="S1012" i="1"/>
  <c r="O2676" i="1"/>
  <c r="S1015" i="1"/>
  <c r="O2679" i="1"/>
  <c r="S2679" i="1" s="1"/>
  <c r="T1012" i="1"/>
  <c r="P2676" i="1"/>
  <c r="T1015" i="1"/>
  <c r="P2679" i="1"/>
  <c r="T2679" i="1" s="1"/>
  <c r="S1014" i="1"/>
  <c r="O2678" i="1"/>
  <c r="S2678" i="1" s="1"/>
  <c r="S1016" i="1"/>
  <c r="O2680" i="1"/>
  <c r="S2680" i="1" s="1"/>
  <c r="AI2744" i="1"/>
  <c r="N2643" i="1"/>
  <c r="F588" i="1"/>
  <c r="AI2684" i="1"/>
  <c r="F287" i="1"/>
  <c r="AK878" i="1"/>
  <c r="M2683" i="1"/>
  <c r="N2682" i="1"/>
  <c r="N2680" i="1"/>
  <c r="N2678" i="1"/>
  <c r="N2676" i="1"/>
  <c r="AG2648" i="1"/>
  <c r="T2654" i="1"/>
  <c r="AF2656" i="1"/>
  <c r="AI2682" i="1"/>
  <c r="AI2680" i="1"/>
  <c r="AI2677" i="1"/>
  <c r="C2656" i="1"/>
  <c r="AJ2681" i="1"/>
  <c r="AJ2677" i="1"/>
  <c r="AI2676" i="1"/>
  <c r="AJ2683" i="1"/>
  <c r="AI2679" i="1"/>
  <c r="F2656" i="1"/>
  <c r="C2676" i="1"/>
  <c r="C2744" i="1" s="1"/>
  <c r="AI2683" i="1"/>
  <c r="M2655" i="1"/>
  <c r="N2654" i="1"/>
  <c r="M2653" i="1"/>
  <c r="N2652" i="1"/>
  <c r="M2651" i="1"/>
  <c r="N2650" i="1"/>
  <c r="M2649" i="1"/>
  <c r="N2648" i="1"/>
  <c r="M2647" i="1"/>
  <c r="N2646" i="1"/>
  <c r="M2645" i="1"/>
  <c r="N2644" i="1"/>
  <c r="M2643" i="1"/>
  <c r="S2645" i="1"/>
  <c r="S2649" i="1"/>
  <c r="S2653" i="1"/>
  <c r="S2655" i="1"/>
  <c r="T2652" i="1"/>
  <c r="S2651" i="1"/>
  <c r="T2650" i="1"/>
  <c r="T2648" i="1"/>
  <c r="S2647" i="1"/>
  <c r="T2646" i="1"/>
  <c r="T2644" i="1"/>
  <c r="S2643" i="1"/>
  <c r="AG2644" i="1"/>
  <c r="AK2679" i="1"/>
  <c r="AK2681" i="1"/>
  <c r="M2679" i="1"/>
  <c r="M2677" i="1"/>
  <c r="M2676" i="1"/>
  <c r="N2651" i="1"/>
  <c r="S2644" i="1"/>
  <c r="S2648" i="1"/>
  <c r="S2652" i="1"/>
  <c r="T2655" i="1"/>
  <c r="S2654" i="1"/>
  <c r="T2653" i="1"/>
  <c r="T2651" i="1"/>
  <c r="S2650" i="1"/>
  <c r="T2649" i="1"/>
  <c r="T2647" i="1"/>
  <c r="T2643" i="1"/>
  <c r="Y2656" i="1"/>
  <c r="AK2676" i="1"/>
  <c r="M2681" i="1"/>
  <c r="AG2652" i="1"/>
  <c r="AK2684" i="1"/>
  <c r="N587" i="1"/>
  <c r="U2656" i="1"/>
  <c r="U2745" i="1" s="1"/>
  <c r="AG2655" i="1"/>
  <c r="AH2652" i="1"/>
  <c r="AL2652" i="1" s="1"/>
  <c r="AC2656" i="1"/>
  <c r="AH2654" i="1"/>
  <c r="AL2654" i="1" s="1"/>
  <c r="AH2650" i="1"/>
  <c r="AJ2644" i="1" s="1"/>
  <c r="AH2646" i="1"/>
  <c r="AL2646" i="1" s="1"/>
  <c r="AK2682" i="1"/>
  <c r="N2649" i="1"/>
  <c r="AG2684" i="1"/>
  <c r="AG2744" i="1" s="1"/>
  <c r="N2653" i="1"/>
  <c r="N2647" i="1"/>
  <c r="N2645" i="1"/>
  <c r="P2656" i="1"/>
  <c r="W2656" i="1"/>
  <c r="AG2647" i="1"/>
  <c r="AB587" i="1"/>
  <c r="AH2649" i="1"/>
  <c r="AL2649" i="1" s="1"/>
  <c r="AH2648" i="1"/>
  <c r="AL2648" i="1" s="1"/>
  <c r="AH2645" i="1"/>
  <c r="AL2645" i="1" s="1"/>
  <c r="AH2644" i="1"/>
  <c r="AL2644" i="1" s="1"/>
  <c r="AA2643" i="1"/>
  <c r="AH2653" i="1"/>
  <c r="AL2653" i="1" s="1"/>
  <c r="AD2656" i="1"/>
  <c r="AJ2680" i="1"/>
  <c r="N2683" i="1"/>
  <c r="M2682" i="1"/>
  <c r="N2681" i="1"/>
  <c r="M2680" i="1"/>
  <c r="N2679" i="1"/>
  <c r="M2678" i="1"/>
  <c r="AG2643" i="1"/>
  <c r="AH587" i="1"/>
  <c r="K2656" i="1"/>
  <c r="G2656" i="1"/>
  <c r="AK2680" i="1"/>
  <c r="N2655" i="1"/>
  <c r="M2654" i="1"/>
  <c r="M2652" i="1"/>
  <c r="M2650" i="1"/>
  <c r="M2648" i="1"/>
  <c r="M2646" i="1"/>
  <c r="J2656" i="1"/>
  <c r="I2656" i="1"/>
  <c r="L2656" i="1"/>
  <c r="H2656" i="1"/>
  <c r="N2677" i="1"/>
  <c r="AI2678" i="1"/>
  <c r="AH2655" i="1"/>
  <c r="AL2655" i="1" s="1"/>
  <c r="AH2651" i="1"/>
  <c r="AL2651" i="1" s="1"/>
  <c r="AH2647" i="1"/>
  <c r="AL2647" i="1" s="1"/>
  <c r="AG2654" i="1"/>
  <c r="AG2646" i="1"/>
  <c r="AG2650" i="1"/>
  <c r="V2656" i="1"/>
  <c r="X2656" i="1"/>
  <c r="AG2651" i="1"/>
  <c r="AH2643" i="1"/>
  <c r="Z2656" i="1"/>
  <c r="AG2649" i="1"/>
  <c r="AG2653" i="1"/>
  <c r="AG2645" i="1"/>
  <c r="R2656" i="1"/>
  <c r="T2645" i="1"/>
  <c r="Q2656" i="1"/>
  <c r="S2646" i="1"/>
  <c r="O2656" i="1"/>
  <c r="M2644" i="1"/>
  <c r="AJ2676" i="1"/>
  <c r="AK2677" i="1"/>
  <c r="AK2678" i="1"/>
  <c r="AJ2679" i="1"/>
  <c r="AI2681" i="1"/>
  <c r="AJ2682" i="1"/>
  <c r="AK2683" i="1"/>
  <c r="S587" i="1"/>
  <c r="AA587" i="1"/>
  <c r="AG587" i="1"/>
  <c r="M587" i="1"/>
  <c r="T587" i="1"/>
  <c r="AA538" i="1"/>
  <c r="AB538" i="1"/>
  <c r="AB537" i="1"/>
  <c r="AA537" i="1"/>
  <c r="S543" i="1"/>
  <c r="T543" i="1"/>
  <c r="S544" i="1"/>
  <c r="T544" i="1"/>
  <c r="S545" i="1"/>
  <c r="T545" i="1"/>
  <c r="S546" i="1"/>
  <c r="T546" i="1"/>
  <c r="S547" i="1"/>
  <c r="T547" i="1"/>
  <c r="T542" i="1"/>
  <c r="S542" i="1"/>
  <c r="T540" i="1"/>
  <c r="S540" i="1"/>
  <c r="T538" i="1"/>
  <c r="S538" i="1"/>
  <c r="T537" i="1"/>
  <c r="S537" i="1"/>
  <c r="I2745" i="1" l="1"/>
  <c r="M2744" i="1"/>
  <c r="T2676" i="1"/>
  <c r="T2744" i="1" s="1"/>
  <c r="P2744" i="1"/>
  <c r="P2745" i="1" s="1"/>
  <c r="S2676" i="1"/>
  <c r="S2744" i="1" s="1"/>
  <c r="O2744" i="1"/>
  <c r="O2745" i="1" s="1"/>
  <c r="R2745" i="1"/>
  <c r="X2745" i="1"/>
  <c r="AD2745" i="1"/>
  <c r="Y2745" i="1"/>
  <c r="Z2745" i="1"/>
  <c r="K2745" i="1"/>
  <c r="AC2745" i="1"/>
  <c r="J2745" i="1"/>
  <c r="Q2745" i="1"/>
  <c r="H2745" i="1"/>
  <c r="E2745" i="1"/>
  <c r="V2745" i="1"/>
  <c r="AE2745" i="1"/>
  <c r="W2745" i="1"/>
  <c r="AJ2652" i="1"/>
  <c r="AF2662" i="1"/>
  <c r="AI2649" i="1"/>
  <c r="AJ2649" i="1"/>
  <c r="AI2645" i="1"/>
  <c r="AJ2654" i="1"/>
  <c r="AI2643" i="1"/>
  <c r="S2656" i="1"/>
  <c r="AF2661" i="1"/>
  <c r="N2656" i="1"/>
  <c r="AJ2648" i="1"/>
  <c r="T2656" i="1"/>
  <c r="AI2644" i="1"/>
  <c r="AJ2647" i="1"/>
  <c r="AL2650" i="1"/>
  <c r="AI2652" i="1"/>
  <c r="AI2648" i="1"/>
  <c r="AI2654" i="1"/>
  <c r="AI2653" i="1"/>
  <c r="AJ2645" i="1"/>
  <c r="AI2646" i="1"/>
  <c r="AJ2646" i="1"/>
  <c r="AJ2655" i="1"/>
  <c r="AJ2653" i="1"/>
  <c r="AJ2651" i="1"/>
  <c r="AI2651" i="1"/>
  <c r="AJ2643" i="1"/>
  <c r="AI2647" i="1"/>
  <c r="AI2655" i="1"/>
  <c r="AA2656" i="1"/>
  <c r="M2656" i="1"/>
  <c r="AH2656" i="1"/>
  <c r="AL2643" i="1"/>
  <c r="AG2656" i="1"/>
  <c r="AK587" i="1"/>
  <c r="AG2745" i="1" l="1"/>
  <c r="AF2664" i="1"/>
  <c r="AJ2656" i="1"/>
  <c r="AI2656" i="1"/>
  <c r="AH2657" i="1"/>
  <c r="AK2650" i="1"/>
  <c r="AK2656" i="1" s="1"/>
  <c r="D2643" i="1"/>
  <c r="D2656" i="1" s="1"/>
  <c r="AL2656" i="1"/>
  <c r="AG276" i="1"/>
  <c r="AH276" i="1"/>
  <c r="AG277" i="1"/>
  <c r="AH277" i="1"/>
  <c r="AG278" i="1"/>
  <c r="AH278" i="1"/>
  <c r="AG279" i="1"/>
  <c r="AH279" i="1"/>
  <c r="AG280" i="1"/>
  <c r="AH280" i="1"/>
  <c r="AG281" i="1"/>
  <c r="AH281" i="1"/>
  <c r="AG282" i="1"/>
  <c r="AH282" i="1"/>
  <c r="AG283" i="1"/>
  <c r="AH283" i="1"/>
  <c r="AG284" i="1"/>
  <c r="AH284" i="1"/>
  <c r="AG285" i="1"/>
  <c r="AH285" i="1"/>
  <c r="AH275" i="1"/>
  <c r="AG275" i="1"/>
  <c r="S279" i="1"/>
  <c r="T279" i="1"/>
  <c r="S280" i="1"/>
  <c r="T280" i="1"/>
  <c r="S281" i="1"/>
  <c r="T281" i="1"/>
  <c r="S282" i="1"/>
  <c r="T282" i="1"/>
  <c r="S283" i="1"/>
  <c r="T283" i="1"/>
  <c r="S284" i="1"/>
  <c r="T284" i="1"/>
  <c r="S285" i="1"/>
  <c r="T285" i="1"/>
  <c r="AA276" i="1"/>
  <c r="AB276" i="1"/>
  <c r="AA277" i="1"/>
  <c r="AB277" i="1"/>
  <c r="AA278" i="1"/>
  <c r="AB278" i="1"/>
  <c r="AA279" i="1"/>
  <c r="AB279" i="1"/>
  <c r="AA280" i="1"/>
  <c r="AB280" i="1"/>
  <c r="AA281" i="1"/>
  <c r="AB281" i="1"/>
  <c r="AA282" i="1"/>
  <c r="AB282" i="1"/>
  <c r="AA283" i="1"/>
  <c r="AB283" i="1"/>
  <c r="AA284" i="1"/>
  <c r="AB284" i="1"/>
  <c r="AA285" i="1"/>
  <c r="AB285" i="1"/>
  <c r="AB275" i="1"/>
  <c r="AA275" i="1"/>
  <c r="S276" i="1"/>
  <c r="T276" i="1"/>
  <c r="S277" i="1"/>
  <c r="T277" i="1"/>
  <c r="S278" i="1"/>
  <c r="T278" i="1"/>
  <c r="T275" i="1"/>
  <c r="S275" i="1"/>
  <c r="AB250" i="1"/>
  <c r="AB251" i="1"/>
  <c r="AB252" i="1"/>
  <c r="AB253" i="1"/>
  <c r="AB254" i="1"/>
  <c r="AB249" i="1"/>
  <c r="AB245" i="1"/>
  <c r="AB244" i="1"/>
  <c r="AA245" i="1"/>
  <c r="AA244" i="1"/>
  <c r="AB247" i="1"/>
  <c r="AA250" i="1"/>
  <c r="AA251" i="1"/>
  <c r="AA252" i="1"/>
  <c r="AA253" i="1"/>
  <c r="AA254" i="1"/>
  <c r="AA249" i="1"/>
  <c r="AA247" i="1"/>
  <c r="T250" i="1"/>
  <c r="T251" i="1"/>
  <c r="T252" i="1"/>
  <c r="T253" i="1"/>
  <c r="T254" i="1"/>
  <c r="T249" i="1"/>
  <c r="T245" i="1"/>
  <c r="T244" i="1"/>
  <c r="T247" i="1"/>
  <c r="S250" i="1"/>
  <c r="S251" i="1"/>
  <c r="S252" i="1"/>
  <c r="S253" i="1"/>
  <c r="S254" i="1"/>
  <c r="S249" i="1"/>
  <c r="S245" i="1"/>
  <c r="S244" i="1"/>
  <c r="S247" i="1"/>
  <c r="AH787" i="1" l="1"/>
  <c r="AH788" i="1"/>
  <c r="AH789" i="1"/>
  <c r="AH790" i="1"/>
  <c r="AH791" i="1"/>
  <c r="AH792" i="1"/>
  <c r="AH793" i="1"/>
  <c r="AH794" i="1"/>
  <c r="AH795" i="1"/>
  <c r="AH796" i="1"/>
  <c r="AH786" i="1"/>
  <c r="AB787" i="1"/>
  <c r="AB788" i="1"/>
  <c r="AB789" i="1"/>
  <c r="AB790" i="1"/>
  <c r="AB791" i="1"/>
  <c r="AB792" i="1"/>
  <c r="AB793" i="1"/>
  <c r="AB794" i="1"/>
  <c r="AB795" i="1"/>
  <c r="AB796" i="1"/>
  <c r="AB786" i="1"/>
  <c r="AA787" i="1"/>
  <c r="AA788" i="1"/>
  <c r="AA789" i="1"/>
  <c r="AA790" i="1"/>
  <c r="AA791" i="1"/>
  <c r="AA792" i="1"/>
  <c r="AA793" i="1"/>
  <c r="AA794" i="1"/>
  <c r="AA795" i="1"/>
  <c r="AA796" i="1"/>
  <c r="AA786" i="1"/>
  <c r="T786" i="1"/>
  <c r="T787" i="1"/>
  <c r="T788" i="1"/>
  <c r="T789" i="1"/>
  <c r="T790" i="1"/>
  <c r="T791" i="1"/>
  <c r="T792" i="1"/>
  <c r="T793" i="1"/>
  <c r="T794" i="1"/>
  <c r="T795" i="1"/>
  <c r="T796" i="1"/>
  <c r="S787" i="1"/>
  <c r="S788" i="1"/>
  <c r="S789" i="1"/>
  <c r="S790" i="1"/>
  <c r="S791" i="1"/>
  <c r="S792" i="1"/>
  <c r="S793" i="1"/>
  <c r="S794" i="1"/>
  <c r="S795" i="1"/>
  <c r="S796" i="1"/>
  <c r="S786" i="1"/>
  <c r="N786" i="1"/>
  <c r="N787" i="1"/>
  <c r="N788" i="1"/>
  <c r="N789" i="1"/>
  <c r="N790" i="1"/>
  <c r="N791" i="1"/>
  <c r="N792" i="1"/>
  <c r="N793" i="1"/>
  <c r="N794" i="1"/>
  <c r="N795" i="1"/>
  <c r="N796" i="1"/>
  <c r="M787" i="1"/>
  <c r="M788" i="1"/>
  <c r="M789" i="1"/>
  <c r="M790" i="1"/>
  <c r="M791" i="1"/>
  <c r="M792" i="1"/>
  <c r="M793" i="1"/>
  <c r="M794" i="1"/>
  <c r="M795" i="1"/>
  <c r="M796" i="1"/>
  <c r="M786" i="1"/>
  <c r="AB761" i="1"/>
  <c r="AB762" i="1"/>
  <c r="AB763" i="1"/>
  <c r="AB764" i="1"/>
  <c r="AB765" i="1"/>
  <c r="AB760" i="1"/>
  <c r="AB758" i="1"/>
  <c r="AB756" i="1"/>
  <c r="AB755" i="1"/>
  <c r="AA762" i="1"/>
  <c r="AA763" i="1"/>
  <c r="AA764" i="1"/>
  <c r="AA765" i="1"/>
  <c r="AA761" i="1"/>
  <c r="AA760" i="1"/>
  <c r="AA755" i="1"/>
  <c r="AA756" i="1"/>
  <c r="AA758" i="1"/>
  <c r="T761" i="1"/>
  <c r="T762" i="1"/>
  <c r="T763" i="1"/>
  <c r="T764" i="1"/>
  <c r="T765" i="1"/>
  <c r="T760" i="1"/>
  <c r="T758" i="1"/>
  <c r="T756" i="1"/>
  <c r="T755" i="1"/>
  <c r="S761" i="1"/>
  <c r="S762" i="1"/>
  <c r="S763" i="1"/>
  <c r="S764" i="1"/>
  <c r="S765" i="1"/>
  <c r="S760" i="1"/>
  <c r="S755" i="1"/>
  <c r="S756" i="1"/>
  <c r="S758" i="1"/>
  <c r="AB2745" i="1" l="1"/>
  <c r="M2745" i="1"/>
  <c r="T2745" i="1"/>
  <c r="AA2745" i="1"/>
  <c r="S2745" i="1"/>
  <c r="AG2575" i="1"/>
  <c r="AH2575" i="1"/>
  <c r="AL2575" i="1" s="1"/>
  <c r="AL2576" i="1"/>
  <c r="AL2577" i="1"/>
  <c r="AL2578" i="1"/>
  <c r="AL2579" i="1"/>
  <c r="AG2580" i="1"/>
  <c r="AH2580" i="1"/>
  <c r="AL2580" i="1" s="1"/>
  <c r="AG2581" i="1"/>
  <c r="AH2581" i="1"/>
  <c r="AL2581" i="1" s="1"/>
  <c r="AG2582" i="1"/>
  <c r="AH2582" i="1"/>
  <c r="AG2583" i="1"/>
  <c r="AH2583" i="1"/>
  <c r="AL2583" i="1" s="1"/>
  <c r="AG2584" i="1"/>
  <c r="AH2584" i="1"/>
  <c r="AI2582" i="1" s="1"/>
  <c r="AG2585" i="1"/>
  <c r="AH2585" i="1"/>
  <c r="AL2585" i="1" s="1"/>
  <c r="AG2586" i="1"/>
  <c r="AH2586" i="1"/>
  <c r="AL2586" i="1" s="1"/>
  <c r="AG2587" i="1"/>
  <c r="AH2587" i="1"/>
  <c r="AL2587" i="1" s="1"/>
  <c r="AG2505" i="1"/>
  <c r="AH2505" i="1"/>
  <c r="AL2505" i="1" s="1"/>
  <c r="AL2506" i="1"/>
  <c r="AL2507" i="1"/>
  <c r="AL2508" i="1"/>
  <c r="AL2509" i="1"/>
  <c r="AG2510" i="1"/>
  <c r="AH2510" i="1"/>
  <c r="AL2510" i="1" s="1"/>
  <c r="AG2511" i="1"/>
  <c r="AH2511" i="1"/>
  <c r="AL2511" i="1" s="1"/>
  <c r="AG2512" i="1"/>
  <c r="AH2512" i="1"/>
  <c r="AJ2506" i="1" s="1"/>
  <c r="AG2513" i="1"/>
  <c r="AH2513" i="1"/>
  <c r="AL2513" i="1" s="1"/>
  <c r="AG2514" i="1"/>
  <c r="AH2514" i="1"/>
  <c r="AI2512" i="1" s="1"/>
  <c r="AG2515" i="1"/>
  <c r="AH2515" i="1"/>
  <c r="AL2515" i="1" s="1"/>
  <c r="AG2516" i="1"/>
  <c r="AH2516" i="1"/>
  <c r="AL2516" i="1" s="1"/>
  <c r="AG2517" i="1"/>
  <c r="AH2517" i="1"/>
  <c r="AL2517" i="1" s="1"/>
  <c r="AG2435" i="1"/>
  <c r="AH2435" i="1"/>
  <c r="AL2435" i="1" s="1"/>
  <c r="AL2436" i="1"/>
  <c r="AL2437" i="1"/>
  <c r="AL2438" i="1"/>
  <c r="AL2439" i="1"/>
  <c r="AG2440" i="1"/>
  <c r="AH2440" i="1"/>
  <c r="AL2440" i="1" s="1"/>
  <c r="AG2441" i="1"/>
  <c r="AH2441" i="1"/>
  <c r="AL2441" i="1" s="1"/>
  <c r="AG2442" i="1"/>
  <c r="AH2442" i="1"/>
  <c r="AJ2436" i="1" s="1"/>
  <c r="AG2443" i="1"/>
  <c r="AH2443" i="1"/>
  <c r="AL2443" i="1" s="1"/>
  <c r="AG2444" i="1"/>
  <c r="AH2444" i="1"/>
  <c r="AI2442" i="1" s="1"/>
  <c r="AG2445" i="1"/>
  <c r="AH2445" i="1"/>
  <c r="AL2445" i="1" s="1"/>
  <c r="AG2446" i="1"/>
  <c r="AH2446" i="1"/>
  <c r="AL2446" i="1" s="1"/>
  <c r="AG2447" i="1"/>
  <c r="AH2447" i="1"/>
  <c r="AL2447" i="1" s="1"/>
  <c r="AG2363" i="1"/>
  <c r="AH2363" i="1"/>
  <c r="AL2363" i="1" s="1"/>
  <c r="AL2364" i="1"/>
  <c r="AL2365" i="1"/>
  <c r="AL2366" i="1"/>
  <c r="AL2367" i="1"/>
  <c r="AG2368" i="1"/>
  <c r="AH2368" i="1"/>
  <c r="AL2368" i="1" s="1"/>
  <c r="AG2369" i="1"/>
  <c r="AH2369" i="1"/>
  <c r="AL2369" i="1" s="1"/>
  <c r="AG2370" i="1"/>
  <c r="AH2370" i="1"/>
  <c r="AI2371" i="1" s="1"/>
  <c r="AG2371" i="1"/>
  <c r="AH2371" i="1"/>
  <c r="AL2371" i="1" s="1"/>
  <c r="AG2372" i="1"/>
  <c r="AH2372" i="1"/>
  <c r="AI2370" i="1" s="1"/>
  <c r="AG2373" i="1"/>
  <c r="AH2373" i="1"/>
  <c r="AL2373" i="1" s="1"/>
  <c r="AG2374" i="1"/>
  <c r="AH2374" i="1"/>
  <c r="AL2374" i="1" s="1"/>
  <c r="AG2375" i="1"/>
  <c r="AH2375" i="1"/>
  <c r="AL2375" i="1" s="1"/>
  <c r="AG2293" i="1"/>
  <c r="AH2293" i="1"/>
  <c r="AL2293" i="1" s="1"/>
  <c r="AL2294" i="1"/>
  <c r="AL2295" i="1"/>
  <c r="AL2296" i="1"/>
  <c r="AL2297" i="1"/>
  <c r="AG2298" i="1"/>
  <c r="AH2298" i="1"/>
  <c r="AL2298" i="1" s="1"/>
  <c r="AG2299" i="1"/>
  <c r="AH2299" i="1"/>
  <c r="AL2299" i="1" s="1"/>
  <c r="AG2300" i="1"/>
  <c r="AH2300" i="1"/>
  <c r="AJ2299" i="1" s="1"/>
  <c r="AG2301" i="1"/>
  <c r="AH2301" i="1"/>
  <c r="AL2301" i="1" s="1"/>
  <c r="AG2302" i="1"/>
  <c r="AH2302" i="1"/>
  <c r="AL2302" i="1" s="1"/>
  <c r="AG2303" i="1"/>
  <c r="AH2303" i="1"/>
  <c r="AL2303" i="1" s="1"/>
  <c r="AG2304" i="1"/>
  <c r="AH2304" i="1"/>
  <c r="AL2304" i="1" s="1"/>
  <c r="AG2305" i="1"/>
  <c r="AH2305" i="1"/>
  <c r="AL2305" i="1" s="1"/>
  <c r="AG2223" i="1"/>
  <c r="AH2223" i="1"/>
  <c r="AL2223" i="1" s="1"/>
  <c r="AL2224" i="1"/>
  <c r="AL2225" i="1"/>
  <c r="AL2226" i="1"/>
  <c r="AL2227" i="1"/>
  <c r="AG2228" i="1"/>
  <c r="AH2228" i="1"/>
  <c r="AL2228" i="1" s="1"/>
  <c r="AG2229" i="1"/>
  <c r="AH2229" i="1"/>
  <c r="AL2229" i="1" s="1"/>
  <c r="AG2230" i="1"/>
  <c r="AH2230" i="1"/>
  <c r="AJ2234" i="1" s="1"/>
  <c r="AG2231" i="1"/>
  <c r="AH2231" i="1"/>
  <c r="AL2231" i="1" s="1"/>
  <c r="AG2232" i="1"/>
  <c r="AH2232" i="1"/>
  <c r="AI2230" i="1" s="1"/>
  <c r="AG2233" i="1"/>
  <c r="AH2233" i="1"/>
  <c r="AL2233" i="1" s="1"/>
  <c r="AG2234" i="1"/>
  <c r="AH2234" i="1"/>
  <c r="AL2234" i="1" s="1"/>
  <c r="AG2235" i="1"/>
  <c r="AH2235" i="1"/>
  <c r="AL2235" i="1" s="1"/>
  <c r="AG2143" i="1"/>
  <c r="AH2143" i="1"/>
  <c r="AL2143" i="1" s="1"/>
  <c r="AL2144" i="1"/>
  <c r="AL2145" i="1"/>
  <c r="AL2146" i="1"/>
  <c r="AL2147" i="1"/>
  <c r="AG2148" i="1"/>
  <c r="AH2148" i="1"/>
  <c r="AL2148" i="1" s="1"/>
  <c r="AG2149" i="1"/>
  <c r="AH2149" i="1"/>
  <c r="AL2149" i="1" s="1"/>
  <c r="AG2150" i="1"/>
  <c r="AH2150" i="1"/>
  <c r="AJ2144" i="1" s="1"/>
  <c r="AG2151" i="1"/>
  <c r="AH2151" i="1"/>
  <c r="AL2151" i="1" s="1"/>
  <c r="AG2152" i="1"/>
  <c r="AH2152" i="1"/>
  <c r="AI2150" i="1" s="1"/>
  <c r="AG2153" i="1"/>
  <c r="AH2153" i="1"/>
  <c r="AL2153" i="1" s="1"/>
  <c r="AG2154" i="1"/>
  <c r="AH2154" i="1"/>
  <c r="AL2154" i="1" s="1"/>
  <c r="AG2155" i="1"/>
  <c r="AH2155" i="1"/>
  <c r="AL2155" i="1" s="1"/>
  <c r="AG2073" i="1"/>
  <c r="AH2073" i="1"/>
  <c r="AL2073" i="1" s="1"/>
  <c r="AL2074" i="1"/>
  <c r="AL2075" i="1"/>
  <c r="AL2076" i="1"/>
  <c r="AL2077" i="1"/>
  <c r="AG2078" i="1"/>
  <c r="AH2078" i="1"/>
  <c r="AL2078" i="1" s="1"/>
  <c r="AG2079" i="1"/>
  <c r="AH2079" i="1"/>
  <c r="AL2079" i="1" s="1"/>
  <c r="AG2080" i="1"/>
  <c r="AH2080" i="1"/>
  <c r="AJ2074" i="1" s="1"/>
  <c r="AG2081" i="1"/>
  <c r="AH2081" i="1"/>
  <c r="AL2081" i="1" s="1"/>
  <c r="AG2082" i="1"/>
  <c r="AH2082" i="1"/>
  <c r="AI2080" i="1" s="1"/>
  <c r="AG2083" i="1"/>
  <c r="AH2083" i="1"/>
  <c r="AL2083" i="1" s="1"/>
  <c r="AG2084" i="1"/>
  <c r="AH2084" i="1"/>
  <c r="AL2084" i="1" s="1"/>
  <c r="AG2085" i="1"/>
  <c r="AH2085" i="1"/>
  <c r="AL2085" i="1" s="1"/>
  <c r="AG2003" i="1"/>
  <c r="AH2003" i="1"/>
  <c r="AL2003" i="1" s="1"/>
  <c r="AL2004" i="1"/>
  <c r="AL2005" i="1"/>
  <c r="AL2006" i="1"/>
  <c r="AL2007" i="1"/>
  <c r="AG2008" i="1"/>
  <c r="AH2008" i="1"/>
  <c r="AL2008" i="1" s="1"/>
  <c r="AG2009" i="1"/>
  <c r="AH2009" i="1"/>
  <c r="AL2009" i="1" s="1"/>
  <c r="AG2010" i="1"/>
  <c r="AH2010" i="1"/>
  <c r="AI2003" i="1" s="1"/>
  <c r="AG2011" i="1"/>
  <c r="AH2011" i="1"/>
  <c r="AL2011" i="1" s="1"/>
  <c r="AG2012" i="1"/>
  <c r="AH2012" i="1"/>
  <c r="AL2012" i="1" s="1"/>
  <c r="AG2013" i="1"/>
  <c r="AH2013" i="1"/>
  <c r="AL2013" i="1" s="1"/>
  <c r="AG2014" i="1"/>
  <c r="AH2014" i="1"/>
  <c r="AL2014" i="1" s="1"/>
  <c r="AG2015" i="1"/>
  <c r="AH2015" i="1"/>
  <c r="AL2015" i="1" s="1"/>
  <c r="AG1932" i="1"/>
  <c r="AH1932" i="1"/>
  <c r="AL1932" i="1" s="1"/>
  <c r="AL1933" i="1"/>
  <c r="AL1934" i="1"/>
  <c r="AL1935" i="1"/>
  <c r="AL1936" i="1"/>
  <c r="AG1937" i="1"/>
  <c r="AH1937" i="1"/>
  <c r="AL1937" i="1" s="1"/>
  <c r="AG1938" i="1"/>
  <c r="AH1938" i="1"/>
  <c r="AL1938" i="1" s="1"/>
  <c r="AG1939" i="1"/>
  <c r="AH1939" i="1"/>
  <c r="AJ1944" i="1" s="1"/>
  <c r="AG1940" i="1"/>
  <c r="AH1940" i="1"/>
  <c r="AL1940" i="1" s="1"/>
  <c r="AG1941" i="1"/>
  <c r="AH1941" i="1"/>
  <c r="AI1939" i="1" s="1"/>
  <c r="AG1942" i="1"/>
  <c r="AH1942" i="1"/>
  <c r="AL1942" i="1" s="1"/>
  <c r="AG1943" i="1"/>
  <c r="AH1943" i="1"/>
  <c r="AL1943" i="1" s="1"/>
  <c r="AG1944" i="1"/>
  <c r="AH1944" i="1"/>
  <c r="AL1944" i="1" s="1"/>
  <c r="AG1861" i="1"/>
  <c r="AH1861" i="1"/>
  <c r="AL1861" i="1" s="1"/>
  <c r="AL1862" i="1"/>
  <c r="AL1863" i="1"/>
  <c r="AL1864" i="1"/>
  <c r="AL1865" i="1"/>
  <c r="AG1866" i="1"/>
  <c r="AH1866" i="1"/>
  <c r="AL1866" i="1" s="1"/>
  <c r="AG1867" i="1"/>
  <c r="AH1867" i="1"/>
  <c r="AL1867" i="1" s="1"/>
  <c r="AG1868" i="1"/>
  <c r="AH1868" i="1"/>
  <c r="AJ1862" i="1" s="1"/>
  <c r="AG1869" i="1"/>
  <c r="AH1869" i="1"/>
  <c r="AL1869" i="1" s="1"/>
  <c r="AG1870" i="1"/>
  <c r="AH1870" i="1"/>
  <c r="AL1870" i="1" s="1"/>
  <c r="AG1871" i="1"/>
  <c r="AH1871" i="1"/>
  <c r="AL1871" i="1" s="1"/>
  <c r="AG1872" i="1"/>
  <c r="AH1872" i="1"/>
  <c r="AL1872" i="1" s="1"/>
  <c r="AG1873" i="1"/>
  <c r="AH1873" i="1"/>
  <c r="AL1873" i="1" s="1"/>
  <c r="AG1791" i="1"/>
  <c r="AH1791" i="1"/>
  <c r="AL1791" i="1" s="1"/>
  <c r="AL1792" i="1"/>
  <c r="AL1793" i="1"/>
  <c r="AL1794" i="1"/>
  <c r="AL1795" i="1"/>
  <c r="AG1796" i="1"/>
  <c r="AH1796" i="1"/>
  <c r="AL1796" i="1" s="1"/>
  <c r="AG1797" i="1"/>
  <c r="AH1797" i="1"/>
  <c r="AL1797" i="1" s="1"/>
  <c r="AG1798" i="1"/>
  <c r="AH1798" i="1"/>
  <c r="AI1795" i="1" s="1"/>
  <c r="AG1799" i="1"/>
  <c r="AH1799" i="1"/>
  <c r="AL1799" i="1" s="1"/>
  <c r="AG1800" i="1"/>
  <c r="AH1800" i="1"/>
  <c r="AI1798" i="1" s="1"/>
  <c r="AG1801" i="1"/>
  <c r="AH1801" i="1"/>
  <c r="AL1801" i="1" s="1"/>
  <c r="AG1802" i="1"/>
  <c r="AH1802" i="1"/>
  <c r="AL1802" i="1" s="1"/>
  <c r="AG1803" i="1"/>
  <c r="AH1803" i="1"/>
  <c r="AL1803" i="1" s="1"/>
  <c r="AG1721" i="1"/>
  <c r="AH1721" i="1"/>
  <c r="AL1721" i="1" s="1"/>
  <c r="AL1722" i="1"/>
  <c r="AL1723" i="1"/>
  <c r="AL1724" i="1"/>
  <c r="AL1725" i="1"/>
  <c r="AG1726" i="1"/>
  <c r="AH1726" i="1"/>
  <c r="AL1726" i="1" s="1"/>
  <c r="AG1727" i="1"/>
  <c r="AH1727" i="1"/>
  <c r="AL1727" i="1" s="1"/>
  <c r="AG1728" i="1"/>
  <c r="AH1728" i="1"/>
  <c r="AJ1722" i="1" s="1"/>
  <c r="AG1729" i="1"/>
  <c r="AH1729" i="1"/>
  <c r="AL1729" i="1" s="1"/>
  <c r="AG1730" i="1"/>
  <c r="AH1730" i="1"/>
  <c r="AI1728" i="1" s="1"/>
  <c r="AG1731" i="1"/>
  <c r="AH1731" i="1"/>
  <c r="AL1731" i="1" s="1"/>
  <c r="AG1732" i="1"/>
  <c r="AH1732" i="1"/>
  <c r="AL1732" i="1" s="1"/>
  <c r="AG1733" i="1"/>
  <c r="AH1733" i="1"/>
  <c r="AL1733" i="1" s="1"/>
  <c r="AG1651" i="1"/>
  <c r="AH1651" i="1"/>
  <c r="AL1651" i="1" s="1"/>
  <c r="AL1652" i="1"/>
  <c r="AL1653" i="1"/>
  <c r="AL1654" i="1"/>
  <c r="AL1655" i="1"/>
  <c r="AG1656" i="1"/>
  <c r="AH1656" i="1"/>
  <c r="AL1656" i="1" s="1"/>
  <c r="AG1657" i="1"/>
  <c r="AH1657" i="1"/>
  <c r="AL1657" i="1" s="1"/>
  <c r="AG1658" i="1"/>
  <c r="AH1658" i="1"/>
  <c r="AJ1657" i="1" s="1"/>
  <c r="AG1659" i="1"/>
  <c r="AH1659" i="1"/>
  <c r="AL1659" i="1" s="1"/>
  <c r="AG1660" i="1"/>
  <c r="AH1660" i="1"/>
  <c r="AI1658" i="1" s="1"/>
  <c r="AG1661" i="1"/>
  <c r="AH1661" i="1"/>
  <c r="AL1661" i="1" s="1"/>
  <c r="AG1662" i="1"/>
  <c r="AH1662" i="1"/>
  <c r="AL1662" i="1" s="1"/>
  <c r="AG1663" i="1"/>
  <c r="AH1663" i="1"/>
  <c r="AL1663" i="1" s="1"/>
  <c r="AG1581" i="1"/>
  <c r="AH1581" i="1"/>
  <c r="AL1581" i="1" s="1"/>
  <c r="AL1582" i="1"/>
  <c r="AL1583" i="1"/>
  <c r="AL1584" i="1"/>
  <c r="AL1585" i="1"/>
  <c r="AG1586" i="1"/>
  <c r="AH1586" i="1"/>
  <c r="AL1586" i="1" s="1"/>
  <c r="AG1587" i="1"/>
  <c r="AH1587" i="1"/>
  <c r="AL1587" i="1" s="1"/>
  <c r="AG1588" i="1"/>
  <c r="AH1588" i="1"/>
  <c r="AJ1582" i="1" s="1"/>
  <c r="AG1589" i="1"/>
  <c r="AH1589" i="1"/>
  <c r="AL1589" i="1" s="1"/>
  <c r="AG1590" i="1"/>
  <c r="AH1590" i="1"/>
  <c r="AI1588" i="1" s="1"/>
  <c r="AG1591" i="1"/>
  <c r="AH1591" i="1"/>
  <c r="AL1591" i="1" s="1"/>
  <c r="AG1592" i="1"/>
  <c r="AH1592" i="1"/>
  <c r="AL1592" i="1" s="1"/>
  <c r="AG1593" i="1"/>
  <c r="AH1593" i="1"/>
  <c r="AL1593" i="1" s="1"/>
  <c r="AG1511" i="1"/>
  <c r="AH1511" i="1"/>
  <c r="AL1511" i="1" s="1"/>
  <c r="AL1512" i="1"/>
  <c r="AL1513" i="1"/>
  <c r="AL1514" i="1"/>
  <c r="AL1515" i="1"/>
  <c r="AG1516" i="1"/>
  <c r="AH1516" i="1"/>
  <c r="AL1516" i="1" s="1"/>
  <c r="AG1517" i="1"/>
  <c r="AH1517" i="1"/>
  <c r="AL1517" i="1" s="1"/>
  <c r="AG1518" i="1"/>
  <c r="AH1518" i="1"/>
  <c r="AJ1512" i="1" s="1"/>
  <c r="AG1519" i="1"/>
  <c r="AH1519" i="1"/>
  <c r="AL1519" i="1" s="1"/>
  <c r="AG1520" i="1"/>
  <c r="AH1520" i="1"/>
  <c r="AI1518" i="1" s="1"/>
  <c r="AG1521" i="1"/>
  <c r="AH1521" i="1"/>
  <c r="AL1521" i="1" s="1"/>
  <c r="AG1522" i="1"/>
  <c r="AH1522" i="1"/>
  <c r="AL1522" i="1" s="1"/>
  <c r="AG1523" i="1"/>
  <c r="AH1523" i="1"/>
  <c r="AL1523" i="1" s="1"/>
  <c r="AL1442" i="1"/>
  <c r="AL1439" i="1"/>
  <c r="AG1335" i="1"/>
  <c r="AH1335" i="1"/>
  <c r="AL1335" i="1" s="1"/>
  <c r="AG1336" i="1"/>
  <c r="AH1336" i="1"/>
  <c r="AI1335" i="1" s="1"/>
  <c r="AG1333" i="1"/>
  <c r="AH1333" i="1"/>
  <c r="AL1333" i="1" s="1"/>
  <c r="AG1334" i="1"/>
  <c r="AH1334" i="1"/>
  <c r="AL1334" i="1" s="1"/>
  <c r="AG1329" i="1"/>
  <c r="AH1329" i="1"/>
  <c r="AL1329" i="1" s="1"/>
  <c r="AL1330" i="1"/>
  <c r="AG1259" i="1"/>
  <c r="AH1259" i="1"/>
  <c r="AL1259" i="1" s="1"/>
  <c r="AI1199" i="1"/>
  <c r="AF2619" i="1"/>
  <c r="AJ2619" i="1" s="1"/>
  <c r="AE2619" i="1"/>
  <c r="AD2619" i="1"/>
  <c r="AI2619" i="1" s="1"/>
  <c r="AC2619" i="1"/>
  <c r="AB2619" i="1"/>
  <c r="AA2619" i="1"/>
  <c r="Z2619" i="1"/>
  <c r="Y2619" i="1"/>
  <c r="X2619" i="1"/>
  <c r="W2619" i="1"/>
  <c r="V2619" i="1"/>
  <c r="U2619" i="1"/>
  <c r="T2619" i="1"/>
  <c r="S2619" i="1"/>
  <c r="R2619" i="1"/>
  <c r="Q2619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AJ2618" i="1"/>
  <c r="AI2618" i="1"/>
  <c r="AK2618" i="1"/>
  <c r="AJ2617" i="1"/>
  <c r="AI2617" i="1"/>
  <c r="AK2617" i="1"/>
  <c r="AJ2616" i="1"/>
  <c r="AI2616" i="1"/>
  <c r="AK2616" i="1"/>
  <c r="AJ2615" i="1"/>
  <c r="AI2615" i="1"/>
  <c r="AK2615" i="1"/>
  <c r="AJ2614" i="1"/>
  <c r="AI2614" i="1"/>
  <c r="AK2614" i="1"/>
  <c r="AJ2613" i="1"/>
  <c r="AI2613" i="1"/>
  <c r="AK2613" i="1"/>
  <c r="AJ2612" i="1"/>
  <c r="AI2612" i="1"/>
  <c r="AK2612" i="1"/>
  <c r="AJ2611" i="1"/>
  <c r="AI2611" i="1"/>
  <c r="AK2611" i="1"/>
  <c r="AJ2610" i="1"/>
  <c r="AI2610" i="1"/>
  <c r="AK2610" i="1"/>
  <c r="AJ2609" i="1"/>
  <c r="AI2609" i="1"/>
  <c r="AK2609" i="1"/>
  <c r="AJ2608" i="1"/>
  <c r="AI2608" i="1"/>
  <c r="C2608" i="1"/>
  <c r="C2619" i="1" s="1"/>
  <c r="AF2595" i="1"/>
  <c r="AF2588" i="1"/>
  <c r="AE2588" i="1"/>
  <c r="AD2588" i="1"/>
  <c r="AC2588" i="1"/>
  <c r="AB2588" i="1"/>
  <c r="AA2588" i="1"/>
  <c r="Z2588" i="1"/>
  <c r="Y2588" i="1"/>
  <c r="X2588" i="1"/>
  <c r="W2588" i="1"/>
  <c r="V2588" i="1"/>
  <c r="U2588" i="1"/>
  <c r="T2588" i="1"/>
  <c r="S2588" i="1"/>
  <c r="R2588" i="1"/>
  <c r="Q2588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C2588" i="1"/>
  <c r="AF2549" i="1"/>
  <c r="AJ2549" i="1" s="1"/>
  <c r="AE2549" i="1"/>
  <c r="AD2549" i="1"/>
  <c r="AI2549" i="1" s="1"/>
  <c r="AC2549" i="1"/>
  <c r="AB2549" i="1"/>
  <c r="AA2549" i="1"/>
  <c r="Z2549" i="1"/>
  <c r="Y2549" i="1"/>
  <c r="X2549" i="1"/>
  <c r="W2549" i="1"/>
  <c r="V2549" i="1"/>
  <c r="U2549" i="1"/>
  <c r="T2549" i="1"/>
  <c r="S2549" i="1"/>
  <c r="R2549" i="1"/>
  <c r="Q2549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AJ2548" i="1"/>
  <c r="AI2548" i="1"/>
  <c r="AK2548" i="1"/>
  <c r="AJ2547" i="1"/>
  <c r="AI2547" i="1"/>
  <c r="AK2547" i="1"/>
  <c r="AJ2546" i="1"/>
  <c r="AI2546" i="1"/>
  <c r="AK2546" i="1"/>
  <c r="AJ2545" i="1"/>
  <c r="AI2545" i="1"/>
  <c r="AK2545" i="1"/>
  <c r="AJ2544" i="1"/>
  <c r="AI2544" i="1"/>
  <c r="AK2544" i="1"/>
  <c r="AJ2543" i="1"/>
  <c r="AI2543" i="1"/>
  <c r="AK2543" i="1"/>
  <c r="AJ2542" i="1"/>
  <c r="AI2542" i="1"/>
  <c r="AK2542" i="1"/>
  <c r="AJ2541" i="1"/>
  <c r="AI2541" i="1"/>
  <c r="AK2541" i="1"/>
  <c r="AJ2540" i="1"/>
  <c r="AI2540" i="1"/>
  <c r="AK2540" i="1"/>
  <c r="AJ2539" i="1"/>
  <c r="AI2539" i="1"/>
  <c r="AK2539" i="1"/>
  <c r="AJ2538" i="1"/>
  <c r="AI2538" i="1"/>
  <c r="AK2538" i="1"/>
  <c r="C2538" i="1"/>
  <c r="C2549" i="1" s="1"/>
  <c r="AF2525" i="1"/>
  <c r="AF2518" i="1"/>
  <c r="AE2518" i="1"/>
  <c r="AD2518" i="1"/>
  <c r="AC2518" i="1"/>
  <c r="AB2518" i="1"/>
  <c r="AA2518" i="1"/>
  <c r="Z2518" i="1"/>
  <c r="Y2518" i="1"/>
  <c r="X2518" i="1"/>
  <c r="W2518" i="1"/>
  <c r="V2518" i="1"/>
  <c r="U2518" i="1"/>
  <c r="T2518" i="1"/>
  <c r="S2518" i="1"/>
  <c r="R2518" i="1"/>
  <c r="Q2518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C2518" i="1"/>
  <c r="AF2479" i="1"/>
  <c r="AJ2479" i="1" s="1"/>
  <c r="AE2479" i="1"/>
  <c r="AD2479" i="1"/>
  <c r="AI2479" i="1" s="1"/>
  <c r="AC2479" i="1"/>
  <c r="AB2479" i="1"/>
  <c r="AA2479" i="1"/>
  <c r="Z2479" i="1"/>
  <c r="Y2479" i="1"/>
  <c r="X2479" i="1"/>
  <c r="W2479" i="1"/>
  <c r="V2479" i="1"/>
  <c r="U2479" i="1"/>
  <c r="T2479" i="1"/>
  <c r="S2479" i="1"/>
  <c r="R2479" i="1"/>
  <c r="Q2479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AJ2478" i="1"/>
  <c r="AI2478" i="1"/>
  <c r="AK2478" i="1"/>
  <c r="AJ2477" i="1"/>
  <c r="AI2477" i="1"/>
  <c r="AK2477" i="1"/>
  <c r="AJ2476" i="1"/>
  <c r="AI2476" i="1"/>
  <c r="AK2476" i="1"/>
  <c r="AJ2475" i="1"/>
  <c r="AI2475" i="1"/>
  <c r="AK2475" i="1"/>
  <c r="AJ2474" i="1"/>
  <c r="AI2474" i="1"/>
  <c r="AK2474" i="1"/>
  <c r="AJ2473" i="1"/>
  <c r="AI2473" i="1"/>
  <c r="AK2473" i="1"/>
  <c r="AJ2472" i="1"/>
  <c r="AI2472" i="1"/>
  <c r="AK2472" i="1"/>
  <c r="AJ2471" i="1"/>
  <c r="AI2471" i="1"/>
  <c r="AK2471" i="1"/>
  <c r="AJ2470" i="1"/>
  <c r="AI2470" i="1"/>
  <c r="AK2470" i="1"/>
  <c r="AJ2469" i="1"/>
  <c r="AI2469" i="1"/>
  <c r="AK2469" i="1"/>
  <c r="AJ2468" i="1"/>
  <c r="AI2468" i="1"/>
  <c r="C2468" i="1"/>
  <c r="C2479" i="1" s="1"/>
  <c r="AF2455" i="1"/>
  <c r="AF2448" i="1"/>
  <c r="AE2448" i="1"/>
  <c r="AD2448" i="1"/>
  <c r="AC2448" i="1"/>
  <c r="AB2448" i="1"/>
  <c r="AA2448" i="1"/>
  <c r="Z2448" i="1"/>
  <c r="Y2448" i="1"/>
  <c r="X2448" i="1"/>
  <c r="W2448" i="1"/>
  <c r="V2448" i="1"/>
  <c r="U2448" i="1"/>
  <c r="T2448" i="1"/>
  <c r="S2448" i="1"/>
  <c r="R2448" i="1"/>
  <c r="Q2448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C2448" i="1"/>
  <c r="AF2409" i="1"/>
  <c r="AJ2409" i="1" s="1"/>
  <c r="AE2409" i="1"/>
  <c r="AD2409" i="1"/>
  <c r="AI2409" i="1" s="1"/>
  <c r="AC2409" i="1"/>
  <c r="AB2409" i="1"/>
  <c r="AA2409" i="1"/>
  <c r="Z2409" i="1"/>
  <c r="Y2409" i="1"/>
  <c r="X2409" i="1"/>
  <c r="W2409" i="1"/>
  <c r="V2409" i="1"/>
  <c r="U2409" i="1"/>
  <c r="T2409" i="1"/>
  <c r="S2409" i="1"/>
  <c r="R2409" i="1"/>
  <c r="Q2409" i="1"/>
  <c r="P2409" i="1"/>
  <c r="O2409" i="1"/>
  <c r="N2409" i="1"/>
  <c r="M2409" i="1"/>
  <c r="L2409" i="1"/>
  <c r="K2409" i="1"/>
  <c r="J2409" i="1"/>
  <c r="I2409" i="1"/>
  <c r="G2409" i="1"/>
  <c r="F2409" i="1"/>
  <c r="E2409" i="1"/>
  <c r="AJ2408" i="1"/>
  <c r="AI2408" i="1"/>
  <c r="AK2408" i="1"/>
  <c r="AJ2407" i="1"/>
  <c r="AI2407" i="1"/>
  <c r="AK2407" i="1"/>
  <c r="AJ2404" i="1"/>
  <c r="AI2404" i="1"/>
  <c r="AK2404" i="1"/>
  <c r="AJ2403" i="1"/>
  <c r="AI2403" i="1"/>
  <c r="AK2403" i="1"/>
  <c r="AJ2402" i="1"/>
  <c r="AI2402" i="1"/>
  <c r="AK2402" i="1"/>
  <c r="AJ2401" i="1"/>
  <c r="AI2401" i="1"/>
  <c r="AK2401" i="1"/>
  <c r="AJ2400" i="1"/>
  <c r="AI2400" i="1"/>
  <c r="AK2400" i="1"/>
  <c r="AJ2399" i="1"/>
  <c r="AI2399" i="1"/>
  <c r="AK2399" i="1"/>
  <c r="AJ2398" i="1"/>
  <c r="AI2398" i="1"/>
  <c r="AK2398" i="1"/>
  <c r="AJ2397" i="1"/>
  <c r="AI2397" i="1"/>
  <c r="AK2397" i="1"/>
  <c r="AJ2396" i="1"/>
  <c r="AI2396" i="1"/>
  <c r="AK2396" i="1"/>
  <c r="C2396" i="1"/>
  <c r="C2409" i="1" s="1"/>
  <c r="AF2383" i="1"/>
  <c r="AF2376" i="1"/>
  <c r="AE2376" i="1"/>
  <c r="AD2376" i="1"/>
  <c r="AC2376" i="1"/>
  <c r="AB2376" i="1"/>
  <c r="AA2376" i="1"/>
  <c r="Z2376" i="1"/>
  <c r="Y2376" i="1"/>
  <c r="X2376" i="1"/>
  <c r="W2376" i="1"/>
  <c r="V2376" i="1"/>
  <c r="U2376" i="1"/>
  <c r="T2376" i="1"/>
  <c r="S2376" i="1"/>
  <c r="R2376" i="1"/>
  <c r="Q2376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C2376" i="1"/>
  <c r="AF2337" i="1"/>
  <c r="AJ2337" i="1" s="1"/>
  <c r="AE2337" i="1"/>
  <c r="AD2337" i="1"/>
  <c r="AI2337" i="1" s="1"/>
  <c r="AC2337" i="1"/>
  <c r="AB2337" i="1"/>
  <c r="AA2337" i="1"/>
  <c r="Z2337" i="1"/>
  <c r="Y2337" i="1"/>
  <c r="X2337" i="1"/>
  <c r="W2337" i="1"/>
  <c r="V2337" i="1"/>
  <c r="U2337" i="1"/>
  <c r="T2337" i="1"/>
  <c r="S2337" i="1"/>
  <c r="R2337" i="1"/>
  <c r="Q2337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AJ2336" i="1"/>
  <c r="AI2336" i="1"/>
  <c r="AK2336" i="1"/>
  <c r="AJ2335" i="1"/>
  <c r="AI2335" i="1"/>
  <c r="AK2335" i="1"/>
  <c r="AJ2334" i="1"/>
  <c r="AI2334" i="1"/>
  <c r="AK2334" i="1"/>
  <c r="AJ2333" i="1"/>
  <c r="AI2333" i="1"/>
  <c r="AK2333" i="1"/>
  <c r="AJ2332" i="1"/>
  <c r="AI2332" i="1"/>
  <c r="AK2332" i="1"/>
  <c r="AJ2331" i="1"/>
  <c r="AI2331" i="1"/>
  <c r="AK2331" i="1"/>
  <c r="AJ2330" i="1"/>
  <c r="AI2330" i="1"/>
  <c r="AK2330" i="1"/>
  <c r="AJ2329" i="1"/>
  <c r="AI2329" i="1"/>
  <c r="AK2329" i="1"/>
  <c r="AJ2328" i="1"/>
  <c r="AI2328" i="1"/>
  <c r="AK2328" i="1"/>
  <c r="AJ2327" i="1"/>
  <c r="AI2327" i="1"/>
  <c r="AK2327" i="1"/>
  <c r="AJ2326" i="1"/>
  <c r="AI2326" i="1"/>
  <c r="AK2326" i="1"/>
  <c r="C2326" i="1"/>
  <c r="C2337" i="1" s="1"/>
  <c r="AF2313" i="1"/>
  <c r="AF2306" i="1"/>
  <c r="AE2306" i="1"/>
  <c r="AD2306" i="1"/>
  <c r="AC2306" i="1"/>
  <c r="AB2306" i="1"/>
  <c r="AA2306" i="1"/>
  <c r="Z2306" i="1"/>
  <c r="Y2306" i="1"/>
  <c r="X2306" i="1"/>
  <c r="W2306" i="1"/>
  <c r="V2306" i="1"/>
  <c r="U2306" i="1"/>
  <c r="T2306" i="1"/>
  <c r="S2306" i="1"/>
  <c r="R2306" i="1"/>
  <c r="Q2306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C2306" i="1"/>
  <c r="AF2267" i="1"/>
  <c r="AJ2267" i="1" s="1"/>
  <c r="AE2267" i="1"/>
  <c r="AD2267" i="1"/>
  <c r="AI2267" i="1" s="1"/>
  <c r="AC2267" i="1"/>
  <c r="AB2267" i="1"/>
  <c r="AA2267" i="1"/>
  <c r="Z2267" i="1"/>
  <c r="Y2267" i="1"/>
  <c r="X2267" i="1"/>
  <c r="W2267" i="1"/>
  <c r="V2267" i="1"/>
  <c r="U2267" i="1"/>
  <c r="T2267" i="1"/>
  <c r="S2267" i="1"/>
  <c r="R2267" i="1"/>
  <c r="Q2267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AJ2266" i="1"/>
  <c r="AI2266" i="1"/>
  <c r="AK2266" i="1"/>
  <c r="AJ2265" i="1"/>
  <c r="AI2265" i="1"/>
  <c r="AK2265" i="1"/>
  <c r="AJ2264" i="1"/>
  <c r="AI2264" i="1"/>
  <c r="AK2264" i="1"/>
  <c r="AJ2263" i="1"/>
  <c r="AI2263" i="1"/>
  <c r="AK2263" i="1"/>
  <c r="AJ2262" i="1"/>
  <c r="AI2262" i="1"/>
  <c r="AK2262" i="1"/>
  <c r="AJ2261" i="1"/>
  <c r="AI2261" i="1"/>
  <c r="AK2261" i="1"/>
  <c r="AJ2260" i="1"/>
  <c r="AI2260" i="1"/>
  <c r="AK2260" i="1"/>
  <c r="AJ2259" i="1"/>
  <c r="AI2259" i="1"/>
  <c r="AK2259" i="1"/>
  <c r="AJ2258" i="1"/>
  <c r="AI2258" i="1"/>
  <c r="AK2258" i="1"/>
  <c r="AJ2257" i="1"/>
  <c r="AI2257" i="1"/>
  <c r="AK2257" i="1"/>
  <c r="AJ2256" i="1"/>
  <c r="AI2256" i="1"/>
  <c r="AK2256" i="1"/>
  <c r="C2256" i="1"/>
  <c r="AF2243" i="1"/>
  <c r="AF2236" i="1"/>
  <c r="AE2236" i="1"/>
  <c r="AD2236" i="1"/>
  <c r="AC2236" i="1"/>
  <c r="AB2236" i="1"/>
  <c r="AA2236" i="1"/>
  <c r="Z2236" i="1"/>
  <c r="Y2236" i="1"/>
  <c r="X2236" i="1"/>
  <c r="W2236" i="1"/>
  <c r="V2236" i="1"/>
  <c r="U2236" i="1"/>
  <c r="T2236" i="1"/>
  <c r="S2236" i="1"/>
  <c r="R2236" i="1"/>
  <c r="Q2236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C2236" i="1"/>
  <c r="AF2197" i="1"/>
  <c r="AJ2197" i="1" s="1"/>
  <c r="AE2197" i="1"/>
  <c r="AD2197" i="1"/>
  <c r="AI2197" i="1" s="1"/>
  <c r="AC2197" i="1"/>
  <c r="AB2197" i="1"/>
  <c r="AA2197" i="1"/>
  <c r="Z2197" i="1"/>
  <c r="Y2197" i="1"/>
  <c r="X2197" i="1"/>
  <c r="W2197" i="1"/>
  <c r="V2197" i="1"/>
  <c r="U2197" i="1"/>
  <c r="T2197" i="1"/>
  <c r="S2197" i="1"/>
  <c r="R2197" i="1"/>
  <c r="Q2197" i="1"/>
  <c r="P2197" i="1"/>
  <c r="O2197" i="1"/>
  <c r="N2197" i="1"/>
  <c r="L2197" i="1"/>
  <c r="K2197" i="1"/>
  <c r="J2197" i="1"/>
  <c r="I2197" i="1"/>
  <c r="H2197" i="1"/>
  <c r="G2197" i="1"/>
  <c r="F2197" i="1"/>
  <c r="E2197" i="1"/>
  <c r="AJ2183" i="1"/>
  <c r="AI2183" i="1"/>
  <c r="AK2183" i="1"/>
  <c r="AJ2182" i="1"/>
  <c r="AI2182" i="1"/>
  <c r="AK2182" i="1"/>
  <c r="AJ2181" i="1"/>
  <c r="AI2181" i="1"/>
  <c r="AK2181" i="1"/>
  <c r="AJ2180" i="1"/>
  <c r="AI2180" i="1"/>
  <c r="AK2180" i="1"/>
  <c r="AJ2179" i="1"/>
  <c r="AI2179" i="1"/>
  <c r="AK2179" i="1"/>
  <c r="AJ2178" i="1"/>
  <c r="AI2178" i="1"/>
  <c r="AK2178" i="1"/>
  <c r="AJ2177" i="1"/>
  <c r="AI2177" i="1"/>
  <c r="AK2177" i="1"/>
  <c r="AJ2176" i="1"/>
  <c r="AI2176" i="1"/>
  <c r="AK2176" i="1"/>
  <c r="C2176" i="1"/>
  <c r="AF2163" i="1"/>
  <c r="AF2156" i="1"/>
  <c r="AE2156" i="1"/>
  <c r="AD2156" i="1"/>
  <c r="AC2156" i="1"/>
  <c r="AB2156" i="1"/>
  <c r="AA2156" i="1"/>
  <c r="Z2156" i="1"/>
  <c r="Y2156" i="1"/>
  <c r="X2156" i="1"/>
  <c r="W2156" i="1"/>
  <c r="V2156" i="1"/>
  <c r="U2156" i="1"/>
  <c r="T2156" i="1"/>
  <c r="S2156" i="1"/>
  <c r="R2156" i="1"/>
  <c r="Q2156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C2156" i="1"/>
  <c r="AE2117" i="1"/>
  <c r="AD2117" i="1"/>
  <c r="AI2117" i="1" s="1"/>
  <c r="AC2117" i="1"/>
  <c r="AB2117" i="1"/>
  <c r="AA2117" i="1"/>
  <c r="Z2117" i="1"/>
  <c r="Y2117" i="1"/>
  <c r="X2117" i="1"/>
  <c r="W2117" i="1"/>
  <c r="V2117" i="1"/>
  <c r="U2117" i="1"/>
  <c r="T2117" i="1"/>
  <c r="S2117" i="1"/>
  <c r="R2117" i="1"/>
  <c r="Q2117" i="1"/>
  <c r="P2117" i="1"/>
  <c r="O2117" i="1"/>
  <c r="M2117" i="1"/>
  <c r="K2117" i="1"/>
  <c r="J2117" i="1"/>
  <c r="I2117" i="1"/>
  <c r="H2117" i="1"/>
  <c r="G2117" i="1"/>
  <c r="E2117" i="1"/>
  <c r="AJ2116" i="1"/>
  <c r="AI2116" i="1"/>
  <c r="AK2116" i="1"/>
  <c r="AJ2115" i="1"/>
  <c r="AI2115" i="1"/>
  <c r="AK2115" i="1"/>
  <c r="AI2114" i="1"/>
  <c r="AJ2113" i="1"/>
  <c r="AI2113" i="1"/>
  <c r="AK2113" i="1"/>
  <c r="AJ2112" i="1"/>
  <c r="AI2112" i="1"/>
  <c r="AK2112" i="1"/>
  <c r="AJ2111" i="1"/>
  <c r="AI2111" i="1"/>
  <c r="AK2111" i="1"/>
  <c r="AJ2110" i="1"/>
  <c r="AI2110" i="1"/>
  <c r="AK2110" i="1"/>
  <c r="AJ2109" i="1"/>
  <c r="AI2109" i="1"/>
  <c r="AK2109" i="1"/>
  <c r="AJ2108" i="1"/>
  <c r="AI2108" i="1"/>
  <c r="AK2108" i="1"/>
  <c r="AJ2107" i="1"/>
  <c r="AI2107" i="1"/>
  <c r="AK2107" i="1"/>
  <c r="AJ2106" i="1"/>
  <c r="AI2106" i="1"/>
  <c r="AK2106" i="1"/>
  <c r="C2106" i="1"/>
  <c r="AF2093" i="1"/>
  <c r="AF2086" i="1"/>
  <c r="AF2114" i="1" s="1"/>
  <c r="AE2086" i="1"/>
  <c r="AD2086" i="1"/>
  <c r="AC2086" i="1"/>
  <c r="AB2086" i="1"/>
  <c r="AA2086" i="1"/>
  <c r="Z2086" i="1"/>
  <c r="Y2086" i="1"/>
  <c r="X2086" i="1"/>
  <c r="W2086" i="1"/>
  <c r="V2086" i="1"/>
  <c r="U2086" i="1"/>
  <c r="T2086" i="1"/>
  <c r="S2086" i="1"/>
  <c r="R2086" i="1"/>
  <c r="Q2086" i="1"/>
  <c r="P2086" i="1"/>
  <c r="O2086" i="1"/>
  <c r="N2086" i="1"/>
  <c r="M2086" i="1"/>
  <c r="L2086" i="1"/>
  <c r="L2114" i="1" s="1"/>
  <c r="K2086" i="1"/>
  <c r="J2086" i="1"/>
  <c r="I2086" i="1"/>
  <c r="H2086" i="1"/>
  <c r="G2086" i="1"/>
  <c r="F2086" i="1"/>
  <c r="F2114" i="1" s="1"/>
  <c r="E2086" i="1"/>
  <c r="C2086" i="1"/>
  <c r="AF2047" i="1"/>
  <c r="AJ2047" i="1" s="1"/>
  <c r="AE2047" i="1"/>
  <c r="AD2047" i="1"/>
  <c r="AI2047" i="1" s="1"/>
  <c r="AC2047" i="1"/>
  <c r="AB2047" i="1"/>
  <c r="AA2047" i="1"/>
  <c r="Z2047" i="1"/>
  <c r="Y2047" i="1"/>
  <c r="X2047" i="1"/>
  <c r="W2047" i="1"/>
  <c r="V2047" i="1"/>
  <c r="U2047" i="1"/>
  <c r="T2047" i="1"/>
  <c r="S2047" i="1"/>
  <c r="R2047" i="1"/>
  <c r="Q2047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AJ2046" i="1"/>
  <c r="AI2046" i="1"/>
  <c r="AK2046" i="1"/>
  <c r="AJ2045" i="1"/>
  <c r="AI2045" i="1"/>
  <c r="AK2045" i="1"/>
  <c r="AJ2044" i="1"/>
  <c r="AI2044" i="1"/>
  <c r="AK2044" i="1"/>
  <c r="AJ2043" i="1"/>
  <c r="AI2043" i="1"/>
  <c r="AK2043" i="1"/>
  <c r="AJ2042" i="1"/>
  <c r="AI2042" i="1"/>
  <c r="AK2042" i="1"/>
  <c r="AJ2041" i="1"/>
  <c r="AI2041" i="1"/>
  <c r="AK2041" i="1"/>
  <c r="AJ2040" i="1"/>
  <c r="AI2040" i="1"/>
  <c r="AK2040" i="1"/>
  <c r="AJ2039" i="1"/>
  <c r="AI2039" i="1"/>
  <c r="AK2039" i="1"/>
  <c r="AJ2038" i="1"/>
  <c r="AI2038" i="1"/>
  <c r="AK2038" i="1"/>
  <c r="AJ2037" i="1"/>
  <c r="AI2037" i="1"/>
  <c r="AK2037" i="1"/>
  <c r="AJ2036" i="1"/>
  <c r="AI2036" i="1"/>
  <c r="AK2036" i="1"/>
  <c r="C2036" i="1"/>
  <c r="AF2023" i="1"/>
  <c r="AF2016" i="1"/>
  <c r="AE2016" i="1"/>
  <c r="AD2016" i="1"/>
  <c r="AC2016" i="1"/>
  <c r="AB2016" i="1"/>
  <c r="AA2016" i="1"/>
  <c r="Z2016" i="1"/>
  <c r="Y2016" i="1"/>
  <c r="X2016" i="1"/>
  <c r="W2016" i="1"/>
  <c r="V2016" i="1"/>
  <c r="U2016" i="1"/>
  <c r="T2016" i="1"/>
  <c r="S2016" i="1"/>
  <c r="R2016" i="1"/>
  <c r="Q2016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C2016" i="1"/>
  <c r="AF1977" i="1"/>
  <c r="AJ1977" i="1" s="1"/>
  <c r="AE1977" i="1"/>
  <c r="AD1977" i="1"/>
  <c r="AI1977" i="1" s="1"/>
  <c r="AC1977" i="1"/>
  <c r="AB1977" i="1"/>
  <c r="AA1977" i="1"/>
  <c r="Z1977" i="1"/>
  <c r="Y1977" i="1"/>
  <c r="X1977" i="1"/>
  <c r="W1977" i="1"/>
  <c r="V1977" i="1"/>
  <c r="U1977" i="1"/>
  <c r="T1977" i="1"/>
  <c r="S1977" i="1"/>
  <c r="R1977" i="1"/>
  <c r="Q1977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AJ1976" i="1"/>
  <c r="AI1976" i="1"/>
  <c r="AK1976" i="1"/>
  <c r="AJ1974" i="1"/>
  <c r="AI1974" i="1"/>
  <c r="AK1974" i="1"/>
  <c r="AJ1973" i="1"/>
  <c r="AI1973" i="1"/>
  <c r="AK1973" i="1"/>
  <c r="AJ1972" i="1"/>
  <c r="AI1972" i="1"/>
  <c r="AK1972" i="1"/>
  <c r="AJ1971" i="1"/>
  <c r="AI1971" i="1"/>
  <c r="AK1971" i="1"/>
  <c r="AJ1970" i="1"/>
  <c r="AI1970" i="1"/>
  <c r="AK1970" i="1"/>
  <c r="AJ1969" i="1"/>
  <c r="AI1969" i="1"/>
  <c r="AK1969" i="1"/>
  <c r="AJ1968" i="1"/>
  <c r="AI1968" i="1"/>
  <c r="AK1968" i="1"/>
  <c r="AJ1967" i="1"/>
  <c r="AI1967" i="1"/>
  <c r="AK1967" i="1"/>
  <c r="AJ1966" i="1"/>
  <c r="AI1966" i="1"/>
  <c r="AK1966" i="1"/>
  <c r="AJ1965" i="1"/>
  <c r="AI1965" i="1"/>
  <c r="AK1965" i="1"/>
  <c r="C1965" i="1"/>
  <c r="AF1952" i="1"/>
  <c r="AF1945" i="1"/>
  <c r="AE1945" i="1"/>
  <c r="AD1945" i="1"/>
  <c r="AC1945" i="1"/>
  <c r="AB1945" i="1"/>
  <c r="AA1945" i="1"/>
  <c r="Z1945" i="1"/>
  <c r="Y1945" i="1"/>
  <c r="X1945" i="1"/>
  <c r="W1945" i="1"/>
  <c r="V1945" i="1"/>
  <c r="U1945" i="1"/>
  <c r="T1945" i="1"/>
  <c r="S1945" i="1"/>
  <c r="R1945" i="1"/>
  <c r="Q1945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C1945" i="1"/>
  <c r="AF1906" i="1"/>
  <c r="AJ1906" i="1" s="1"/>
  <c r="AE1906" i="1"/>
  <c r="AD1906" i="1"/>
  <c r="AI1906" i="1" s="1"/>
  <c r="AC1906" i="1"/>
  <c r="AB1906" i="1"/>
  <c r="AA1906" i="1"/>
  <c r="Z1906" i="1"/>
  <c r="Y1906" i="1"/>
  <c r="X1906" i="1"/>
  <c r="W1906" i="1"/>
  <c r="V1906" i="1"/>
  <c r="U1906" i="1"/>
  <c r="T1906" i="1"/>
  <c r="S1906" i="1"/>
  <c r="R1906" i="1"/>
  <c r="Q1906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AJ1905" i="1"/>
  <c r="AI1905" i="1"/>
  <c r="AK1905" i="1"/>
  <c r="AJ1903" i="1"/>
  <c r="AI1903" i="1"/>
  <c r="AK1903" i="1"/>
  <c r="AJ1902" i="1"/>
  <c r="AI1902" i="1"/>
  <c r="AK1902" i="1"/>
  <c r="AJ1901" i="1"/>
  <c r="AI1901" i="1"/>
  <c r="AK1901" i="1"/>
  <c r="AJ1900" i="1"/>
  <c r="AI1900" i="1"/>
  <c r="AK1900" i="1"/>
  <c r="AJ1899" i="1"/>
  <c r="AI1899" i="1"/>
  <c r="AK1899" i="1"/>
  <c r="AJ1898" i="1"/>
  <c r="AI1898" i="1"/>
  <c r="AK1898" i="1"/>
  <c r="AJ1897" i="1"/>
  <c r="AI1897" i="1"/>
  <c r="AK1897" i="1"/>
  <c r="AJ1896" i="1"/>
  <c r="AI1896" i="1"/>
  <c r="AK1896" i="1"/>
  <c r="AJ1895" i="1"/>
  <c r="AI1895" i="1"/>
  <c r="AK1895" i="1"/>
  <c r="AJ1894" i="1"/>
  <c r="AI1894" i="1"/>
  <c r="AK1894" i="1"/>
  <c r="C1894" i="1"/>
  <c r="C1906" i="1" s="1"/>
  <c r="AF1881" i="1"/>
  <c r="AF1874" i="1"/>
  <c r="AE1874" i="1"/>
  <c r="AD1874" i="1"/>
  <c r="AC1874" i="1"/>
  <c r="AB1874" i="1"/>
  <c r="AA1874" i="1"/>
  <c r="Z1874" i="1"/>
  <c r="Y1874" i="1"/>
  <c r="X1874" i="1"/>
  <c r="W1874" i="1"/>
  <c r="V1874" i="1"/>
  <c r="U1874" i="1"/>
  <c r="T1874" i="1"/>
  <c r="S1874" i="1"/>
  <c r="R1874" i="1"/>
  <c r="Q1874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C1874" i="1"/>
  <c r="AF1835" i="1"/>
  <c r="AJ1835" i="1" s="1"/>
  <c r="AE1835" i="1"/>
  <c r="AD1835" i="1"/>
  <c r="AI1835" i="1" s="1"/>
  <c r="AC1835" i="1"/>
  <c r="AB1835" i="1"/>
  <c r="AA1835" i="1"/>
  <c r="Z1835" i="1"/>
  <c r="Y1835" i="1"/>
  <c r="X1835" i="1"/>
  <c r="W1835" i="1"/>
  <c r="V1835" i="1"/>
  <c r="U1835" i="1"/>
  <c r="T1835" i="1"/>
  <c r="S1835" i="1"/>
  <c r="R1835" i="1"/>
  <c r="Q1835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AJ1834" i="1"/>
  <c r="AI1834" i="1"/>
  <c r="AK1834" i="1"/>
  <c r="AJ1833" i="1"/>
  <c r="AI1833" i="1"/>
  <c r="AK1833" i="1"/>
  <c r="AJ1832" i="1"/>
  <c r="AI1832" i="1"/>
  <c r="AK1832" i="1"/>
  <c r="AJ1831" i="1"/>
  <c r="AI1831" i="1"/>
  <c r="AK1831" i="1"/>
  <c r="AJ1830" i="1"/>
  <c r="AI1830" i="1"/>
  <c r="AK1830" i="1"/>
  <c r="AJ1829" i="1"/>
  <c r="AI1829" i="1"/>
  <c r="AK1829" i="1"/>
  <c r="AJ1828" i="1"/>
  <c r="AI1828" i="1"/>
  <c r="AK1828" i="1"/>
  <c r="AJ1827" i="1"/>
  <c r="AI1827" i="1"/>
  <c r="AK1827" i="1"/>
  <c r="AJ1826" i="1"/>
  <c r="AI1826" i="1"/>
  <c r="AK1826" i="1"/>
  <c r="AJ1825" i="1"/>
  <c r="AI1825" i="1"/>
  <c r="AK1825" i="1"/>
  <c r="AJ1824" i="1"/>
  <c r="AI1824" i="1"/>
  <c r="C1824" i="1"/>
  <c r="C1835" i="1" s="1"/>
  <c r="AF1811" i="1"/>
  <c r="AF1804" i="1"/>
  <c r="AE1804" i="1"/>
  <c r="AD1804" i="1"/>
  <c r="AC1804" i="1"/>
  <c r="AB1804" i="1"/>
  <c r="AA1804" i="1"/>
  <c r="Z1804" i="1"/>
  <c r="Y1804" i="1"/>
  <c r="X1804" i="1"/>
  <c r="W1804" i="1"/>
  <c r="V1804" i="1"/>
  <c r="U1804" i="1"/>
  <c r="T1804" i="1"/>
  <c r="S1804" i="1"/>
  <c r="R1804" i="1"/>
  <c r="Q1804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C1804" i="1"/>
  <c r="AF1765" i="1"/>
  <c r="AJ1765" i="1" s="1"/>
  <c r="AE1765" i="1"/>
  <c r="AD1765" i="1"/>
  <c r="AI1765" i="1" s="1"/>
  <c r="AC1765" i="1"/>
  <c r="AB1765" i="1"/>
  <c r="AA1765" i="1"/>
  <c r="Z1765" i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AJ1764" i="1"/>
  <c r="AI1764" i="1"/>
  <c r="AK1764" i="1"/>
  <c r="AJ1763" i="1"/>
  <c r="AI1763" i="1"/>
  <c r="AK1763" i="1"/>
  <c r="AJ1762" i="1"/>
  <c r="AI1762" i="1"/>
  <c r="AK1762" i="1"/>
  <c r="AJ1761" i="1"/>
  <c r="AI1761" i="1"/>
  <c r="AK1761" i="1"/>
  <c r="AJ1760" i="1"/>
  <c r="AI1760" i="1"/>
  <c r="AK1760" i="1"/>
  <c r="AJ1759" i="1"/>
  <c r="AI1759" i="1"/>
  <c r="AK1759" i="1"/>
  <c r="AJ1758" i="1"/>
  <c r="AI1758" i="1"/>
  <c r="AK1758" i="1"/>
  <c r="AJ1757" i="1"/>
  <c r="AI1757" i="1"/>
  <c r="AK1757" i="1"/>
  <c r="AJ1756" i="1"/>
  <c r="AI1756" i="1"/>
  <c r="AK1756" i="1"/>
  <c r="AJ1755" i="1"/>
  <c r="AI1755" i="1"/>
  <c r="AK1755" i="1"/>
  <c r="AJ1754" i="1"/>
  <c r="AI1754" i="1"/>
  <c r="AK1754" i="1"/>
  <c r="C1754" i="1"/>
  <c r="AF1741" i="1"/>
  <c r="AF1734" i="1"/>
  <c r="AE1734" i="1"/>
  <c r="AD1734" i="1"/>
  <c r="AC1734" i="1"/>
  <c r="AB1734" i="1"/>
  <c r="AA1734" i="1"/>
  <c r="Z1734" i="1"/>
  <c r="Y1734" i="1"/>
  <c r="X1734" i="1"/>
  <c r="W1734" i="1"/>
  <c r="V1734" i="1"/>
  <c r="U1734" i="1"/>
  <c r="T1734" i="1"/>
  <c r="S1734" i="1"/>
  <c r="R1734" i="1"/>
  <c r="Q1734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C1734" i="1"/>
  <c r="AF1695" i="1"/>
  <c r="AJ1695" i="1" s="1"/>
  <c r="AE1695" i="1"/>
  <c r="AD1695" i="1"/>
  <c r="AI1695" i="1" s="1"/>
  <c r="AC1695" i="1"/>
  <c r="AB1695" i="1"/>
  <c r="AA1695" i="1"/>
  <c r="Z1695" i="1"/>
  <c r="Y1695" i="1"/>
  <c r="X1695" i="1"/>
  <c r="W1695" i="1"/>
  <c r="V1695" i="1"/>
  <c r="U1695" i="1"/>
  <c r="T1695" i="1"/>
  <c r="S1695" i="1"/>
  <c r="R1695" i="1"/>
  <c r="Q1695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AJ1694" i="1"/>
  <c r="AI1694" i="1"/>
  <c r="AK1694" i="1"/>
  <c r="AJ1693" i="1"/>
  <c r="AI1693" i="1"/>
  <c r="AK1693" i="1"/>
  <c r="AJ1692" i="1"/>
  <c r="AI1692" i="1"/>
  <c r="AK1692" i="1"/>
  <c r="AJ1691" i="1"/>
  <c r="AI1691" i="1"/>
  <c r="AK1691" i="1"/>
  <c r="AJ1690" i="1"/>
  <c r="AI1690" i="1"/>
  <c r="AK1690" i="1"/>
  <c r="AJ1689" i="1"/>
  <c r="AI1689" i="1"/>
  <c r="AK1689" i="1"/>
  <c r="AJ1688" i="1"/>
  <c r="AI1688" i="1"/>
  <c r="AK1688" i="1"/>
  <c r="AJ1687" i="1"/>
  <c r="AI1687" i="1"/>
  <c r="AK1687" i="1"/>
  <c r="AJ1686" i="1"/>
  <c r="AI1686" i="1"/>
  <c r="AK1686" i="1"/>
  <c r="AJ1685" i="1"/>
  <c r="AI1685" i="1"/>
  <c r="AK1685" i="1"/>
  <c r="AJ1684" i="1"/>
  <c r="AI1684" i="1"/>
  <c r="AK1684" i="1"/>
  <c r="C1684" i="1"/>
  <c r="C1695" i="1" s="1"/>
  <c r="AF1671" i="1"/>
  <c r="AF1664" i="1"/>
  <c r="AE1664" i="1"/>
  <c r="AD1664" i="1"/>
  <c r="AC1664" i="1"/>
  <c r="AB1664" i="1"/>
  <c r="AA1664" i="1"/>
  <c r="Z1664" i="1"/>
  <c r="Y1664" i="1"/>
  <c r="X1664" i="1"/>
  <c r="W1664" i="1"/>
  <c r="V1664" i="1"/>
  <c r="U1664" i="1"/>
  <c r="T1664" i="1"/>
  <c r="S1664" i="1"/>
  <c r="R1664" i="1"/>
  <c r="Q1664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C1664" i="1"/>
  <c r="AF1625" i="1"/>
  <c r="AJ1625" i="1" s="1"/>
  <c r="AE1625" i="1"/>
  <c r="AD1625" i="1"/>
  <c r="AI1625" i="1" s="1"/>
  <c r="AC1625" i="1"/>
  <c r="AB1625" i="1"/>
  <c r="AA1625" i="1"/>
  <c r="Z1625" i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AJ1624" i="1"/>
  <c r="AI1624" i="1"/>
  <c r="AK1624" i="1"/>
  <c r="AJ1623" i="1"/>
  <c r="AI1623" i="1"/>
  <c r="AK1623" i="1"/>
  <c r="AJ1622" i="1"/>
  <c r="AI1622" i="1"/>
  <c r="AK1622" i="1"/>
  <c r="AJ1621" i="1"/>
  <c r="AI1621" i="1"/>
  <c r="AK1621" i="1"/>
  <c r="AJ1620" i="1"/>
  <c r="AI1620" i="1"/>
  <c r="AK1620" i="1"/>
  <c r="AJ1619" i="1"/>
  <c r="AI1619" i="1"/>
  <c r="AK1619" i="1"/>
  <c r="AJ1618" i="1"/>
  <c r="AI1618" i="1"/>
  <c r="AK1618" i="1"/>
  <c r="AJ1617" i="1"/>
  <c r="AI1617" i="1"/>
  <c r="AK1617" i="1"/>
  <c r="AJ1616" i="1"/>
  <c r="AI1616" i="1"/>
  <c r="AK1616" i="1"/>
  <c r="AJ1615" i="1"/>
  <c r="AI1615" i="1"/>
  <c r="AK1615" i="1"/>
  <c r="AJ1614" i="1"/>
  <c r="AI1614" i="1"/>
  <c r="AK1614" i="1"/>
  <c r="C1614" i="1"/>
  <c r="C1625" i="1" s="1"/>
  <c r="AF1601" i="1"/>
  <c r="AF1594" i="1"/>
  <c r="AE1594" i="1"/>
  <c r="AD1594" i="1"/>
  <c r="AC1594" i="1"/>
  <c r="AB1594" i="1"/>
  <c r="AA1594" i="1"/>
  <c r="Z1594" i="1"/>
  <c r="Y1594" i="1"/>
  <c r="X1594" i="1"/>
  <c r="W1594" i="1"/>
  <c r="V1594" i="1"/>
  <c r="U1594" i="1"/>
  <c r="T1594" i="1"/>
  <c r="S1594" i="1"/>
  <c r="R1594" i="1"/>
  <c r="Q1594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C1594" i="1"/>
  <c r="AF1555" i="1"/>
  <c r="AJ1555" i="1" s="1"/>
  <c r="AE1555" i="1"/>
  <c r="AD1555" i="1"/>
  <c r="AI1555" i="1" s="1"/>
  <c r="AC1555" i="1"/>
  <c r="AB1555" i="1"/>
  <c r="AA1555" i="1"/>
  <c r="Z1555" i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AJ1554" i="1"/>
  <c r="AI1554" i="1"/>
  <c r="AK1554" i="1"/>
  <c r="AJ1553" i="1"/>
  <c r="AI1553" i="1"/>
  <c r="AK1553" i="1"/>
  <c r="AJ1552" i="1"/>
  <c r="AI1552" i="1"/>
  <c r="AK1552" i="1"/>
  <c r="AJ1551" i="1"/>
  <c r="AI1551" i="1"/>
  <c r="AK1551" i="1"/>
  <c r="AJ1550" i="1"/>
  <c r="AI1550" i="1"/>
  <c r="AK1550" i="1"/>
  <c r="AJ1549" i="1"/>
  <c r="AI1549" i="1"/>
  <c r="AK1549" i="1"/>
  <c r="AJ1548" i="1"/>
  <c r="AI1548" i="1"/>
  <c r="AK1548" i="1"/>
  <c r="AJ1547" i="1"/>
  <c r="AI1547" i="1"/>
  <c r="AK1547" i="1"/>
  <c r="AJ1546" i="1"/>
  <c r="AI1546" i="1"/>
  <c r="AK1546" i="1"/>
  <c r="AJ1545" i="1"/>
  <c r="AI1545" i="1"/>
  <c r="AK1545" i="1"/>
  <c r="AJ1544" i="1"/>
  <c r="AI1544" i="1"/>
  <c r="AK1544" i="1"/>
  <c r="C1544" i="1"/>
  <c r="C1555" i="1" s="1"/>
  <c r="AF1531" i="1"/>
  <c r="AF1524" i="1"/>
  <c r="AE1524" i="1"/>
  <c r="AD1524" i="1"/>
  <c r="AC1524" i="1"/>
  <c r="AB1524" i="1"/>
  <c r="AA1524" i="1"/>
  <c r="Z1524" i="1"/>
  <c r="Y1524" i="1"/>
  <c r="X1524" i="1"/>
  <c r="W1524" i="1"/>
  <c r="V1524" i="1"/>
  <c r="U1524" i="1"/>
  <c r="T1524" i="1"/>
  <c r="S1524" i="1"/>
  <c r="R1524" i="1"/>
  <c r="Q1524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C1524" i="1"/>
  <c r="AF1485" i="1"/>
  <c r="AJ1485" i="1" s="1"/>
  <c r="AE1485" i="1"/>
  <c r="AD1485" i="1"/>
  <c r="AI1485" i="1" s="1"/>
  <c r="AC1485" i="1"/>
  <c r="AB1485" i="1"/>
  <c r="AA1485" i="1"/>
  <c r="Z1485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AJ1477" i="1"/>
  <c r="AI1477" i="1"/>
  <c r="AK1477" i="1"/>
  <c r="AJ1476" i="1"/>
  <c r="AI1476" i="1"/>
  <c r="AK1476" i="1"/>
  <c r="AJ1475" i="1"/>
  <c r="AI1475" i="1"/>
  <c r="AK1475" i="1"/>
  <c r="AJ1474" i="1"/>
  <c r="AI1474" i="1"/>
  <c r="AK1474" i="1"/>
  <c r="AJ1473" i="1"/>
  <c r="AI1473" i="1"/>
  <c r="AK1473" i="1"/>
  <c r="AJ1472" i="1"/>
  <c r="AI1472" i="1"/>
  <c r="AK1472" i="1"/>
  <c r="AJ1471" i="1"/>
  <c r="AI1471" i="1"/>
  <c r="AK1471" i="1"/>
  <c r="C1471" i="1"/>
  <c r="C1485" i="1" s="1"/>
  <c r="AF1458" i="1"/>
  <c r="AF1451" i="1"/>
  <c r="AE1451" i="1"/>
  <c r="AD1451" i="1"/>
  <c r="AC1451" i="1"/>
  <c r="AB1451" i="1"/>
  <c r="AA1451" i="1"/>
  <c r="Z1451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C1451" i="1"/>
  <c r="AH1450" i="1"/>
  <c r="AL1450" i="1" s="1"/>
  <c r="AG1450" i="1"/>
  <c r="AH1449" i="1"/>
  <c r="AL1449" i="1" s="1"/>
  <c r="AG1449" i="1"/>
  <c r="AH1448" i="1"/>
  <c r="AL1448" i="1" s="1"/>
  <c r="AG1448" i="1"/>
  <c r="AH1447" i="1"/>
  <c r="AG1447" i="1"/>
  <c r="AH1446" i="1"/>
  <c r="AL1446" i="1" s="1"/>
  <c r="AG1446" i="1"/>
  <c r="AH1445" i="1"/>
  <c r="AI1439" i="1" s="1"/>
  <c r="AG1445" i="1"/>
  <c r="AH1444" i="1"/>
  <c r="AL1444" i="1" s="1"/>
  <c r="AG1444" i="1"/>
  <c r="AH1443" i="1"/>
  <c r="AL1443" i="1" s="1"/>
  <c r="AG1443" i="1"/>
  <c r="AH1441" i="1"/>
  <c r="AL1441" i="1" s="1"/>
  <c r="AG1441" i="1"/>
  <c r="AH1440" i="1"/>
  <c r="AL1440" i="1" s="1"/>
  <c r="AG1440" i="1"/>
  <c r="AH1438" i="1"/>
  <c r="AL1438" i="1" s="1"/>
  <c r="AG1438" i="1"/>
  <c r="AJ1412" i="1"/>
  <c r="AI1412" i="1"/>
  <c r="AJ1369" i="1"/>
  <c r="AI1369" i="1"/>
  <c r="AK1369" i="1"/>
  <c r="AJ1368" i="1"/>
  <c r="AI1368" i="1"/>
  <c r="AK1368" i="1"/>
  <c r="AJ1367" i="1"/>
  <c r="AI1367" i="1"/>
  <c r="AK1367" i="1"/>
  <c r="AJ1366" i="1"/>
  <c r="AI1366" i="1"/>
  <c r="AK1366" i="1"/>
  <c r="AJ1365" i="1"/>
  <c r="AI1365" i="1"/>
  <c r="AK1365" i="1"/>
  <c r="AJ1364" i="1"/>
  <c r="AI1364" i="1"/>
  <c r="AK1364" i="1"/>
  <c r="AJ1363" i="1"/>
  <c r="AI1363" i="1"/>
  <c r="AK1363" i="1"/>
  <c r="AJ1362" i="1"/>
  <c r="AI1362" i="1"/>
  <c r="AK1362" i="1"/>
  <c r="C1362" i="1"/>
  <c r="C1412" i="1" s="1"/>
  <c r="AF1349" i="1"/>
  <c r="AF1342" i="1"/>
  <c r="AF1413" i="1" s="1"/>
  <c r="AE1342" i="1"/>
  <c r="AD1342" i="1"/>
  <c r="AC1342" i="1"/>
  <c r="AB1342" i="1"/>
  <c r="AA1342" i="1"/>
  <c r="Z1342" i="1"/>
  <c r="Y1342" i="1"/>
  <c r="X1342" i="1"/>
  <c r="W1342" i="1"/>
  <c r="V1342" i="1"/>
  <c r="U1342" i="1"/>
  <c r="T1342" i="1"/>
  <c r="S1342" i="1"/>
  <c r="R1342" i="1"/>
  <c r="Q1342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C1342" i="1"/>
  <c r="AH1341" i="1"/>
  <c r="AL1341" i="1" s="1"/>
  <c r="AG1341" i="1"/>
  <c r="AH1340" i="1"/>
  <c r="AL1340" i="1" s="1"/>
  <c r="AG1340" i="1"/>
  <c r="AH1339" i="1"/>
  <c r="AL1339" i="1" s="1"/>
  <c r="AG1339" i="1"/>
  <c r="AH1338" i="1"/>
  <c r="AH1337" i="1"/>
  <c r="AL1337" i="1" s="1"/>
  <c r="AG1337" i="1"/>
  <c r="AH1332" i="1"/>
  <c r="AL1332" i="1" s="1"/>
  <c r="AG1332" i="1"/>
  <c r="AH1331" i="1"/>
  <c r="AL1331" i="1" s="1"/>
  <c r="AG1331" i="1"/>
  <c r="AF1303" i="1"/>
  <c r="AJ1303" i="1" s="1"/>
  <c r="AE1303" i="1"/>
  <c r="AD1303" i="1"/>
  <c r="AI1303" i="1" s="1"/>
  <c r="AC1303" i="1"/>
  <c r="AB1303" i="1"/>
  <c r="AA1303" i="1"/>
  <c r="Z1303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AJ1302" i="1"/>
  <c r="AI1302" i="1"/>
  <c r="AK1302" i="1"/>
  <c r="AJ1301" i="1"/>
  <c r="AI1301" i="1"/>
  <c r="AK1301" i="1"/>
  <c r="AJ1300" i="1"/>
  <c r="AI1300" i="1"/>
  <c r="AK1300" i="1"/>
  <c r="AJ1299" i="1"/>
  <c r="AI1299" i="1"/>
  <c r="AK1299" i="1"/>
  <c r="AJ1298" i="1"/>
  <c r="AI1298" i="1"/>
  <c r="AK1298" i="1"/>
  <c r="AJ1297" i="1"/>
  <c r="AI1297" i="1"/>
  <c r="AK1297" i="1"/>
  <c r="AJ1296" i="1"/>
  <c r="AI1296" i="1"/>
  <c r="AK1296" i="1"/>
  <c r="AJ1295" i="1"/>
  <c r="AI1295" i="1"/>
  <c r="AK1295" i="1"/>
  <c r="AJ1294" i="1"/>
  <c r="AI1294" i="1"/>
  <c r="AK1294" i="1"/>
  <c r="AJ1293" i="1"/>
  <c r="AI1293" i="1"/>
  <c r="AK1293" i="1"/>
  <c r="AJ1292" i="1"/>
  <c r="AI1292" i="1"/>
  <c r="AK1292" i="1"/>
  <c r="C1292" i="1"/>
  <c r="C1303" i="1" s="1"/>
  <c r="AF1279" i="1"/>
  <c r="AF1272" i="1"/>
  <c r="AE1272" i="1"/>
  <c r="AD1272" i="1"/>
  <c r="AC1272" i="1"/>
  <c r="AB1272" i="1"/>
  <c r="AA1272" i="1"/>
  <c r="Z1272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C1272" i="1"/>
  <c r="AH1271" i="1"/>
  <c r="AL1271" i="1" s="1"/>
  <c r="AG1271" i="1"/>
  <c r="AH1270" i="1"/>
  <c r="AL1270" i="1" s="1"/>
  <c r="AG1270" i="1"/>
  <c r="AH1269" i="1"/>
  <c r="AL1269" i="1" s="1"/>
  <c r="AG1269" i="1"/>
  <c r="AH1268" i="1"/>
  <c r="AG1268" i="1"/>
  <c r="AH1267" i="1"/>
  <c r="AL1267" i="1" s="1"/>
  <c r="AG1267" i="1"/>
  <c r="AH1265" i="1"/>
  <c r="AL1265" i="1" s="1"/>
  <c r="AG1265" i="1"/>
  <c r="AH1264" i="1"/>
  <c r="AL1264" i="1" s="1"/>
  <c r="AG1264" i="1"/>
  <c r="AH1263" i="1"/>
  <c r="AL1263" i="1" s="1"/>
  <c r="AG1263" i="1"/>
  <c r="AH1262" i="1"/>
  <c r="AL1262" i="1" s="1"/>
  <c r="AG1262" i="1"/>
  <c r="AH1261" i="1"/>
  <c r="AL1261" i="1" s="1"/>
  <c r="AG1261" i="1"/>
  <c r="AJ1260" i="1"/>
  <c r="AH1260" i="1"/>
  <c r="AL1260" i="1" s="1"/>
  <c r="AG1260" i="1"/>
  <c r="AF1233" i="1"/>
  <c r="AJ1233" i="1" s="1"/>
  <c r="AE1233" i="1"/>
  <c r="AD1233" i="1"/>
  <c r="AI1233" i="1" s="1"/>
  <c r="AC1233" i="1"/>
  <c r="AB1233" i="1"/>
  <c r="AA1233" i="1"/>
  <c r="Z1233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AJ1232" i="1"/>
  <c r="AI1232" i="1"/>
  <c r="AK1232" i="1"/>
  <c r="AJ1231" i="1"/>
  <c r="AI1231" i="1"/>
  <c r="AK1231" i="1"/>
  <c r="AJ1230" i="1"/>
  <c r="AI1230" i="1"/>
  <c r="AK1230" i="1"/>
  <c r="AJ1229" i="1"/>
  <c r="AI1229" i="1"/>
  <c r="AK1229" i="1"/>
  <c r="AJ1228" i="1"/>
  <c r="AI1228" i="1"/>
  <c r="AK1228" i="1"/>
  <c r="AJ1227" i="1"/>
  <c r="AI1227" i="1"/>
  <c r="AK1227" i="1"/>
  <c r="AJ1226" i="1"/>
  <c r="AI1226" i="1"/>
  <c r="AK1226" i="1"/>
  <c r="AJ1225" i="1"/>
  <c r="AI1225" i="1"/>
  <c r="AK1225" i="1"/>
  <c r="AJ1224" i="1"/>
  <c r="AI1224" i="1"/>
  <c r="AK1224" i="1"/>
  <c r="AJ1223" i="1"/>
  <c r="AI1223" i="1"/>
  <c r="AK1223" i="1"/>
  <c r="AJ1222" i="1"/>
  <c r="AI1222" i="1"/>
  <c r="AK1222" i="1"/>
  <c r="C1222" i="1"/>
  <c r="C1233" i="1" s="1"/>
  <c r="AF1209" i="1"/>
  <c r="AF1202" i="1"/>
  <c r="AE1202" i="1"/>
  <c r="AD1202" i="1"/>
  <c r="AC1202" i="1"/>
  <c r="AB1202" i="1"/>
  <c r="AA1202" i="1"/>
  <c r="Z1202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C1202" i="1"/>
  <c r="AH1201" i="1"/>
  <c r="AL1201" i="1" s="1"/>
  <c r="AG1201" i="1"/>
  <c r="AH1200" i="1"/>
  <c r="AL1200" i="1" s="1"/>
  <c r="AG1200" i="1"/>
  <c r="AH1199" i="1"/>
  <c r="AL1199" i="1" s="1"/>
  <c r="AG1199" i="1"/>
  <c r="AH1198" i="1"/>
  <c r="AG1198" i="1"/>
  <c r="AH1197" i="1"/>
  <c r="AL1197" i="1" s="1"/>
  <c r="AG1197" i="1"/>
  <c r="AH1195" i="1"/>
  <c r="AL1195" i="1" s="1"/>
  <c r="AG1195" i="1"/>
  <c r="AH1194" i="1"/>
  <c r="AL1194" i="1" s="1"/>
  <c r="AG1194" i="1"/>
  <c r="AH1193" i="1"/>
  <c r="AL1193" i="1" s="1"/>
  <c r="AG1193" i="1"/>
  <c r="AH1192" i="1"/>
  <c r="AL1192" i="1" s="1"/>
  <c r="AG1192" i="1"/>
  <c r="AH1191" i="1"/>
  <c r="AL1191" i="1" s="1"/>
  <c r="AG1191" i="1"/>
  <c r="AH1190" i="1"/>
  <c r="AL1190" i="1" s="1"/>
  <c r="AG1190" i="1"/>
  <c r="AH1189" i="1"/>
  <c r="AG1189" i="1"/>
  <c r="AF1163" i="1"/>
  <c r="AJ1163" i="1" s="1"/>
  <c r="AE1163" i="1"/>
  <c r="AD1163" i="1"/>
  <c r="AI1163" i="1" s="1"/>
  <c r="AC1163" i="1"/>
  <c r="AB1163" i="1"/>
  <c r="AA1163" i="1"/>
  <c r="Z1163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AJ1162" i="1"/>
  <c r="AI1162" i="1"/>
  <c r="AK1162" i="1"/>
  <c r="AJ1161" i="1"/>
  <c r="AI1161" i="1"/>
  <c r="AK1161" i="1"/>
  <c r="AJ1160" i="1"/>
  <c r="AI1160" i="1"/>
  <c r="AK1160" i="1"/>
  <c r="AJ1159" i="1"/>
  <c r="AI1159" i="1"/>
  <c r="AK1159" i="1"/>
  <c r="AJ1158" i="1"/>
  <c r="AI1158" i="1"/>
  <c r="AK1158" i="1"/>
  <c r="AJ1157" i="1"/>
  <c r="AI1157" i="1"/>
  <c r="AK1157" i="1"/>
  <c r="AJ1156" i="1"/>
  <c r="AI1156" i="1"/>
  <c r="AK1156" i="1"/>
  <c r="AJ1155" i="1"/>
  <c r="AI1155" i="1"/>
  <c r="AK1155" i="1"/>
  <c r="AJ1154" i="1"/>
  <c r="AI1154" i="1"/>
  <c r="AK1154" i="1"/>
  <c r="AJ1153" i="1"/>
  <c r="AI1153" i="1"/>
  <c r="AK1153" i="1"/>
  <c r="AJ1152" i="1"/>
  <c r="AI1152" i="1"/>
  <c r="AK1152" i="1"/>
  <c r="C1152" i="1"/>
  <c r="C1163" i="1" s="1"/>
  <c r="AF1139" i="1"/>
  <c r="AF1132" i="1"/>
  <c r="AE1132" i="1"/>
  <c r="AD1132" i="1"/>
  <c r="AC1132" i="1"/>
  <c r="AB1132" i="1"/>
  <c r="AA1132" i="1"/>
  <c r="Z1132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C1132" i="1"/>
  <c r="AH1131" i="1"/>
  <c r="AL1131" i="1" s="1"/>
  <c r="AG1131" i="1"/>
  <c r="AH1130" i="1"/>
  <c r="AL1130" i="1" s="1"/>
  <c r="AG1130" i="1"/>
  <c r="AH1129" i="1"/>
  <c r="AL1129" i="1" s="1"/>
  <c r="AG1129" i="1"/>
  <c r="AH1128" i="1"/>
  <c r="AL1128" i="1" s="1"/>
  <c r="AG1128" i="1"/>
  <c r="AH1127" i="1"/>
  <c r="AL1127" i="1" s="1"/>
  <c r="AG1127" i="1"/>
  <c r="AH1126" i="1"/>
  <c r="AI1128" i="1" s="1"/>
  <c r="AG1126" i="1"/>
  <c r="AH1125" i="1"/>
  <c r="AL1125" i="1" s="1"/>
  <c r="AG1125" i="1"/>
  <c r="AH1124" i="1"/>
  <c r="AL1124" i="1" s="1"/>
  <c r="AG1124" i="1"/>
  <c r="AH1123" i="1"/>
  <c r="AL1123" i="1" s="1"/>
  <c r="AG1123" i="1"/>
  <c r="AH1122" i="1"/>
  <c r="AL1122" i="1" s="1"/>
  <c r="AG1122" i="1"/>
  <c r="AH1121" i="1"/>
  <c r="AL1121" i="1" s="1"/>
  <c r="AG1121" i="1"/>
  <c r="AH1120" i="1"/>
  <c r="AL1120" i="1" s="1"/>
  <c r="AG1120" i="1"/>
  <c r="AH1119" i="1"/>
  <c r="AL1119" i="1" s="1"/>
  <c r="AG1119" i="1"/>
  <c r="AF1093" i="1"/>
  <c r="AJ1093" i="1" s="1"/>
  <c r="AE1093" i="1"/>
  <c r="AD1093" i="1"/>
  <c r="AI1093" i="1" s="1"/>
  <c r="AC1093" i="1"/>
  <c r="AB1093" i="1"/>
  <c r="AA1093" i="1"/>
  <c r="Z1093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AJ1092" i="1"/>
  <c r="AI1092" i="1"/>
  <c r="AK1092" i="1"/>
  <c r="AJ1091" i="1"/>
  <c r="AI1091" i="1"/>
  <c r="AK1091" i="1"/>
  <c r="AJ1090" i="1"/>
  <c r="AI1090" i="1"/>
  <c r="AK1090" i="1"/>
  <c r="AJ1089" i="1"/>
  <c r="AI1089" i="1"/>
  <c r="AK1089" i="1"/>
  <c r="AJ1088" i="1"/>
  <c r="AI1088" i="1"/>
  <c r="AK1088" i="1"/>
  <c r="AJ1087" i="1"/>
  <c r="AI1087" i="1"/>
  <c r="AK1087" i="1"/>
  <c r="AJ1086" i="1"/>
  <c r="AI1086" i="1"/>
  <c r="AK1086" i="1"/>
  <c r="AJ1085" i="1"/>
  <c r="AI1085" i="1"/>
  <c r="AK1085" i="1"/>
  <c r="AJ1084" i="1"/>
  <c r="AI1084" i="1"/>
  <c r="AK1084" i="1"/>
  <c r="AJ1083" i="1"/>
  <c r="AI1083" i="1"/>
  <c r="AK1083" i="1"/>
  <c r="AJ1082" i="1"/>
  <c r="AI1082" i="1"/>
  <c r="AK1082" i="1"/>
  <c r="C1082" i="1"/>
  <c r="C1093" i="1" s="1"/>
  <c r="AF1069" i="1"/>
  <c r="AF1062" i="1"/>
  <c r="AE1062" i="1"/>
  <c r="AD1062" i="1"/>
  <c r="AC1062" i="1"/>
  <c r="AB1062" i="1"/>
  <c r="AA1062" i="1"/>
  <c r="Z1062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C1062" i="1"/>
  <c r="AH1061" i="1"/>
  <c r="AL1061" i="1" s="1"/>
  <c r="AG1061" i="1"/>
  <c r="AH1060" i="1"/>
  <c r="AL1060" i="1" s="1"/>
  <c r="AG1060" i="1"/>
  <c r="AH1059" i="1"/>
  <c r="AL1059" i="1" s="1"/>
  <c r="AG1059" i="1"/>
  <c r="AH1058" i="1"/>
  <c r="AG1058" i="1"/>
  <c r="AH1057" i="1"/>
  <c r="AL1057" i="1" s="1"/>
  <c r="AG1057" i="1"/>
  <c r="AH1056" i="1"/>
  <c r="AJ1050" i="1" s="1"/>
  <c r="AG1056" i="1"/>
  <c r="AH1055" i="1"/>
  <c r="AL1055" i="1" s="1"/>
  <c r="AG1055" i="1"/>
  <c r="AH1054" i="1"/>
  <c r="AL1054" i="1" s="1"/>
  <c r="AG1054" i="1"/>
  <c r="AH1053" i="1"/>
  <c r="AL1053" i="1" s="1"/>
  <c r="AG1053" i="1"/>
  <c r="AH1052" i="1"/>
  <c r="AL1052" i="1" s="1"/>
  <c r="AG1052" i="1"/>
  <c r="AH1051" i="1"/>
  <c r="AL1051" i="1" s="1"/>
  <c r="AG1051" i="1"/>
  <c r="AH1050" i="1"/>
  <c r="AL1050" i="1" s="1"/>
  <c r="AG1050" i="1"/>
  <c r="AH1049" i="1"/>
  <c r="AL1049" i="1" s="1"/>
  <c r="AG1049" i="1"/>
  <c r="AF1023" i="1"/>
  <c r="AJ1023" i="1" s="1"/>
  <c r="AE1023" i="1"/>
  <c r="AD1023" i="1"/>
  <c r="AI1023" i="1" s="1"/>
  <c r="AC1023" i="1"/>
  <c r="AB1023" i="1"/>
  <c r="AA1023" i="1"/>
  <c r="Z1023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L1023" i="1"/>
  <c r="K1023" i="1"/>
  <c r="J1023" i="1"/>
  <c r="I1023" i="1"/>
  <c r="H1023" i="1"/>
  <c r="G1023" i="1"/>
  <c r="AJ1022" i="1"/>
  <c r="AI1022" i="1"/>
  <c r="AK1022" i="1"/>
  <c r="AJ1021" i="1"/>
  <c r="AI1021" i="1"/>
  <c r="AK1021" i="1"/>
  <c r="AJ1020" i="1"/>
  <c r="AI1020" i="1"/>
  <c r="AK1020" i="1"/>
  <c r="AJ1019" i="1"/>
  <c r="AI1019" i="1"/>
  <c r="AK1019" i="1"/>
  <c r="AJ1018" i="1"/>
  <c r="AI1018" i="1"/>
  <c r="AK1018" i="1"/>
  <c r="AJ1017" i="1"/>
  <c r="AI1017" i="1"/>
  <c r="AK1017" i="1"/>
  <c r="AJ1016" i="1"/>
  <c r="AI1016" i="1"/>
  <c r="AK1016" i="1"/>
  <c r="AJ1015" i="1"/>
  <c r="AI1015" i="1"/>
  <c r="AK1015" i="1"/>
  <c r="AJ1014" i="1"/>
  <c r="AI1014" i="1"/>
  <c r="AK1014" i="1"/>
  <c r="AJ1013" i="1"/>
  <c r="AI1013" i="1"/>
  <c r="AK1013" i="1"/>
  <c r="AJ1012" i="1"/>
  <c r="AI1012" i="1"/>
  <c r="C1012" i="1"/>
  <c r="AF999" i="1"/>
  <c r="AF992" i="1"/>
  <c r="AF1024" i="1" s="1"/>
  <c r="AE992" i="1"/>
  <c r="AE1024" i="1" s="1"/>
  <c r="AD992" i="1"/>
  <c r="AD1024" i="1" s="1"/>
  <c r="AC992" i="1"/>
  <c r="AC1024" i="1" s="1"/>
  <c r="AB992" i="1"/>
  <c r="AB1024" i="1" s="1"/>
  <c r="AA992" i="1"/>
  <c r="AA1024" i="1" s="1"/>
  <c r="Z992" i="1"/>
  <c r="Z1024" i="1" s="1"/>
  <c r="Y992" i="1"/>
  <c r="Y1024" i="1" s="1"/>
  <c r="X992" i="1"/>
  <c r="X1024" i="1" s="1"/>
  <c r="W992" i="1"/>
  <c r="W1024" i="1" s="1"/>
  <c r="V992" i="1"/>
  <c r="V1024" i="1" s="1"/>
  <c r="U992" i="1"/>
  <c r="U1024" i="1" s="1"/>
  <c r="T992" i="1"/>
  <c r="T1024" i="1" s="1"/>
  <c r="S992" i="1"/>
  <c r="S1024" i="1" s="1"/>
  <c r="R992" i="1"/>
  <c r="R1024" i="1" s="1"/>
  <c r="Q992" i="1"/>
  <c r="P992" i="1"/>
  <c r="P1024" i="1" s="1"/>
  <c r="O992" i="1"/>
  <c r="O1024" i="1" s="1"/>
  <c r="N992" i="1"/>
  <c r="N1024" i="1" s="1"/>
  <c r="M992" i="1"/>
  <c r="L992" i="1"/>
  <c r="K992" i="1"/>
  <c r="K1024" i="1" s="1"/>
  <c r="J992" i="1"/>
  <c r="J1024" i="1" s="1"/>
  <c r="I992" i="1"/>
  <c r="I1024" i="1" s="1"/>
  <c r="H992" i="1"/>
  <c r="G992" i="1"/>
  <c r="G1024" i="1" s="1"/>
  <c r="F992" i="1"/>
  <c r="F1024" i="1" s="1"/>
  <c r="E992" i="1"/>
  <c r="E1024" i="1" s="1"/>
  <c r="C992" i="1"/>
  <c r="AH991" i="1"/>
  <c r="AL991" i="1" s="1"/>
  <c r="AG991" i="1"/>
  <c r="AH990" i="1"/>
  <c r="AL990" i="1" s="1"/>
  <c r="AG990" i="1"/>
  <c r="AH989" i="1"/>
  <c r="AL989" i="1" s="1"/>
  <c r="AG989" i="1"/>
  <c r="AH988" i="1"/>
  <c r="AL988" i="1" s="1"/>
  <c r="AG988" i="1"/>
  <c r="AH987" i="1"/>
  <c r="AL987" i="1" s="1"/>
  <c r="AG987" i="1"/>
  <c r="AH986" i="1"/>
  <c r="AG986" i="1"/>
  <c r="AH985" i="1"/>
  <c r="AL985" i="1" s="1"/>
  <c r="AG985" i="1"/>
  <c r="AH984" i="1"/>
  <c r="AL984" i="1" s="1"/>
  <c r="AG984" i="1"/>
  <c r="AH983" i="1"/>
  <c r="AL983" i="1" s="1"/>
  <c r="AG983" i="1"/>
  <c r="AH982" i="1"/>
  <c r="AL982" i="1" s="1"/>
  <c r="AG982" i="1"/>
  <c r="AH981" i="1"/>
  <c r="AL981" i="1" s="1"/>
  <c r="AG981" i="1"/>
  <c r="AH980" i="1"/>
  <c r="AL980" i="1" s="1"/>
  <c r="AG980" i="1"/>
  <c r="AH979" i="1"/>
  <c r="AG979" i="1"/>
  <c r="AF953" i="1"/>
  <c r="AJ953" i="1" s="1"/>
  <c r="AE953" i="1"/>
  <c r="AD953" i="1"/>
  <c r="AI953" i="1" s="1"/>
  <c r="AC953" i="1"/>
  <c r="AB953" i="1"/>
  <c r="AA953" i="1"/>
  <c r="Z953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AJ944" i="1"/>
  <c r="AI944" i="1"/>
  <c r="AK944" i="1"/>
  <c r="AJ943" i="1"/>
  <c r="AI943" i="1"/>
  <c r="AK943" i="1"/>
  <c r="AJ942" i="1"/>
  <c r="AI942" i="1"/>
  <c r="AK942" i="1"/>
  <c r="AJ941" i="1"/>
  <c r="AI941" i="1"/>
  <c r="AK941" i="1"/>
  <c r="AJ940" i="1"/>
  <c r="AI940" i="1"/>
  <c r="AK940" i="1"/>
  <c r="AJ939" i="1"/>
  <c r="AI939" i="1"/>
  <c r="AK939" i="1"/>
  <c r="AJ938" i="1"/>
  <c r="AI938" i="1"/>
  <c r="AK938" i="1"/>
  <c r="AJ937" i="1"/>
  <c r="AI937" i="1"/>
  <c r="C937" i="1"/>
  <c r="AF924" i="1"/>
  <c r="AF917" i="1"/>
  <c r="AE917" i="1"/>
  <c r="AD917" i="1"/>
  <c r="AC917" i="1"/>
  <c r="AB917" i="1"/>
  <c r="AA917" i="1"/>
  <c r="Z917" i="1"/>
  <c r="Y917" i="1"/>
  <c r="X917" i="1"/>
  <c r="W917" i="1"/>
  <c r="V917" i="1"/>
  <c r="U917" i="1"/>
  <c r="T917" i="1"/>
  <c r="S917" i="1"/>
  <c r="R917" i="1"/>
  <c r="Q917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C917" i="1"/>
  <c r="AH916" i="1"/>
  <c r="AL916" i="1" s="1"/>
  <c r="AG916" i="1"/>
  <c r="AH915" i="1"/>
  <c r="AL915" i="1" s="1"/>
  <c r="AG915" i="1"/>
  <c r="AH914" i="1"/>
  <c r="AL914" i="1" s="1"/>
  <c r="AG914" i="1"/>
  <c r="AH913" i="1"/>
  <c r="AG913" i="1"/>
  <c r="AH912" i="1"/>
  <c r="AL912" i="1" s="1"/>
  <c r="AG912" i="1"/>
  <c r="AH911" i="1"/>
  <c r="AJ914" i="1" s="1"/>
  <c r="AG911" i="1"/>
  <c r="AH910" i="1"/>
  <c r="AL910" i="1" s="1"/>
  <c r="AG910" i="1"/>
  <c r="AH909" i="1"/>
  <c r="AL909" i="1" s="1"/>
  <c r="AG909" i="1"/>
  <c r="AH908" i="1"/>
  <c r="AL908" i="1" s="1"/>
  <c r="AG908" i="1"/>
  <c r="AH907" i="1"/>
  <c r="AL907" i="1" s="1"/>
  <c r="AG907" i="1"/>
  <c r="AH906" i="1"/>
  <c r="AL906" i="1" s="1"/>
  <c r="AG906" i="1"/>
  <c r="AH905" i="1"/>
  <c r="AL905" i="1" s="1"/>
  <c r="AG905" i="1"/>
  <c r="AH904" i="1"/>
  <c r="AG904" i="1"/>
  <c r="AJ863" i="1"/>
  <c r="AI863" i="1"/>
  <c r="AK863" i="1"/>
  <c r="AJ862" i="1"/>
  <c r="AI862" i="1"/>
  <c r="AK862" i="1"/>
  <c r="AJ861" i="1"/>
  <c r="AI861" i="1"/>
  <c r="AK861" i="1"/>
  <c r="AJ860" i="1"/>
  <c r="AI860" i="1"/>
  <c r="AK860" i="1"/>
  <c r="AJ859" i="1"/>
  <c r="AI859" i="1"/>
  <c r="AK859" i="1"/>
  <c r="AJ858" i="1"/>
  <c r="AI858" i="1"/>
  <c r="AK858" i="1"/>
  <c r="AJ857" i="1"/>
  <c r="AI857" i="1"/>
  <c r="AK857" i="1"/>
  <c r="AJ856" i="1"/>
  <c r="AI856" i="1"/>
  <c r="C856" i="1"/>
  <c r="AF843" i="1"/>
  <c r="AF836" i="1"/>
  <c r="AF879" i="1" s="1"/>
  <c r="AE836" i="1"/>
  <c r="AE879" i="1" s="1"/>
  <c r="AD836" i="1"/>
  <c r="AD879" i="1" s="1"/>
  <c r="AC836" i="1"/>
  <c r="AC879" i="1" s="1"/>
  <c r="AB836" i="1"/>
  <c r="AB879" i="1" s="1"/>
  <c r="AA836" i="1"/>
  <c r="AA879" i="1" s="1"/>
  <c r="Z836" i="1"/>
  <c r="Z879" i="1" s="1"/>
  <c r="Y836" i="1"/>
  <c r="Y879" i="1" s="1"/>
  <c r="X836" i="1"/>
  <c r="X879" i="1" s="1"/>
  <c r="W836" i="1"/>
  <c r="W879" i="1" s="1"/>
  <c r="V836" i="1"/>
  <c r="V879" i="1" s="1"/>
  <c r="U836" i="1"/>
  <c r="U879" i="1" s="1"/>
  <c r="T836" i="1"/>
  <c r="T879" i="1" s="1"/>
  <c r="S836" i="1"/>
  <c r="S879" i="1" s="1"/>
  <c r="R836" i="1"/>
  <c r="R879" i="1" s="1"/>
  <c r="Q836" i="1"/>
  <c r="Q879" i="1" s="1"/>
  <c r="P836" i="1"/>
  <c r="P879" i="1" s="1"/>
  <c r="O836" i="1"/>
  <c r="O879" i="1" s="1"/>
  <c r="N836" i="1"/>
  <c r="N879" i="1" s="1"/>
  <c r="M836" i="1"/>
  <c r="M879" i="1" s="1"/>
  <c r="L836" i="1"/>
  <c r="L879" i="1" s="1"/>
  <c r="K836" i="1"/>
  <c r="K879" i="1" s="1"/>
  <c r="J836" i="1"/>
  <c r="J879" i="1" s="1"/>
  <c r="I836" i="1"/>
  <c r="I879" i="1" s="1"/>
  <c r="H836" i="1"/>
  <c r="H879" i="1" s="1"/>
  <c r="G836" i="1"/>
  <c r="G879" i="1" s="1"/>
  <c r="F836" i="1"/>
  <c r="F879" i="1" s="1"/>
  <c r="E836" i="1"/>
  <c r="E879" i="1" s="1"/>
  <c r="C836" i="1"/>
  <c r="AH835" i="1"/>
  <c r="AL835" i="1" s="1"/>
  <c r="AG835" i="1"/>
  <c r="AH834" i="1"/>
  <c r="AL834" i="1" s="1"/>
  <c r="AG834" i="1"/>
  <c r="AH833" i="1"/>
  <c r="AL833" i="1" s="1"/>
  <c r="AG833" i="1"/>
  <c r="AH832" i="1"/>
  <c r="AL832" i="1" s="1"/>
  <c r="AG832" i="1"/>
  <c r="AH831" i="1"/>
  <c r="AL831" i="1" s="1"/>
  <c r="AG831" i="1"/>
  <c r="AH830" i="1"/>
  <c r="AI834" i="1" s="1"/>
  <c r="AG830" i="1"/>
  <c r="AH829" i="1"/>
  <c r="AL829" i="1" s="1"/>
  <c r="AG829" i="1"/>
  <c r="AH828" i="1"/>
  <c r="AL828" i="1" s="1"/>
  <c r="AG828" i="1"/>
  <c r="AH827" i="1"/>
  <c r="AL827" i="1" s="1"/>
  <c r="AG827" i="1"/>
  <c r="AH826" i="1"/>
  <c r="AL826" i="1" s="1"/>
  <c r="AG826" i="1"/>
  <c r="AH825" i="1"/>
  <c r="AL825" i="1" s="1"/>
  <c r="AG825" i="1"/>
  <c r="AH824" i="1"/>
  <c r="AL824" i="1" s="1"/>
  <c r="AG824" i="1"/>
  <c r="AH823" i="1"/>
  <c r="AG823" i="1"/>
  <c r="AF797" i="1"/>
  <c r="AJ797" i="1" s="1"/>
  <c r="AE797" i="1"/>
  <c r="AD797" i="1"/>
  <c r="AI797" i="1" s="1"/>
  <c r="AC797" i="1"/>
  <c r="AB797" i="1"/>
  <c r="AA797" i="1"/>
  <c r="Z797" i="1"/>
  <c r="Y797" i="1"/>
  <c r="X797" i="1"/>
  <c r="W797" i="1"/>
  <c r="V797" i="1"/>
  <c r="U797" i="1"/>
  <c r="T797" i="1"/>
  <c r="S797" i="1"/>
  <c r="R797" i="1"/>
  <c r="Q797" i="1"/>
  <c r="P797" i="1"/>
  <c r="O797" i="1"/>
  <c r="N797" i="1"/>
  <c r="M797" i="1"/>
  <c r="L797" i="1"/>
  <c r="K797" i="1"/>
  <c r="J797" i="1"/>
  <c r="I797" i="1"/>
  <c r="H797" i="1"/>
  <c r="G797" i="1"/>
  <c r="F797" i="1"/>
  <c r="AJ796" i="1"/>
  <c r="AI796" i="1"/>
  <c r="AK796" i="1"/>
  <c r="AK795" i="1"/>
  <c r="AJ795" i="1"/>
  <c r="AI795" i="1"/>
  <c r="AJ794" i="1"/>
  <c r="AI794" i="1"/>
  <c r="AK794" i="1"/>
  <c r="AJ793" i="1"/>
  <c r="AI793" i="1"/>
  <c r="AK793" i="1"/>
  <c r="AJ792" i="1"/>
  <c r="AI792" i="1"/>
  <c r="AK792" i="1"/>
  <c r="AJ791" i="1"/>
  <c r="AI791" i="1"/>
  <c r="AK791" i="1"/>
  <c r="AK790" i="1"/>
  <c r="AJ790" i="1"/>
  <c r="AI790" i="1"/>
  <c r="AJ789" i="1"/>
  <c r="AI789" i="1"/>
  <c r="AK789" i="1"/>
  <c r="AJ788" i="1"/>
  <c r="AI788" i="1"/>
  <c r="AK788" i="1"/>
  <c r="AJ787" i="1"/>
  <c r="AI787" i="1"/>
  <c r="AK787" i="1"/>
  <c r="AJ786" i="1"/>
  <c r="AI786" i="1"/>
  <c r="AK786" i="1"/>
  <c r="C786" i="1"/>
  <c r="AF773" i="1"/>
  <c r="AE766" i="1"/>
  <c r="AD766" i="1"/>
  <c r="AC766" i="1"/>
  <c r="AB766" i="1"/>
  <c r="AA766" i="1"/>
  <c r="Z766" i="1"/>
  <c r="Y766" i="1"/>
  <c r="X766" i="1"/>
  <c r="W766" i="1"/>
  <c r="V766" i="1"/>
  <c r="U766" i="1"/>
  <c r="T766" i="1"/>
  <c r="S766" i="1"/>
  <c r="R766" i="1"/>
  <c r="Q766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C766" i="1"/>
  <c r="AH765" i="1"/>
  <c r="AL765" i="1" s="1"/>
  <c r="AG765" i="1"/>
  <c r="AH764" i="1"/>
  <c r="AL764" i="1" s="1"/>
  <c r="AG764" i="1"/>
  <c r="AH763" i="1"/>
  <c r="AL763" i="1" s="1"/>
  <c r="AG763" i="1"/>
  <c r="AH762" i="1"/>
  <c r="AL762" i="1" s="1"/>
  <c r="AG762" i="1"/>
  <c r="AH761" i="1"/>
  <c r="AL761" i="1" s="1"/>
  <c r="AG761" i="1"/>
  <c r="AH760" i="1"/>
  <c r="AJ759" i="1" s="1"/>
  <c r="AG760" i="1"/>
  <c r="AH759" i="1"/>
  <c r="AL759" i="1" s="1"/>
  <c r="AG759" i="1"/>
  <c r="AH758" i="1"/>
  <c r="AL758" i="1" s="1"/>
  <c r="AG758" i="1"/>
  <c r="AH757" i="1"/>
  <c r="AL757" i="1" s="1"/>
  <c r="AG757" i="1"/>
  <c r="AH756" i="1"/>
  <c r="AL756" i="1" s="1"/>
  <c r="AG756" i="1"/>
  <c r="AH755" i="1"/>
  <c r="AL755" i="1" s="1"/>
  <c r="AG755" i="1"/>
  <c r="AH754" i="1"/>
  <c r="AL754" i="1" s="1"/>
  <c r="AG754" i="1"/>
  <c r="AH753" i="1"/>
  <c r="AG753" i="1"/>
  <c r="AJ727" i="1"/>
  <c r="AE727" i="1"/>
  <c r="AD727" i="1"/>
  <c r="AI727" i="1" s="1"/>
  <c r="AC727" i="1"/>
  <c r="AB727" i="1"/>
  <c r="AA727" i="1"/>
  <c r="Z727" i="1"/>
  <c r="Y727" i="1"/>
  <c r="X727" i="1"/>
  <c r="W727" i="1"/>
  <c r="V727" i="1"/>
  <c r="U727" i="1"/>
  <c r="T727" i="1"/>
  <c r="S727" i="1"/>
  <c r="R727" i="1"/>
  <c r="Q727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AJ726" i="1"/>
  <c r="AI726" i="1"/>
  <c r="AK726" i="1"/>
  <c r="AJ725" i="1"/>
  <c r="AI725" i="1"/>
  <c r="AK725" i="1"/>
  <c r="AJ724" i="1"/>
  <c r="AI724" i="1"/>
  <c r="AK724" i="1"/>
  <c r="AJ723" i="1"/>
  <c r="AI723" i="1"/>
  <c r="AK723" i="1"/>
  <c r="AJ722" i="1"/>
  <c r="AI722" i="1"/>
  <c r="AK722" i="1"/>
  <c r="AJ721" i="1"/>
  <c r="AI721" i="1"/>
  <c r="AK721" i="1"/>
  <c r="AJ720" i="1"/>
  <c r="AI720" i="1"/>
  <c r="AK720" i="1"/>
  <c r="AJ719" i="1"/>
  <c r="AI719" i="1"/>
  <c r="AK719" i="1"/>
  <c r="AJ718" i="1"/>
  <c r="AI718" i="1"/>
  <c r="AK718" i="1"/>
  <c r="AJ717" i="1"/>
  <c r="AI717" i="1"/>
  <c r="AK717" i="1"/>
  <c r="AJ716" i="1"/>
  <c r="AI716" i="1"/>
  <c r="C716" i="1"/>
  <c r="AF703" i="1"/>
  <c r="AF696" i="1"/>
  <c r="AE696" i="1"/>
  <c r="AD696" i="1"/>
  <c r="AC696" i="1"/>
  <c r="AB696" i="1"/>
  <c r="AA696" i="1"/>
  <c r="Z696" i="1"/>
  <c r="Y696" i="1"/>
  <c r="X696" i="1"/>
  <c r="W696" i="1"/>
  <c r="V696" i="1"/>
  <c r="U696" i="1"/>
  <c r="T696" i="1"/>
  <c r="S696" i="1"/>
  <c r="R696" i="1"/>
  <c r="Q696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C696" i="1"/>
  <c r="AH695" i="1"/>
  <c r="AL695" i="1" s="1"/>
  <c r="AG695" i="1"/>
  <c r="AH694" i="1"/>
  <c r="AL694" i="1" s="1"/>
  <c r="AG694" i="1"/>
  <c r="AH693" i="1"/>
  <c r="AL693" i="1" s="1"/>
  <c r="AG693" i="1"/>
  <c r="AH692" i="1"/>
  <c r="AL692" i="1" s="1"/>
  <c r="AG692" i="1"/>
  <c r="AH691" i="1"/>
  <c r="AL691" i="1" s="1"/>
  <c r="AG691" i="1"/>
  <c r="AH690" i="1"/>
  <c r="AI694" i="1" s="1"/>
  <c r="AG690" i="1"/>
  <c r="AH689" i="1"/>
  <c r="AL689" i="1" s="1"/>
  <c r="AG689" i="1"/>
  <c r="AH688" i="1"/>
  <c r="AL688" i="1" s="1"/>
  <c r="AG688" i="1"/>
  <c r="AH687" i="1"/>
  <c r="AL687" i="1" s="1"/>
  <c r="AG687" i="1"/>
  <c r="AH686" i="1"/>
  <c r="AL686" i="1" s="1"/>
  <c r="AG686" i="1"/>
  <c r="AH685" i="1"/>
  <c r="AL685" i="1" s="1"/>
  <c r="AG685" i="1"/>
  <c r="AH684" i="1"/>
  <c r="AL684" i="1" s="1"/>
  <c r="AG684" i="1"/>
  <c r="AH683" i="1"/>
  <c r="AL683" i="1" s="1"/>
  <c r="AG683" i="1"/>
  <c r="AF657" i="1"/>
  <c r="AJ657" i="1" s="1"/>
  <c r="AE657" i="1"/>
  <c r="AD657" i="1"/>
  <c r="AI657" i="1" s="1"/>
  <c r="AC657" i="1"/>
  <c r="AB657" i="1"/>
  <c r="AA657" i="1"/>
  <c r="Z657" i="1"/>
  <c r="Y657" i="1"/>
  <c r="X657" i="1"/>
  <c r="W657" i="1"/>
  <c r="V657" i="1"/>
  <c r="U657" i="1"/>
  <c r="T657" i="1"/>
  <c r="S657" i="1"/>
  <c r="R657" i="1"/>
  <c r="Q657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AJ656" i="1"/>
  <c r="AI656" i="1"/>
  <c r="AK656" i="1"/>
  <c r="AJ655" i="1"/>
  <c r="AI655" i="1"/>
  <c r="AK655" i="1"/>
  <c r="AJ654" i="1"/>
  <c r="AI654" i="1"/>
  <c r="AK654" i="1"/>
  <c r="AJ653" i="1"/>
  <c r="AI653" i="1"/>
  <c r="AK653" i="1"/>
  <c r="AJ652" i="1"/>
  <c r="AI652" i="1"/>
  <c r="AK652" i="1"/>
  <c r="AJ651" i="1"/>
  <c r="AI651" i="1"/>
  <c r="AK651" i="1"/>
  <c r="AJ650" i="1"/>
  <c r="AI650" i="1"/>
  <c r="AK650" i="1"/>
  <c r="AJ649" i="1"/>
  <c r="AI649" i="1"/>
  <c r="AK649" i="1"/>
  <c r="AJ648" i="1"/>
  <c r="AI648" i="1"/>
  <c r="AK648" i="1"/>
  <c r="AJ647" i="1"/>
  <c r="AI647" i="1"/>
  <c r="AK647" i="1"/>
  <c r="AJ646" i="1"/>
  <c r="AI646" i="1"/>
  <c r="AK646" i="1"/>
  <c r="C646" i="1"/>
  <c r="AF633" i="1"/>
  <c r="AF626" i="1"/>
  <c r="AE626" i="1"/>
  <c r="AD626" i="1"/>
  <c r="AC626" i="1"/>
  <c r="AB626" i="1"/>
  <c r="AA626" i="1"/>
  <c r="Z626" i="1"/>
  <c r="Y626" i="1"/>
  <c r="X626" i="1"/>
  <c r="W626" i="1"/>
  <c r="V626" i="1"/>
  <c r="U626" i="1"/>
  <c r="T626" i="1"/>
  <c r="S626" i="1"/>
  <c r="R626" i="1"/>
  <c r="Q626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C626" i="1"/>
  <c r="AH625" i="1"/>
  <c r="AL625" i="1" s="1"/>
  <c r="AG625" i="1"/>
  <c r="AH624" i="1"/>
  <c r="AL624" i="1" s="1"/>
  <c r="AG624" i="1"/>
  <c r="AH623" i="1"/>
  <c r="AL623" i="1" s="1"/>
  <c r="AG623" i="1"/>
  <c r="AH622" i="1"/>
  <c r="AL622" i="1" s="1"/>
  <c r="AG622" i="1"/>
  <c r="AH621" i="1"/>
  <c r="AL621" i="1" s="1"/>
  <c r="AG621" i="1"/>
  <c r="AH620" i="1"/>
  <c r="AI618" i="1" s="1"/>
  <c r="AG620" i="1"/>
  <c r="AH619" i="1"/>
  <c r="AL619" i="1" s="1"/>
  <c r="AG619" i="1"/>
  <c r="AH618" i="1"/>
  <c r="AL618" i="1" s="1"/>
  <c r="AG618" i="1"/>
  <c r="AH617" i="1"/>
  <c r="AL617" i="1" s="1"/>
  <c r="AG617" i="1"/>
  <c r="AH616" i="1"/>
  <c r="AL616" i="1" s="1"/>
  <c r="AG616" i="1"/>
  <c r="AH615" i="1"/>
  <c r="AL615" i="1" s="1"/>
  <c r="AG615" i="1"/>
  <c r="AH614" i="1"/>
  <c r="AL614" i="1" s="1"/>
  <c r="AG614" i="1"/>
  <c r="AH613" i="1"/>
  <c r="AG613" i="1"/>
  <c r="AJ575" i="1"/>
  <c r="AI575" i="1"/>
  <c r="AK575" i="1"/>
  <c r="AJ574" i="1"/>
  <c r="AI574" i="1"/>
  <c r="AK574" i="1"/>
  <c r="AJ573" i="1"/>
  <c r="AI573" i="1"/>
  <c r="AK573" i="1"/>
  <c r="AJ572" i="1"/>
  <c r="AI572" i="1"/>
  <c r="AK572" i="1"/>
  <c r="AJ571" i="1"/>
  <c r="AI571" i="1"/>
  <c r="AK571" i="1"/>
  <c r="AJ570" i="1"/>
  <c r="AI570" i="1"/>
  <c r="AK570" i="1"/>
  <c r="AJ569" i="1"/>
  <c r="AI569" i="1"/>
  <c r="AK569" i="1"/>
  <c r="AJ568" i="1"/>
  <c r="AI568" i="1"/>
  <c r="C568" i="1"/>
  <c r="AF555" i="1"/>
  <c r="AF548" i="1"/>
  <c r="AF588" i="1" s="1"/>
  <c r="AE548" i="1"/>
  <c r="AE588" i="1" s="1"/>
  <c r="AD548" i="1"/>
  <c r="AD588" i="1" s="1"/>
  <c r="AC548" i="1"/>
  <c r="AC588" i="1" s="1"/>
  <c r="AB548" i="1"/>
  <c r="AB588" i="1" s="1"/>
  <c r="AA548" i="1"/>
  <c r="AA588" i="1" s="1"/>
  <c r="Z548" i="1"/>
  <c r="Z588" i="1" s="1"/>
  <c r="Y548" i="1"/>
  <c r="Y588" i="1" s="1"/>
  <c r="X548" i="1"/>
  <c r="X588" i="1" s="1"/>
  <c r="W548" i="1"/>
  <c r="W588" i="1" s="1"/>
  <c r="V548" i="1"/>
  <c r="V588" i="1" s="1"/>
  <c r="U548" i="1"/>
  <c r="U588" i="1" s="1"/>
  <c r="T548" i="1"/>
  <c r="T588" i="1" s="1"/>
  <c r="S548" i="1"/>
  <c r="S588" i="1" s="1"/>
  <c r="R548" i="1"/>
  <c r="R588" i="1" s="1"/>
  <c r="Q548" i="1"/>
  <c r="Q588" i="1" s="1"/>
  <c r="P548" i="1"/>
  <c r="P588" i="1" s="1"/>
  <c r="O548" i="1"/>
  <c r="O588" i="1" s="1"/>
  <c r="N548" i="1"/>
  <c r="N588" i="1" s="1"/>
  <c r="M548" i="1"/>
  <c r="M588" i="1" s="1"/>
  <c r="L548" i="1"/>
  <c r="L588" i="1" s="1"/>
  <c r="K548" i="1"/>
  <c r="K588" i="1" s="1"/>
  <c r="J548" i="1"/>
  <c r="J588" i="1" s="1"/>
  <c r="I548" i="1"/>
  <c r="I588" i="1" s="1"/>
  <c r="H548" i="1"/>
  <c r="H588" i="1" s="1"/>
  <c r="G548" i="1"/>
  <c r="G588" i="1" s="1"/>
  <c r="E548" i="1"/>
  <c r="E588" i="1" s="1"/>
  <c r="C548" i="1"/>
  <c r="AH547" i="1"/>
  <c r="AL547" i="1" s="1"/>
  <c r="AG547" i="1"/>
  <c r="AH546" i="1"/>
  <c r="AL546" i="1" s="1"/>
  <c r="AG546" i="1"/>
  <c r="AH545" i="1"/>
  <c r="AL545" i="1" s="1"/>
  <c r="AG545" i="1"/>
  <c r="AH544" i="1"/>
  <c r="AL544" i="1" s="1"/>
  <c r="AG544" i="1"/>
  <c r="AH543" i="1"/>
  <c r="AL543" i="1" s="1"/>
  <c r="AG543" i="1"/>
  <c r="AH542" i="1"/>
  <c r="AJ547" i="1" s="1"/>
  <c r="AG542" i="1"/>
  <c r="AH541" i="1"/>
  <c r="AL541" i="1" s="1"/>
  <c r="AG541" i="1"/>
  <c r="AH540" i="1"/>
  <c r="AL540" i="1" s="1"/>
  <c r="AG540" i="1"/>
  <c r="AH539" i="1"/>
  <c r="AL539" i="1" s="1"/>
  <c r="AG539" i="1"/>
  <c r="AI538" i="1"/>
  <c r="AH538" i="1"/>
  <c r="AL538" i="1" s="1"/>
  <c r="AG538" i="1"/>
  <c r="AH537" i="1"/>
  <c r="AL537" i="1" s="1"/>
  <c r="AG537" i="1"/>
  <c r="AH536" i="1"/>
  <c r="AL536" i="1" s="1"/>
  <c r="AG536" i="1"/>
  <c r="AH535" i="1"/>
  <c r="AG535" i="1"/>
  <c r="AF509" i="1"/>
  <c r="AJ509" i="1" s="1"/>
  <c r="AE509" i="1"/>
  <c r="AD509" i="1"/>
  <c r="AI509" i="1" s="1"/>
  <c r="AC509" i="1"/>
  <c r="AB509" i="1"/>
  <c r="AA509" i="1"/>
  <c r="Z509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AJ492" i="1"/>
  <c r="AI492" i="1"/>
  <c r="AK492" i="1"/>
  <c r="AJ491" i="1"/>
  <c r="AI491" i="1"/>
  <c r="AK491" i="1"/>
  <c r="AJ490" i="1"/>
  <c r="AI490" i="1"/>
  <c r="AK490" i="1"/>
  <c r="AJ489" i="1"/>
  <c r="AI489" i="1"/>
  <c r="AK489" i="1"/>
  <c r="AJ488" i="1"/>
  <c r="AI488" i="1"/>
  <c r="AK488" i="1"/>
  <c r="AJ487" i="1"/>
  <c r="AI487" i="1"/>
  <c r="AK487" i="1"/>
  <c r="AJ486" i="1"/>
  <c r="AI486" i="1"/>
  <c r="AK486" i="1"/>
  <c r="AJ485" i="1"/>
  <c r="AI485" i="1"/>
  <c r="C485" i="1"/>
  <c r="AF472" i="1"/>
  <c r="AF465" i="1"/>
  <c r="AE465" i="1"/>
  <c r="AD465" i="1"/>
  <c r="AC465" i="1"/>
  <c r="AB465" i="1"/>
  <c r="AA465" i="1"/>
  <c r="Z465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C465" i="1"/>
  <c r="AH464" i="1"/>
  <c r="AL464" i="1" s="1"/>
  <c r="AG464" i="1"/>
  <c r="AH463" i="1"/>
  <c r="AL463" i="1" s="1"/>
  <c r="AG463" i="1"/>
  <c r="AH462" i="1"/>
  <c r="AL462" i="1" s="1"/>
  <c r="AG462" i="1"/>
  <c r="AH461" i="1"/>
  <c r="AL461" i="1" s="1"/>
  <c r="AG461" i="1"/>
  <c r="AH460" i="1"/>
  <c r="AL460" i="1" s="1"/>
  <c r="AG460" i="1"/>
  <c r="AH459" i="1"/>
  <c r="AI463" i="1" s="1"/>
  <c r="AG459" i="1"/>
  <c r="AH458" i="1"/>
  <c r="AL458" i="1" s="1"/>
  <c r="AG458" i="1"/>
  <c r="AH457" i="1"/>
  <c r="AL457" i="1" s="1"/>
  <c r="AG457" i="1"/>
  <c r="AH456" i="1"/>
  <c r="AL456" i="1" s="1"/>
  <c r="AG456" i="1"/>
  <c r="AH455" i="1"/>
  <c r="AL455" i="1" s="1"/>
  <c r="AG455" i="1"/>
  <c r="AH454" i="1"/>
  <c r="AL454" i="1" s="1"/>
  <c r="AG454" i="1"/>
  <c r="AH453" i="1"/>
  <c r="AL453" i="1" s="1"/>
  <c r="AG453" i="1"/>
  <c r="AH452" i="1"/>
  <c r="AG452" i="1"/>
  <c r="AF426" i="1"/>
  <c r="AJ426" i="1" s="1"/>
  <c r="AE426" i="1"/>
  <c r="AD426" i="1"/>
  <c r="AI426" i="1" s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AJ425" i="1"/>
  <c r="AI425" i="1"/>
  <c r="AK425" i="1"/>
  <c r="AJ424" i="1"/>
  <c r="AI424" i="1"/>
  <c r="AK424" i="1"/>
  <c r="AJ423" i="1"/>
  <c r="AI423" i="1"/>
  <c r="AK423" i="1"/>
  <c r="AJ422" i="1"/>
  <c r="AI422" i="1"/>
  <c r="AK422" i="1"/>
  <c r="AJ421" i="1"/>
  <c r="AI421" i="1"/>
  <c r="AK421" i="1"/>
  <c r="AJ420" i="1"/>
  <c r="AI420" i="1"/>
  <c r="AK420" i="1"/>
  <c r="AJ419" i="1"/>
  <c r="AI419" i="1"/>
  <c r="AK419" i="1"/>
  <c r="AJ418" i="1"/>
  <c r="AI418" i="1"/>
  <c r="AK418" i="1"/>
  <c r="AJ417" i="1"/>
  <c r="AI417" i="1"/>
  <c r="AK417" i="1"/>
  <c r="AJ416" i="1"/>
  <c r="AI416" i="1"/>
  <c r="AK416" i="1"/>
  <c r="AK415" i="1"/>
  <c r="AJ415" i="1"/>
  <c r="AI415" i="1"/>
  <c r="C415" i="1"/>
  <c r="AF402" i="1"/>
  <c r="AF395" i="1"/>
  <c r="AE395" i="1"/>
  <c r="AD395" i="1"/>
  <c r="AC395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C395" i="1"/>
  <c r="AH394" i="1"/>
  <c r="AL394" i="1" s="1"/>
  <c r="AG394" i="1"/>
  <c r="AH393" i="1"/>
  <c r="AL393" i="1" s="1"/>
  <c r="AG393" i="1"/>
  <c r="AH392" i="1"/>
  <c r="AL392" i="1" s="1"/>
  <c r="AG392" i="1"/>
  <c r="AH391" i="1"/>
  <c r="AG391" i="1"/>
  <c r="AH390" i="1"/>
  <c r="AL390" i="1" s="1"/>
  <c r="AG390" i="1"/>
  <c r="AH389" i="1"/>
  <c r="AJ388" i="1" s="1"/>
  <c r="AG389" i="1"/>
  <c r="AH388" i="1"/>
  <c r="AL388" i="1" s="1"/>
  <c r="AG388" i="1"/>
  <c r="AH387" i="1"/>
  <c r="AL387" i="1" s="1"/>
  <c r="AG387" i="1"/>
  <c r="AH386" i="1"/>
  <c r="AL386" i="1" s="1"/>
  <c r="AG386" i="1"/>
  <c r="AH385" i="1"/>
  <c r="AL385" i="1" s="1"/>
  <c r="AG385" i="1"/>
  <c r="AH384" i="1"/>
  <c r="AL384" i="1" s="1"/>
  <c r="AG384" i="1"/>
  <c r="AH383" i="1"/>
  <c r="AL383" i="1" s="1"/>
  <c r="AG383" i="1"/>
  <c r="AH382" i="1"/>
  <c r="AG382" i="1"/>
  <c r="AF356" i="1"/>
  <c r="AJ356" i="1" s="1"/>
  <c r="AE356" i="1"/>
  <c r="AD356" i="1"/>
  <c r="AI356" i="1" s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AJ355" i="1"/>
  <c r="AI355" i="1"/>
  <c r="AK355" i="1"/>
  <c r="AJ354" i="1"/>
  <c r="AI354" i="1"/>
  <c r="AK354" i="1"/>
  <c r="AJ353" i="1"/>
  <c r="AI353" i="1"/>
  <c r="AK353" i="1"/>
  <c r="AJ352" i="1"/>
  <c r="AI352" i="1"/>
  <c r="AK352" i="1"/>
  <c r="AJ351" i="1"/>
  <c r="AI351" i="1"/>
  <c r="AK351" i="1"/>
  <c r="AJ350" i="1"/>
  <c r="AI350" i="1"/>
  <c r="AK350" i="1"/>
  <c r="AJ349" i="1"/>
  <c r="AI349" i="1"/>
  <c r="AK349" i="1"/>
  <c r="AJ348" i="1"/>
  <c r="AI348" i="1"/>
  <c r="AK348" i="1"/>
  <c r="AJ347" i="1"/>
  <c r="AI347" i="1"/>
  <c r="AK347" i="1"/>
  <c r="AJ346" i="1"/>
  <c r="AI346" i="1"/>
  <c r="AK346" i="1"/>
  <c r="AJ345" i="1"/>
  <c r="AI345" i="1"/>
  <c r="AK345" i="1"/>
  <c r="C345" i="1"/>
  <c r="AF332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C325" i="1"/>
  <c r="AH324" i="1"/>
  <c r="AL324" i="1" s="1"/>
  <c r="AG324" i="1"/>
  <c r="AH323" i="1"/>
  <c r="AL323" i="1" s="1"/>
  <c r="AG323" i="1"/>
  <c r="AH322" i="1"/>
  <c r="AL322" i="1" s="1"/>
  <c r="AG322" i="1"/>
  <c r="AH321" i="1"/>
  <c r="AL321" i="1" s="1"/>
  <c r="AG321" i="1"/>
  <c r="AH320" i="1"/>
  <c r="AL320" i="1" s="1"/>
  <c r="AG320" i="1"/>
  <c r="AH319" i="1"/>
  <c r="AJ318" i="1" s="1"/>
  <c r="AG319" i="1"/>
  <c r="AH318" i="1"/>
  <c r="AL318" i="1" s="1"/>
  <c r="AG318" i="1"/>
  <c r="AH317" i="1"/>
  <c r="AL317" i="1" s="1"/>
  <c r="AG317" i="1"/>
  <c r="AH316" i="1"/>
  <c r="AL316" i="1" s="1"/>
  <c r="AG316" i="1"/>
  <c r="AH315" i="1"/>
  <c r="AL315" i="1" s="1"/>
  <c r="AG315" i="1"/>
  <c r="AH314" i="1"/>
  <c r="AL314" i="1" s="1"/>
  <c r="AG314" i="1"/>
  <c r="AH313" i="1"/>
  <c r="AL313" i="1" s="1"/>
  <c r="AG313" i="1"/>
  <c r="AH312" i="1"/>
  <c r="AG312" i="1"/>
  <c r="AF286" i="1"/>
  <c r="AJ286" i="1" s="1"/>
  <c r="AE286" i="1"/>
  <c r="AD286" i="1"/>
  <c r="AI286" i="1" s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E286" i="1"/>
  <c r="AJ285" i="1"/>
  <c r="AI285" i="1"/>
  <c r="AK285" i="1"/>
  <c r="AJ284" i="1"/>
  <c r="AI284" i="1"/>
  <c r="AK284" i="1"/>
  <c r="AJ283" i="1"/>
  <c r="AI283" i="1"/>
  <c r="AK283" i="1"/>
  <c r="AJ282" i="1"/>
  <c r="AI282" i="1"/>
  <c r="AK282" i="1"/>
  <c r="AJ281" i="1"/>
  <c r="AI281" i="1"/>
  <c r="AK281" i="1"/>
  <c r="AJ280" i="1"/>
  <c r="AI280" i="1"/>
  <c r="AK280" i="1"/>
  <c r="AJ279" i="1"/>
  <c r="AI279" i="1"/>
  <c r="AK279" i="1"/>
  <c r="AJ278" i="1"/>
  <c r="AI278" i="1"/>
  <c r="AK278" i="1"/>
  <c r="AJ277" i="1"/>
  <c r="AI277" i="1"/>
  <c r="AK277" i="1"/>
  <c r="AJ276" i="1"/>
  <c r="AI276" i="1"/>
  <c r="AK276" i="1"/>
  <c r="AJ275" i="1"/>
  <c r="AI275" i="1"/>
  <c r="C275" i="1"/>
  <c r="AF262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E255" i="1"/>
  <c r="C255" i="1"/>
  <c r="AH254" i="1"/>
  <c r="AL254" i="1" s="1"/>
  <c r="AG254" i="1"/>
  <c r="AH253" i="1"/>
  <c r="AL253" i="1" s="1"/>
  <c r="AG253" i="1"/>
  <c r="AH252" i="1"/>
  <c r="AL252" i="1" s="1"/>
  <c r="AG252" i="1"/>
  <c r="AH251" i="1"/>
  <c r="AL251" i="1" s="1"/>
  <c r="AG251" i="1"/>
  <c r="AH250" i="1"/>
  <c r="AL250" i="1" s="1"/>
  <c r="AG250" i="1"/>
  <c r="AH249" i="1"/>
  <c r="AI253" i="1" s="1"/>
  <c r="AG249" i="1"/>
  <c r="AH248" i="1"/>
  <c r="AL248" i="1" s="1"/>
  <c r="AG248" i="1"/>
  <c r="AH247" i="1"/>
  <c r="AL247" i="1" s="1"/>
  <c r="AG247" i="1"/>
  <c r="AH246" i="1"/>
  <c r="AL246" i="1" s="1"/>
  <c r="AG246" i="1"/>
  <c r="AI245" i="1"/>
  <c r="AH245" i="1"/>
  <c r="AL245" i="1" s="1"/>
  <c r="AG245" i="1"/>
  <c r="AH244" i="1"/>
  <c r="AL244" i="1" s="1"/>
  <c r="AG244" i="1"/>
  <c r="AH243" i="1"/>
  <c r="AL243" i="1" s="1"/>
  <c r="AG243" i="1"/>
  <c r="AH242" i="1"/>
  <c r="AG242" i="1"/>
  <c r="AJ207" i="1"/>
  <c r="AI207" i="1"/>
  <c r="AK207" i="1"/>
  <c r="AJ206" i="1"/>
  <c r="AI206" i="1"/>
  <c r="AK206" i="1"/>
  <c r="AJ205" i="1"/>
  <c r="AI205" i="1"/>
  <c r="AK205" i="1"/>
  <c r="AJ204" i="1"/>
  <c r="AI204" i="1"/>
  <c r="AK204" i="1"/>
  <c r="AJ203" i="1"/>
  <c r="AI203" i="1"/>
  <c r="AK203" i="1"/>
  <c r="AJ202" i="1"/>
  <c r="AI202" i="1"/>
  <c r="AK202" i="1"/>
  <c r="AJ201" i="1"/>
  <c r="AI201" i="1"/>
  <c r="AK201" i="1"/>
  <c r="AJ200" i="1"/>
  <c r="AI200" i="1"/>
  <c r="AK200" i="1"/>
  <c r="C200" i="1"/>
  <c r="C216" i="1" s="1"/>
  <c r="AF187" i="1"/>
  <c r="AF180" i="1"/>
  <c r="AF217" i="1" s="1"/>
  <c r="AE180" i="1"/>
  <c r="AE217" i="1" s="1"/>
  <c r="AD180" i="1"/>
  <c r="AD217" i="1" s="1"/>
  <c r="AC180" i="1"/>
  <c r="AC217" i="1" s="1"/>
  <c r="AB180" i="1"/>
  <c r="AB217" i="1" s="1"/>
  <c r="AA180" i="1"/>
  <c r="AA217" i="1" s="1"/>
  <c r="Z180" i="1"/>
  <c r="Z217" i="1" s="1"/>
  <c r="Y180" i="1"/>
  <c r="Y217" i="1" s="1"/>
  <c r="X180" i="1"/>
  <c r="X217" i="1" s="1"/>
  <c r="W180" i="1"/>
  <c r="W217" i="1" s="1"/>
  <c r="V180" i="1"/>
  <c r="V217" i="1" s="1"/>
  <c r="U180" i="1"/>
  <c r="U217" i="1" s="1"/>
  <c r="T180" i="1"/>
  <c r="T217" i="1" s="1"/>
  <c r="S180" i="1"/>
  <c r="S217" i="1" s="1"/>
  <c r="R180" i="1"/>
  <c r="R217" i="1" s="1"/>
  <c r="Q180" i="1"/>
  <c r="Q217" i="1" s="1"/>
  <c r="P180" i="1"/>
  <c r="P217" i="1" s="1"/>
  <c r="O180" i="1"/>
  <c r="O217" i="1" s="1"/>
  <c r="N180" i="1"/>
  <c r="N217" i="1" s="1"/>
  <c r="M180" i="1"/>
  <c r="M217" i="1" s="1"/>
  <c r="L180" i="1"/>
  <c r="L217" i="1" s="1"/>
  <c r="K180" i="1"/>
  <c r="K217" i="1" s="1"/>
  <c r="J180" i="1"/>
  <c r="J217" i="1" s="1"/>
  <c r="I180" i="1"/>
  <c r="I217" i="1" s="1"/>
  <c r="H180" i="1"/>
  <c r="H217" i="1" s="1"/>
  <c r="G180" i="1"/>
  <c r="G217" i="1" s="1"/>
  <c r="F180" i="1"/>
  <c r="F217" i="1" s="1"/>
  <c r="E180" i="1"/>
  <c r="E217" i="1" s="1"/>
  <c r="C180" i="1"/>
  <c r="AH179" i="1"/>
  <c r="AL179" i="1" s="1"/>
  <c r="AG179" i="1"/>
  <c r="AH178" i="1"/>
  <c r="AL178" i="1" s="1"/>
  <c r="AG178" i="1"/>
  <c r="AH177" i="1"/>
  <c r="AL177" i="1" s="1"/>
  <c r="AG177" i="1"/>
  <c r="AH176" i="1"/>
  <c r="AG176" i="1"/>
  <c r="AH175" i="1"/>
  <c r="AL175" i="1" s="1"/>
  <c r="AG175" i="1"/>
  <c r="AH174" i="1"/>
  <c r="AL174" i="1" s="1"/>
  <c r="AG174" i="1"/>
  <c r="AH173" i="1"/>
  <c r="AL173" i="1" s="1"/>
  <c r="AG173" i="1"/>
  <c r="AH172" i="1"/>
  <c r="AL172" i="1" s="1"/>
  <c r="AG172" i="1"/>
  <c r="AH171" i="1"/>
  <c r="AL171" i="1" s="1"/>
  <c r="AG171" i="1"/>
  <c r="AJ170" i="1"/>
  <c r="AH170" i="1"/>
  <c r="AL170" i="1" s="1"/>
  <c r="AG170" i="1"/>
  <c r="AH169" i="1"/>
  <c r="AL169" i="1" s="1"/>
  <c r="AG169" i="1"/>
  <c r="AH168" i="1"/>
  <c r="AL168" i="1" s="1"/>
  <c r="AG168" i="1"/>
  <c r="AH167" i="1"/>
  <c r="AG167" i="1"/>
  <c r="AF141" i="1"/>
  <c r="AJ141" i="1" s="1"/>
  <c r="AE141" i="1"/>
  <c r="AD141" i="1"/>
  <c r="AI141" i="1" s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AJ129" i="1"/>
  <c r="AI129" i="1"/>
  <c r="AK129" i="1"/>
  <c r="AJ128" i="1"/>
  <c r="AI128" i="1"/>
  <c r="AK128" i="1"/>
  <c r="AJ127" i="1"/>
  <c r="AI127" i="1"/>
  <c r="AK127" i="1"/>
  <c r="AJ126" i="1"/>
  <c r="AI126" i="1"/>
  <c r="AK126" i="1"/>
  <c r="AJ125" i="1"/>
  <c r="AI125" i="1"/>
  <c r="AK125" i="1"/>
  <c r="AJ124" i="1"/>
  <c r="AI124" i="1"/>
  <c r="AK124" i="1"/>
  <c r="AJ123" i="1"/>
  <c r="AI123" i="1"/>
  <c r="C123" i="1"/>
  <c r="C141" i="1" s="1"/>
  <c r="AF110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AH102" i="1"/>
  <c r="AL102" i="1" s="1"/>
  <c r="AG102" i="1"/>
  <c r="AH101" i="1"/>
  <c r="AL101" i="1" s="1"/>
  <c r="AG101" i="1"/>
  <c r="AH100" i="1"/>
  <c r="AL100" i="1" s="1"/>
  <c r="AG100" i="1"/>
  <c r="AH99" i="1"/>
  <c r="AL99" i="1" s="1"/>
  <c r="AG99" i="1"/>
  <c r="AH98" i="1"/>
  <c r="AL98" i="1" s="1"/>
  <c r="AG98" i="1"/>
  <c r="AH97" i="1"/>
  <c r="AJ99" i="1" s="1"/>
  <c r="AG97" i="1"/>
  <c r="AH96" i="1"/>
  <c r="AL96" i="1" s="1"/>
  <c r="AG96" i="1"/>
  <c r="AH95" i="1"/>
  <c r="AL95" i="1" s="1"/>
  <c r="AG95" i="1"/>
  <c r="AH94" i="1"/>
  <c r="AL94" i="1" s="1"/>
  <c r="AG94" i="1"/>
  <c r="AH93" i="1"/>
  <c r="AL93" i="1" s="1"/>
  <c r="AG93" i="1"/>
  <c r="AH92" i="1"/>
  <c r="AL92" i="1" s="1"/>
  <c r="AG92" i="1"/>
  <c r="AH91" i="1"/>
  <c r="AL91" i="1" s="1"/>
  <c r="AG91" i="1"/>
  <c r="AH90" i="1"/>
  <c r="AL90" i="1" s="1"/>
  <c r="AG90" i="1"/>
  <c r="AJ55" i="1"/>
  <c r="AJ54" i="1"/>
  <c r="AJ53" i="1"/>
  <c r="AJ52" i="1"/>
  <c r="AJ51" i="1"/>
  <c r="AJ50" i="1"/>
  <c r="AJ49" i="1"/>
  <c r="AJ48" i="1"/>
  <c r="AI55" i="1"/>
  <c r="AI54" i="1"/>
  <c r="AI53" i="1"/>
  <c r="AI52" i="1"/>
  <c r="AI51" i="1"/>
  <c r="AI50" i="1"/>
  <c r="AI49" i="1"/>
  <c r="AI48" i="1"/>
  <c r="L2117" i="1" l="1"/>
  <c r="L2686" i="1"/>
  <c r="L2744" i="1" s="1"/>
  <c r="L2745" i="1" s="1"/>
  <c r="AJ2114" i="1"/>
  <c r="AF2686" i="1"/>
  <c r="AF2744" i="1" s="1"/>
  <c r="F2686" i="1"/>
  <c r="F2744" i="1" s="1"/>
  <c r="F2745" i="1" s="1"/>
  <c r="AL1447" i="1"/>
  <c r="AI1445" i="1"/>
  <c r="Q1024" i="1"/>
  <c r="L1024" i="1"/>
  <c r="M1024" i="1"/>
  <c r="H1024" i="1"/>
  <c r="AJ1386" i="1"/>
  <c r="AI1386" i="1"/>
  <c r="AK1386" i="1"/>
  <c r="AF2117" i="1"/>
  <c r="AJ2117" i="1" s="1"/>
  <c r="F2117" i="1"/>
  <c r="F2118" i="1" s="1"/>
  <c r="N2114" i="1"/>
  <c r="N2686" i="1" s="1"/>
  <c r="N2744" i="1" s="1"/>
  <c r="AJ2686" i="1"/>
  <c r="AH2114" i="1"/>
  <c r="AK2114" i="1" s="1"/>
  <c r="AI457" i="1"/>
  <c r="I1164" i="1"/>
  <c r="Q1164" i="1"/>
  <c r="Y1164" i="1"/>
  <c r="E1234" i="1"/>
  <c r="I1234" i="1"/>
  <c r="U1234" i="1"/>
  <c r="AC1234" i="1"/>
  <c r="J1304" i="1"/>
  <c r="R1304" i="1"/>
  <c r="AD1304" i="1"/>
  <c r="H1413" i="1"/>
  <c r="P1413" i="1"/>
  <c r="J1486" i="1"/>
  <c r="R1486" i="1"/>
  <c r="Z1486" i="1"/>
  <c r="F1556" i="1"/>
  <c r="V1556" i="1"/>
  <c r="Z1556" i="1"/>
  <c r="E1164" i="1"/>
  <c r="U1164" i="1"/>
  <c r="AC1164" i="1"/>
  <c r="Q1234" i="1"/>
  <c r="Y1234" i="1"/>
  <c r="F1304" i="1"/>
  <c r="V1304" i="1"/>
  <c r="Z1304" i="1"/>
  <c r="L1413" i="1"/>
  <c r="X1413" i="1"/>
  <c r="F1486" i="1"/>
  <c r="V1486" i="1"/>
  <c r="AD1486" i="1"/>
  <c r="J1556" i="1"/>
  <c r="R1556" i="1"/>
  <c r="AD1556" i="1"/>
  <c r="M1234" i="1"/>
  <c r="AB1413" i="1"/>
  <c r="N1556" i="1"/>
  <c r="M1164" i="1"/>
  <c r="N1304" i="1"/>
  <c r="T1413" i="1"/>
  <c r="N1486" i="1"/>
  <c r="F1626" i="1"/>
  <c r="J1626" i="1"/>
  <c r="N1626" i="1"/>
  <c r="R1626" i="1"/>
  <c r="V1626" i="1"/>
  <c r="Z1626" i="1"/>
  <c r="AD1626" i="1"/>
  <c r="F1696" i="1"/>
  <c r="J1696" i="1"/>
  <c r="N1696" i="1"/>
  <c r="R1696" i="1"/>
  <c r="V1696" i="1"/>
  <c r="Z1696" i="1"/>
  <c r="AD1696" i="1"/>
  <c r="F1766" i="1"/>
  <c r="J1766" i="1"/>
  <c r="N1766" i="1"/>
  <c r="R1766" i="1"/>
  <c r="V1766" i="1"/>
  <c r="Z1766" i="1"/>
  <c r="AJ2512" i="1"/>
  <c r="H1094" i="1"/>
  <c r="P1094" i="1"/>
  <c r="X1094" i="1"/>
  <c r="AF1094" i="1"/>
  <c r="L1094" i="1"/>
  <c r="T1094" i="1"/>
  <c r="AB1094" i="1"/>
  <c r="AJ1124" i="1"/>
  <c r="AD1766" i="1"/>
  <c r="G798" i="1"/>
  <c r="K798" i="1"/>
  <c r="O798" i="1"/>
  <c r="W798" i="1"/>
  <c r="AE798" i="1"/>
  <c r="H1836" i="1"/>
  <c r="L1836" i="1"/>
  <c r="P1836" i="1"/>
  <c r="T1836" i="1"/>
  <c r="X1836" i="1"/>
  <c r="AB1836" i="1"/>
  <c r="AF1836" i="1"/>
  <c r="E2480" i="1"/>
  <c r="I2480" i="1"/>
  <c r="M2480" i="1"/>
  <c r="Q2480" i="1"/>
  <c r="U2480" i="1"/>
  <c r="Y2480" i="1"/>
  <c r="AC2480" i="1"/>
  <c r="F2620" i="1"/>
  <c r="J2620" i="1"/>
  <c r="N2620" i="1"/>
  <c r="R2620" i="1"/>
  <c r="V2620" i="1"/>
  <c r="Z2620" i="1"/>
  <c r="AD2620" i="1"/>
  <c r="AA798" i="1"/>
  <c r="F954" i="1"/>
  <c r="J954" i="1"/>
  <c r="N954" i="1"/>
  <c r="R954" i="1"/>
  <c r="V954" i="1"/>
  <c r="Z954" i="1"/>
  <c r="AD954" i="1"/>
  <c r="S798" i="1"/>
  <c r="I357" i="1"/>
  <c r="Q357" i="1"/>
  <c r="Y357" i="1"/>
  <c r="K427" i="1"/>
  <c r="AE427" i="1"/>
  <c r="F728" i="1"/>
  <c r="J728" i="1"/>
  <c r="R728" i="1"/>
  <c r="V728" i="1"/>
  <c r="Z728" i="1"/>
  <c r="AD728" i="1"/>
  <c r="AI2446" i="1"/>
  <c r="E357" i="1"/>
  <c r="U357" i="1"/>
  <c r="AC357" i="1"/>
  <c r="G427" i="1"/>
  <c r="W427" i="1"/>
  <c r="G142" i="1"/>
  <c r="K142" i="1"/>
  <c r="O142" i="1"/>
  <c r="W142" i="1"/>
  <c r="AE142" i="1"/>
  <c r="G287" i="1"/>
  <c r="K287" i="1"/>
  <c r="O287" i="1"/>
  <c r="W287" i="1"/>
  <c r="AE287" i="1"/>
  <c r="F510" i="1"/>
  <c r="J510" i="1"/>
  <c r="R510" i="1"/>
  <c r="V510" i="1"/>
  <c r="Z510" i="1"/>
  <c r="AD510" i="1"/>
  <c r="M357" i="1"/>
  <c r="AA427" i="1"/>
  <c r="N728" i="1"/>
  <c r="S142" i="1"/>
  <c r="AA142" i="1"/>
  <c r="S287" i="1"/>
  <c r="AA287" i="1"/>
  <c r="N510" i="1"/>
  <c r="AD658" i="1"/>
  <c r="V658" i="1"/>
  <c r="Z658" i="1"/>
  <c r="R658" i="1"/>
  <c r="J658" i="1"/>
  <c r="N658" i="1"/>
  <c r="F658" i="1"/>
  <c r="O427" i="1"/>
  <c r="S427" i="1"/>
  <c r="F142" i="1"/>
  <c r="J142" i="1"/>
  <c r="N142" i="1"/>
  <c r="R142" i="1"/>
  <c r="V142" i="1"/>
  <c r="Z142" i="1"/>
  <c r="AD142" i="1"/>
  <c r="E287" i="1"/>
  <c r="J287" i="1"/>
  <c r="N287" i="1"/>
  <c r="R287" i="1"/>
  <c r="V287" i="1"/>
  <c r="Z287" i="1"/>
  <c r="AD287" i="1"/>
  <c r="F357" i="1"/>
  <c r="J357" i="1"/>
  <c r="N357" i="1"/>
  <c r="R357" i="1"/>
  <c r="V357" i="1"/>
  <c r="Z357" i="1"/>
  <c r="AD357" i="1"/>
  <c r="H427" i="1"/>
  <c r="L427" i="1"/>
  <c r="P427" i="1"/>
  <c r="T427" i="1"/>
  <c r="X427" i="1"/>
  <c r="AB427" i="1"/>
  <c r="AF427" i="1"/>
  <c r="E510" i="1"/>
  <c r="I510" i="1"/>
  <c r="M510" i="1"/>
  <c r="Q510" i="1"/>
  <c r="U510" i="1"/>
  <c r="Y510" i="1"/>
  <c r="AC510" i="1"/>
  <c r="AI537" i="1"/>
  <c r="G658" i="1"/>
  <c r="K658" i="1"/>
  <c r="O658" i="1"/>
  <c r="S658" i="1"/>
  <c r="W658" i="1"/>
  <c r="AA658" i="1"/>
  <c r="AE658" i="1"/>
  <c r="E728" i="1"/>
  <c r="I728" i="1"/>
  <c r="M728" i="1"/>
  <c r="Q728" i="1"/>
  <c r="U728" i="1"/>
  <c r="Y728" i="1"/>
  <c r="AC728" i="1"/>
  <c r="H798" i="1"/>
  <c r="L798" i="1"/>
  <c r="P798" i="1"/>
  <c r="T798" i="1"/>
  <c r="X798" i="1"/>
  <c r="AB798" i="1"/>
  <c r="AF798" i="1"/>
  <c r="E954" i="1"/>
  <c r="I954" i="1"/>
  <c r="M954" i="1"/>
  <c r="Q954" i="1"/>
  <c r="U954" i="1"/>
  <c r="Y954" i="1"/>
  <c r="AC954" i="1"/>
  <c r="E1094" i="1"/>
  <c r="I1094" i="1"/>
  <c r="M1094" i="1"/>
  <c r="Q1094" i="1"/>
  <c r="U1094" i="1"/>
  <c r="Y1094" i="1"/>
  <c r="AC1094" i="1"/>
  <c r="F1164" i="1"/>
  <c r="J1164" i="1"/>
  <c r="N1164" i="1"/>
  <c r="R1164" i="1"/>
  <c r="V1164" i="1"/>
  <c r="Z1164" i="1"/>
  <c r="AD1164" i="1"/>
  <c r="F1234" i="1"/>
  <c r="J1234" i="1"/>
  <c r="N1234" i="1"/>
  <c r="R1234" i="1"/>
  <c r="V1234" i="1"/>
  <c r="Z1234" i="1"/>
  <c r="AD1234" i="1"/>
  <c r="G1304" i="1"/>
  <c r="K1304" i="1"/>
  <c r="O1304" i="1"/>
  <c r="S1304" i="1"/>
  <c r="W1304" i="1"/>
  <c r="AA1304" i="1"/>
  <c r="AE1304" i="1"/>
  <c r="E1413" i="1"/>
  <c r="I1413" i="1"/>
  <c r="M1413" i="1"/>
  <c r="Q1413" i="1"/>
  <c r="U1413" i="1"/>
  <c r="Y1413" i="1"/>
  <c r="AC1413" i="1"/>
  <c r="G1486" i="1"/>
  <c r="K1486" i="1"/>
  <c r="O1486" i="1"/>
  <c r="S1486" i="1"/>
  <c r="W1486" i="1"/>
  <c r="AA1486" i="1"/>
  <c r="AE1486" i="1"/>
  <c r="G1556" i="1"/>
  <c r="K1556" i="1"/>
  <c r="O1556" i="1"/>
  <c r="S1556" i="1"/>
  <c r="W1556" i="1"/>
  <c r="AA1556" i="1"/>
  <c r="AE1556" i="1"/>
  <c r="G1626" i="1"/>
  <c r="K1626" i="1"/>
  <c r="O1626" i="1"/>
  <c r="S1626" i="1"/>
  <c r="W1626" i="1"/>
  <c r="AA1626" i="1"/>
  <c r="AE1626" i="1"/>
  <c r="G1696" i="1"/>
  <c r="K1696" i="1"/>
  <c r="O1696" i="1"/>
  <c r="S1696" i="1"/>
  <c r="W1696" i="1"/>
  <c r="AA1696" i="1"/>
  <c r="AE1696" i="1"/>
  <c r="G1766" i="1"/>
  <c r="K1766" i="1"/>
  <c r="O1766" i="1"/>
  <c r="S1766" i="1"/>
  <c r="W1766" i="1"/>
  <c r="AA1766" i="1"/>
  <c r="AE1766" i="1"/>
  <c r="G1836" i="1"/>
  <c r="K1836" i="1"/>
  <c r="O1836" i="1"/>
  <c r="S1836" i="1"/>
  <c r="W1836" i="1"/>
  <c r="AA1836" i="1"/>
  <c r="AE1836" i="1"/>
  <c r="H1907" i="1"/>
  <c r="L1907" i="1"/>
  <c r="P1907" i="1"/>
  <c r="T1907" i="1"/>
  <c r="X1907" i="1"/>
  <c r="AB1907" i="1"/>
  <c r="AF1907" i="1"/>
  <c r="H1978" i="1"/>
  <c r="L1978" i="1"/>
  <c r="P1978" i="1"/>
  <c r="T1978" i="1"/>
  <c r="X1978" i="1"/>
  <c r="AB1978" i="1"/>
  <c r="AF1978" i="1"/>
  <c r="H2048" i="1"/>
  <c r="L2048" i="1"/>
  <c r="P2048" i="1"/>
  <c r="T2048" i="1"/>
  <c r="X2048" i="1"/>
  <c r="AB2048" i="1"/>
  <c r="AF2048" i="1"/>
  <c r="H2118" i="1"/>
  <c r="L2118" i="1"/>
  <c r="P2118" i="1"/>
  <c r="T2118" i="1"/>
  <c r="X2118" i="1"/>
  <c r="AB2118" i="1"/>
  <c r="H2198" i="1"/>
  <c r="L2198" i="1"/>
  <c r="P2198" i="1"/>
  <c r="T2198" i="1"/>
  <c r="X2198" i="1"/>
  <c r="AB2198" i="1"/>
  <c r="AF2198" i="1"/>
  <c r="H2268" i="1"/>
  <c r="L2268" i="1"/>
  <c r="P2268" i="1"/>
  <c r="T2268" i="1"/>
  <c r="X2268" i="1"/>
  <c r="AB2268" i="1"/>
  <c r="AF2268" i="1"/>
  <c r="H2338" i="1"/>
  <c r="L2338" i="1"/>
  <c r="P2338" i="1"/>
  <c r="T2338" i="1"/>
  <c r="X2338" i="1"/>
  <c r="AB2338" i="1"/>
  <c r="AF2338" i="1"/>
  <c r="H2410" i="1"/>
  <c r="L2410" i="1"/>
  <c r="P2410" i="1"/>
  <c r="T2410" i="1"/>
  <c r="X2410" i="1"/>
  <c r="AB2410" i="1"/>
  <c r="AF2410" i="1"/>
  <c r="H2480" i="1"/>
  <c r="L2480" i="1"/>
  <c r="P2480" i="1"/>
  <c r="T2480" i="1"/>
  <c r="X2480" i="1"/>
  <c r="AB2480" i="1"/>
  <c r="AF2480" i="1"/>
  <c r="E2550" i="1"/>
  <c r="I2550" i="1"/>
  <c r="M2550" i="1"/>
  <c r="Q2550" i="1"/>
  <c r="U2550" i="1"/>
  <c r="Y2550" i="1"/>
  <c r="AC2550" i="1"/>
  <c r="E2620" i="1"/>
  <c r="I2620" i="1"/>
  <c r="M2620" i="1"/>
  <c r="Q2620" i="1"/>
  <c r="U2620" i="1"/>
  <c r="Y2620" i="1"/>
  <c r="AC2620" i="1"/>
  <c r="G1907" i="1"/>
  <c r="K1907" i="1"/>
  <c r="O1907" i="1"/>
  <c r="S1907" i="1"/>
  <c r="W1907" i="1"/>
  <c r="AA1907" i="1"/>
  <c r="AE1907" i="1"/>
  <c r="G1978" i="1"/>
  <c r="K1978" i="1"/>
  <c r="O1978" i="1"/>
  <c r="S1978" i="1"/>
  <c r="W1978" i="1"/>
  <c r="AA1978" i="1"/>
  <c r="AE1978" i="1"/>
  <c r="G2048" i="1"/>
  <c r="K2048" i="1"/>
  <c r="O2048" i="1"/>
  <c r="S2048" i="1"/>
  <c r="W2048" i="1"/>
  <c r="AA2048" i="1"/>
  <c r="AE2048" i="1"/>
  <c r="G2118" i="1"/>
  <c r="K2118" i="1"/>
  <c r="O2118" i="1"/>
  <c r="S2118" i="1"/>
  <c r="W2118" i="1"/>
  <c r="AA2118" i="1"/>
  <c r="AE2118" i="1"/>
  <c r="G2198" i="1"/>
  <c r="K2198" i="1"/>
  <c r="O2198" i="1"/>
  <c r="S2198" i="1"/>
  <c r="W2198" i="1"/>
  <c r="AA2198" i="1"/>
  <c r="AE2198" i="1"/>
  <c r="G2268" i="1"/>
  <c r="K2268" i="1"/>
  <c r="O2268" i="1"/>
  <c r="S2268" i="1"/>
  <c r="W2268" i="1"/>
  <c r="AA2268" i="1"/>
  <c r="AE2268" i="1"/>
  <c r="G2338" i="1"/>
  <c r="K2338" i="1"/>
  <c r="O2338" i="1"/>
  <c r="S2338" i="1"/>
  <c r="W2338" i="1"/>
  <c r="AA2338" i="1"/>
  <c r="AE2338" i="1"/>
  <c r="G2410" i="1"/>
  <c r="K2410" i="1"/>
  <c r="O2410" i="1"/>
  <c r="S2410" i="1"/>
  <c r="W2410" i="1"/>
  <c r="AA2410" i="1"/>
  <c r="AE2410" i="1"/>
  <c r="H2550" i="1"/>
  <c r="L2550" i="1"/>
  <c r="P2550" i="1"/>
  <c r="T2550" i="1"/>
  <c r="X2550" i="1"/>
  <c r="AB2550" i="1"/>
  <c r="AF2550" i="1"/>
  <c r="G357" i="1"/>
  <c r="O357" i="1"/>
  <c r="W357" i="1"/>
  <c r="AE357" i="1"/>
  <c r="M427" i="1"/>
  <c r="U427" i="1"/>
  <c r="AC427" i="1"/>
  <c r="H658" i="1"/>
  <c r="P658" i="1"/>
  <c r="X658" i="1"/>
  <c r="AF658" i="1"/>
  <c r="E798" i="1"/>
  <c r="M798" i="1"/>
  <c r="U798" i="1"/>
  <c r="AC798" i="1"/>
  <c r="F1094" i="1"/>
  <c r="N1094" i="1"/>
  <c r="V1094" i="1"/>
  <c r="AD1094" i="1"/>
  <c r="G1164" i="1"/>
  <c r="O1164" i="1"/>
  <c r="W1164" i="1"/>
  <c r="AE1164" i="1"/>
  <c r="G1234" i="1"/>
  <c r="O1234" i="1"/>
  <c r="W1234" i="1"/>
  <c r="AE1234" i="1"/>
  <c r="H1304" i="1"/>
  <c r="P1304" i="1"/>
  <c r="X1304" i="1"/>
  <c r="AF1304" i="1"/>
  <c r="F1413" i="1"/>
  <c r="N1413" i="1"/>
  <c r="V1413" i="1"/>
  <c r="AD1413" i="1"/>
  <c r="H1486" i="1"/>
  <c r="P1486" i="1"/>
  <c r="T1486" i="1"/>
  <c r="AB1486" i="1"/>
  <c r="H1556" i="1"/>
  <c r="T1556" i="1"/>
  <c r="AB1556" i="1"/>
  <c r="H1626" i="1"/>
  <c r="T1626" i="1"/>
  <c r="AB1626" i="1"/>
  <c r="H1696" i="1"/>
  <c r="P1696" i="1"/>
  <c r="X1696" i="1"/>
  <c r="AF1696" i="1"/>
  <c r="H1766" i="1"/>
  <c r="L1766" i="1"/>
  <c r="T1766" i="1"/>
  <c r="AB1766" i="1"/>
  <c r="E1907" i="1"/>
  <c r="I1907" i="1"/>
  <c r="Q1907" i="1"/>
  <c r="Y1907" i="1"/>
  <c r="E1978" i="1"/>
  <c r="M1978" i="1"/>
  <c r="U1978" i="1"/>
  <c r="AC1978" i="1"/>
  <c r="I2048" i="1"/>
  <c r="Q2048" i="1"/>
  <c r="Y2048" i="1"/>
  <c r="E2118" i="1"/>
  <c r="M2118" i="1"/>
  <c r="U2118" i="1"/>
  <c r="AC2118" i="1"/>
  <c r="I2198" i="1"/>
  <c r="Q2198" i="1"/>
  <c r="Y2198" i="1"/>
  <c r="E2268" i="1"/>
  <c r="M2268" i="1"/>
  <c r="U2268" i="1"/>
  <c r="AC2268" i="1"/>
  <c r="E2338" i="1"/>
  <c r="M2338" i="1"/>
  <c r="U2338" i="1"/>
  <c r="AC2338" i="1"/>
  <c r="E2410" i="1"/>
  <c r="I2410" i="1"/>
  <c r="Q2410" i="1"/>
  <c r="Y2410" i="1"/>
  <c r="F2550" i="1"/>
  <c r="N2550" i="1"/>
  <c r="V2550" i="1"/>
  <c r="AD2550" i="1"/>
  <c r="E142" i="1"/>
  <c r="I142" i="1"/>
  <c r="M142" i="1"/>
  <c r="Q142" i="1"/>
  <c r="U142" i="1"/>
  <c r="Y142" i="1"/>
  <c r="AC142" i="1"/>
  <c r="I287" i="1"/>
  <c r="M287" i="1"/>
  <c r="Q287" i="1"/>
  <c r="U287" i="1"/>
  <c r="Y287" i="1"/>
  <c r="AC287" i="1"/>
  <c r="H510" i="1"/>
  <c r="L510" i="1"/>
  <c r="P510" i="1"/>
  <c r="T510" i="1"/>
  <c r="X510" i="1"/>
  <c r="AB510" i="1"/>
  <c r="AF510" i="1"/>
  <c r="H728" i="1"/>
  <c r="L728" i="1"/>
  <c r="P728" i="1"/>
  <c r="T728" i="1"/>
  <c r="X728" i="1"/>
  <c r="AB728" i="1"/>
  <c r="AF728" i="1"/>
  <c r="H954" i="1"/>
  <c r="L954" i="1"/>
  <c r="P954" i="1"/>
  <c r="T954" i="1"/>
  <c r="X954" i="1"/>
  <c r="AB954" i="1"/>
  <c r="AF954" i="1"/>
  <c r="F1836" i="1"/>
  <c r="J1836" i="1"/>
  <c r="N1836" i="1"/>
  <c r="R1836" i="1"/>
  <c r="V1836" i="1"/>
  <c r="Z1836" i="1"/>
  <c r="AD1836" i="1"/>
  <c r="G2480" i="1"/>
  <c r="K2480" i="1"/>
  <c r="O2480" i="1"/>
  <c r="S2480" i="1"/>
  <c r="W2480" i="1"/>
  <c r="AA2480" i="1"/>
  <c r="AE2480" i="1"/>
  <c r="H2620" i="1"/>
  <c r="L2620" i="1"/>
  <c r="P2620" i="1"/>
  <c r="T2620" i="1"/>
  <c r="X2620" i="1"/>
  <c r="AB2620" i="1"/>
  <c r="AF2620" i="1"/>
  <c r="K357" i="1"/>
  <c r="S357" i="1"/>
  <c r="AA357" i="1"/>
  <c r="E427" i="1"/>
  <c r="I427" i="1"/>
  <c r="Q427" i="1"/>
  <c r="Y427" i="1"/>
  <c r="L658" i="1"/>
  <c r="T658" i="1"/>
  <c r="AB658" i="1"/>
  <c r="I798" i="1"/>
  <c r="Q798" i="1"/>
  <c r="Y798" i="1"/>
  <c r="J1094" i="1"/>
  <c r="R1094" i="1"/>
  <c r="Z1094" i="1"/>
  <c r="K1164" i="1"/>
  <c r="S1164" i="1"/>
  <c r="AA1164" i="1"/>
  <c r="K1234" i="1"/>
  <c r="S1234" i="1"/>
  <c r="AA1234" i="1"/>
  <c r="L1304" i="1"/>
  <c r="T1304" i="1"/>
  <c r="AB1304" i="1"/>
  <c r="J1413" i="1"/>
  <c r="R1413" i="1"/>
  <c r="Z1413" i="1"/>
  <c r="L1486" i="1"/>
  <c r="X1486" i="1"/>
  <c r="AF1486" i="1"/>
  <c r="L1556" i="1"/>
  <c r="P1556" i="1"/>
  <c r="X1556" i="1"/>
  <c r="AF1556" i="1"/>
  <c r="L1626" i="1"/>
  <c r="P1626" i="1"/>
  <c r="X1626" i="1"/>
  <c r="AF1626" i="1"/>
  <c r="L1696" i="1"/>
  <c r="T1696" i="1"/>
  <c r="AB1696" i="1"/>
  <c r="P1766" i="1"/>
  <c r="X1766" i="1"/>
  <c r="AF1766" i="1"/>
  <c r="M1907" i="1"/>
  <c r="U1907" i="1"/>
  <c r="AC1907" i="1"/>
  <c r="I1978" i="1"/>
  <c r="Q1978" i="1"/>
  <c r="Y1978" i="1"/>
  <c r="E2048" i="1"/>
  <c r="M2048" i="1"/>
  <c r="U2048" i="1"/>
  <c r="AC2048" i="1"/>
  <c r="I2118" i="1"/>
  <c r="Q2118" i="1"/>
  <c r="Y2118" i="1"/>
  <c r="E2198" i="1"/>
  <c r="M2198" i="1"/>
  <c r="U2198" i="1"/>
  <c r="AC2198" i="1"/>
  <c r="I2268" i="1"/>
  <c r="Q2268" i="1"/>
  <c r="Y2268" i="1"/>
  <c r="I2338" i="1"/>
  <c r="Q2338" i="1"/>
  <c r="Y2338" i="1"/>
  <c r="M2410" i="1"/>
  <c r="U2410" i="1"/>
  <c r="AC2410" i="1"/>
  <c r="J2550" i="1"/>
  <c r="R2550" i="1"/>
  <c r="Z2550" i="1"/>
  <c r="H142" i="1"/>
  <c r="L142" i="1"/>
  <c r="P142" i="1"/>
  <c r="T142" i="1"/>
  <c r="X142" i="1"/>
  <c r="AB142" i="1"/>
  <c r="AF142" i="1"/>
  <c r="H287" i="1"/>
  <c r="L287" i="1"/>
  <c r="P287" i="1"/>
  <c r="T287" i="1"/>
  <c r="X287" i="1"/>
  <c r="AB287" i="1"/>
  <c r="AF287" i="1"/>
  <c r="H357" i="1"/>
  <c r="L357" i="1"/>
  <c r="P357" i="1"/>
  <c r="T357" i="1"/>
  <c r="X357" i="1"/>
  <c r="AB357" i="1"/>
  <c r="AF357" i="1"/>
  <c r="F427" i="1"/>
  <c r="J427" i="1"/>
  <c r="N427" i="1"/>
  <c r="R427" i="1"/>
  <c r="V427" i="1"/>
  <c r="Z427" i="1"/>
  <c r="AD427" i="1"/>
  <c r="G510" i="1"/>
  <c r="K510" i="1"/>
  <c r="O510" i="1"/>
  <c r="S510" i="1"/>
  <c r="W510" i="1"/>
  <c r="AA510" i="1"/>
  <c r="AE510" i="1"/>
  <c r="E658" i="1"/>
  <c r="I658" i="1"/>
  <c r="M658" i="1"/>
  <c r="Q658" i="1"/>
  <c r="U658" i="1"/>
  <c r="Y658" i="1"/>
  <c r="AC658" i="1"/>
  <c r="G728" i="1"/>
  <c r="K728" i="1"/>
  <c r="O728" i="1"/>
  <c r="S728" i="1"/>
  <c r="W728" i="1"/>
  <c r="AA728" i="1"/>
  <c r="AE728" i="1"/>
  <c r="F798" i="1"/>
  <c r="J798" i="1"/>
  <c r="N798" i="1"/>
  <c r="R798" i="1"/>
  <c r="V798" i="1"/>
  <c r="Z798" i="1"/>
  <c r="AD798" i="1"/>
  <c r="G954" i="1"/>
  <c r="K954" i="1"/>
  <c r="O954" i="1"/>
  <c r="S954" i="1"/>
  <c r="W954" i="1"/>
  <c r="AA954" i="1"/>
  <c r="AE954" i="1"/>
  <c r="G1094" i="1"/>
  <c r="K1094" i="1"/>
  <c r="O1094" i="1"/>
  <c r="S1094" i="1"/>
  <c r="W1094" i="1"/>
  <c r="AA1094" i="1"/>
  <c r="AE1094" i="1"/>
  <c r="H1164" i="1"/>
  <c r="L1164" i="1"/>
  <c r="P1164" i="1"/>
  <c r="T1164" i="1"/>
  <c r="X1164" i="1"/>
  <c r="AB1164" i="1"/>
  <c r="AF1164" i="1"/>
  <c r="H1234" i="1"/>
  <c r="L1234" i="1"/>
  <c r="P1234" i="1"/>
  <c r="T1234" i="1"/>
  <c r="X1234" i="1"/>
  <c r="AB1234" i="1"/>
  <c r="AF1234" i="1"/>
  <c r="E1304" i="1"/>
  <c r="I1304" i="1"/>
  <c r="M1304" i="1"/>
  <c r="Q1304" i="1"/>
  <c r="U1304" i="1"/>
  <c r="Y1304" i="1"/>
  <c r="AC1304" i="1"/>
  <c r="G1413" i="1"/>
  <c r="K1413" i="1"/>
  <c r="O1413" i="1"/>
  <c r="S1413" i="1"/>
  <c r="W1413" i="1"/>
  <c r="AA1413" i="1"/>
  <c r="AE1413" i="1"/>
  <c r="E1486" i="1"/>
  <c r="I1486" i="1"/>
  <c r="M1486" i="1"/>
  <c r="Q1486" i="1"/>
  <c r="U1486" i="1"/>
  <c r="Y1486" i="1"/>
  <c r="AC1486" i="1"/>
  <c r="E1556" i="1"/>
  <c r="I1556" i="1"/>
  <c r="M1556" i="1"/>
  <c r="Q1556" i="1"/>
  <c r="U1556" i="1"/>
  <c r="Y1556" i="1"/>
  <c r="AC1556" i="1"/>
  <c r="E1626" i="1"/>
  <c r="I1626" i="1"/>
  <c r="M1626" i="1"/>
  <c r="Q1626" i="1"/>
  <c r="U1626" i="1"/>
  <c r="Y1626" i="1"/>
  <c r="AC1626" i="1"/>
  <c r="E1696" i="1"/>
  <c r="I1696" i="1"/>
  <c r="M1696" i="1"/>
  <c r="Q1696" i="1"/>
  <c r="U1696" i="1"/>
  <c r="Y1696" i="1"/>
  <c r="AC1696" i="1"/>
  <c r="E1766" i="1"/>
  <c r="I1766" i="1"/>
  <c r="M1766" i="1"/>
  <c r="Q1766" i="1"/>
  <c r="U1766" i="1"/>
  <c r="Y1766" i="1"/>
  <c r="AC1766" i="1"/>
  <c r="E1836" i="1"/>
  <c r="I1836" i="1"/>
  <c r="M1836" i="1"/>
  <c r="Q1836" i="1"/>
  <c r="U1836" i="1"/>
  <c r="Y1836" i="1"/>
  <c r="AC1836" i="1"/>
  <c r="F1907" i="1"/>
  <c r="J1907" i="1"/>
  <c r="N1907" i="1"/>
  <c r="R1907" i="1"/>
  <c r="V1907" i="1"/>
  <c r="Z1907" i="1"/>
  <c r="AD1907" i="1"/>
  <c r="F1978" i="1"/>
  <c r="J1978" i="1"/>
  <c r="N1978" i="1"/>
  <c r="R1978" i="1"/>
  <c r="V1978" i="1"/>
  <c r="Z1978" i="1"/>
  <c r="AD1978" i="1"/>
  <c r="F2048" i="1"/>
  <c r="J2048" i="1"/>
  <c r="N2048" i="1"/>
  <c r="R2048" i="1"/>
  <c r="V2048" i="1"/>
  <c r="Z2048" i="1"/>
  <c r="AD2048" i="1"/>
  <c r="J2118" i="1"/>
  <c r="R2118" i="1"/>
  <c r="V2118" i="1"/>
  <c r="Z2118" i="1"/>
  <c r="AD2118" i="1"/>
  <c r="F2198" i="1"/>
  <c r="J2198" i="1"/>
  <c r="N2198" i="1"/>
  <c r="R2198" i="1"/>
  <c r="V2198" i="1"/>
  <c r="Z2198" i="1"/>
  <c r="AD2198" i="1"/>
  <c r="F2268" i="1"/>
  <c r="J2268" i="1"/>
  <c r="N2268" i="1"/>
  <c r="R2268" i="1"/>
  <c r="V2268" i="1"/>
  <c r="Z2268" i="1"/>
  <c r="AD2268" i="1"/>
  <c r="F2338" i="1"/>
  <c r="J2338" i="1"/>
  <c r="N2338" i="1"/>
  <c r="R2338" i="1"/>
  <c r="V2338" i="1"/>
  <c r="Z2338" i="1"/>
  <c r="AD2338" i="1"/>
  <c r="F2410" i="1"/>
  <c r="J2410" i="1"/>
  <c r="N2410" i="1"/>
  <c r="R2410" i="1"/>
  <c r="V2410" i="1"/>
  <c r="Z2410" i="1"/>
  <c r="AD2410" i="1"/>
  <c r="F2480" i="1"/>
  <c r="J2480" i="1"/>
  <c r="N2480" i="1"/>
  <c r="R2480" i="1"/>
  <c r="V2480" i="1"/>
  <c r="Z2480" i="1"/>
  <c r="AD2480" i="1"/>
  <c r="G2550" i="1"/>
  <c r="K2550" i="1"/>
  <c r="O2550" i="1"/>
  <c r="S2550" i="1"/>
  <c r="W2550" i="1"/>
  <c r="AA2550" i="1"/>
  <c r="AE2550" i="1"/>
  <c r="G2620" i="1"/>
  <c r="K2620" i="1"/>
  <c r="O2620" i="1"/>
  <c r="S2620" i="1"/>
  <c r="W2620" i="1"/>
  <c r="AA2620" i="1"/>
  <c r="AE2620" i="1"/>
  <c r="AI1521" i="1"/>
  <c r="AJ1873" i="1"/>
  <c r="AJ1799" i="1"/>
  <c r="AJ541" i="1"/>
  <c r="AI1523" i="1"/>
  <c r="AI1520" i="1"/>
  <c r="AJ1801" i="1"/>
  <c r="AJ1872" i="1"/>
  <c r="AI2443" i="1"/>
  <c r="AI536" i="1"/>
  <c r="AJ1333" i="1"/>
  <c r="AJ1800" i="1"/>
  <c r="AJ1336" i="1"/>
  <c r="AI2445" i="1"/>
  <c r="AJ2442" i="1"/>
  <c r="AJ2015" i="1"/>
  <c r="AI1522" i="1"/>
  <c r="AI1729" i="1"/>
  <c r="AI2447" i="1"/>
  <c r="AI460" i="1"/>
  <c r="AI1049" i="1"/>
  <c r="AI1803" i="1"/>
  <c r="AI2012" i="1"/>
  <c r="AI2444" i="1"/>
  <c r="AF401" i="1"/>
  <c r="AJ454" i="1"/>
  <c r="AI2151" i="1"/>
  <c r="AJ453" i="1"/>
  <c r="AF702" i="1"/>
  <c r="AI1802" i="1"/>
  <c r="AI1801" i="1"/>
  <c r="AI1800" i="1"/>
  <c r="AI1799" i="1"/>
  <c r="AJ2011" i="1"/>
  <c r="AI2081" i="1"/>
  <c r="AI2436" i="1"/>
  <c r="AJ1728" i="1"/>
  <c r="AJ2447" i="1"/>
  <c r="AJ2446" i="1"/>
  <c r="AJ2445" i="1"/>
  <c r="AJ2444" i="1"/>
  <c r="AJ2443" i="1"/>
  <c r="AL2442" i="1"/>
  <c r="AJ2441" i="1"/>
  <c r="AI2435" i="1"/>
  <c r="AF186" i="1"/>
  <c r="AI907" i="1"/>
  <c r="AJ908" i="1"/>
  <c r="AF1277" i="1"/>
  <c r="AJ1593" i="1"/>
  <c r="AI2440" i="1"/>
  <c r="AI2438" i="1"/>
  <c r="AJ539" i="1"/>
  <c r="AJ385" i="1"/>
  <c r="AI382" i="1"/>
  <c r="AI387" i="1"/>
  <c r="AJ242" i="1"/>
  <c r="AJ1519" i="1"/>
  <c r="AI906" i="1"/>
  <c r="AI2513" i="1"/>
  <c r="AF261" i="1"/>
  <c r="AI313" i="1"/>
  <c r="AJ314" i="1"/>
  <c r="AJ619" i="1"/>
  <c r="AI684" i="1"/>
  <c r="AI905" i="1"/>
  <c r="AJ910" i="1"/>
  <c r="AF2092" i="1"/>
  <c r="AJ1334" i="1"/>
  <c r="AJ1517" i="1"/>
  <c r="AJ1733" i="1"/>
  <c r="AJ1732" i="1"/>
  <c r="AJ1731" i="1"/>
  <c r="AJ1730" i="1"/>
  <c r="AJ1721" i="1"/>
  <c r="AJ2085" i="1"/>
  <c r="AI2231" i="1"/>
  <c r="AI2439" i="1"/>
  <c r="AJ2438" i="1"/>
  <c r="AJ2437" i="1"/>
  <c r="AJ2516" i="1"/>
  <c r="AJ688" i="1"/>
  <c r="AI1515" i="1"/>
  <c r="AJ624" i="1"/>
  <c r="AI1516" i="1"/>
  <c r="AJ2084" i="1"/>
  <c r="AJ243" i="1"/>
  <c r="AI248" i="1"/>
  <c r="AF553" i="1"/>
  <c r="AI614" i="1"/>
  <c r="AI904" i="1"/>
  <c r="AJ909" i="1"/>
  <c r="AI1442" i="1"/>
  <c r="AJ1523" i="1"/>
  <c r="AJ1522" i="1"/>
  <c r="AJ1521" i="1"/>
  <c r="AJ1520" i="1"/>
  <c r="AL1518" i="1"/>
  <c r="AI1514" i="1"/>
  <c r="AJ1592" i="1"/>
  <c r="AI1733" i="1"/>
  <c r="AI1732" i="1"/>
  <c r="AI1731" i="1"/>
  <c r="AJ1725" i="1"/>
  <c r="AI1724" i="1"/>
  <c r="AL1941" i="1"/>
  <c r="AJ2080" i="1"/>
  <c r="AJ2517" i="1"/>
  <c r="AI1259" i="1"/>
  <c r="AJ1270" i="1"/>
  <c r="AJ1259" i="1"/>
  <c r="AL1266" i="1"/>
  <c r="AI2575" i="1"/>
  <c r="AI2584" i="1"/>
  <c r="AJ2583" i="1"/>
  <c r="AI247" i="1"/>
  <c r="AF330" i="1"/>
  <c r="AJ452" i="1"/>
  <c r="AI464" i="1"/>
  <c r="AF471" i="1"/>
  <c r="AI535" i="1"/>
  <c r="AJ540" i="1"/>
  <c r="AJ615" i="1"/>
  <c r="AL1338" i="1"/>
  <c r="AI1336" i="1"/>
  <c r="AJ1798" i="1"/>
  <c r="AI1932" i="1"/>
  <c r="AJ1938" i="1"/>
  <c r="AJ1940" i="1"/>
  <c r="AI1941" i="1"/>
  <c r="AJ1934" i="1"/>
  <c r="AI1935" i="1"/>
  <c r="AL1939" i="1"/>
  <c r="AJ1941" i="1"/>
  <c r="AI1942" i="1"/>
  <c r="AJ2587" i="1"/>
  <c r="AJ2364" i="1"/>
  <c r="AJ2375" i="1"/>
  <c r="AJ2374" i="1"/>
  <c r="AI2366" i="1"/>
  <c r="AI462" i="1"/>
  <c r="AI1264" i="1"/>
  <c r="AI458" i="1"/>
  <c r="AJ991" i="1"/>
  <c r="AI990" i="1"/>
  <c r="AI987" i="1"/>
  <c r="AJ984" i="1"/>
  <c r="AJ983" i="1"/>
  <c r="AJ982" i="1"/>
  <c r="AJ981" i="1"/>
  <c r="AJ980" i="1"/>
  <c r="AJ979" i="1"/>
  <c r="AI991" i="1"/>
  <c r="AJ988" i="1"/>
  <c r="AI985" i="1"/>
  <c r="AI984" i="1"/>
  <c r="AI983" i="1"/>
  <c r="AI982" i="1"/>
  <c r="AI981" i="1"/>
  <c r="AI980" i="1"/>
  <c r="AI979" i="1"/>
  <c r="AJ1061" i="1"/>
  <c r="AJ1052" i="1"/>
  <c r="AI1051" i="1"/>
  <c r="AI1055" i="1"/>
  <c r="AJ1442" i="1"/>
  <c r="AJ1439" i="1"/>
  <c r="AI1651" i="1"/>
  <c r="AI1660" i="1"/>
  <c r="AI1661" i="1"/>
  <c r="AJ1659" i="1"/>
  <c r="AJ1660" i="1"/>
  <c r="AJ1663" i="1"/>
  <c r="AJ1792" i="1"/>
  <c r="AJ1791" i="1"/>
  <c r="AJ1794" i="1"/>
  <c r="AJ1802" i="1"/>
  <c r="AJ1803" i="1"/>
  <c r="AJ1793" i="1"/>
  <c r="AI1796" i="1"/>
  <c r="AJ2224" i="1"/>
  <c r="AJ2230" i="1"/>
  <c r="AJ2235" i="1"/>
  <c r="AI2226" i="1"/>
  <c r="AI2293" i="1"/>
  <c r="AJ2295" i="1"/>
  <c r="AI2296" i="1"/>
  <c r="AI2302" i="1"/>
  <c r="AI2303" i="1"/>
  <c r="AJ2301" i="1"/>
  <c r="AJ2302" i="1"/>
  <c r="AJ2305" i="1"/>
  <c r="AJ2370" i="1"/>
  <c r="AF771" i="1"/>
  <c r="AF842" i="1"/>
  <c r="AF1669" i="1"/>
  <c r="AI1519" i="1"/>
  <c r="AJ1518" i="1"/>
  <c r="AI2076" i="1"/>
  <c r="AI2508" i="1"/>
  <c r="AF701" i="1"/>
  <c r="AJ1515" i="1"/>
  <c r="AJ1511" i="1"/>
  <c r="AJ2439" i="1"/>
  <c r="AJ2435" i="1"/>
  <c r="AL2584" i="1"/>
  <c r="AI2585" i="1"/>
  <c r="AJ2584" i="1"/>
  <c r="AJ2581" i="1"/>
  <c r="AI2578" i="1"/>
  <c r="AJ2577" i="1"/>
  <c r="AL2582" i="1"/>
  <c r="AI2581" i="1"/>
  <c r="AJ2576" i="1"/>
  <c r="AI2587" i="1"/>
  <c r="AJ2586" i="1"/>
  <c r="AI2583" i="1"/>
  <c r="AI2580" i="1"/>
  <c r="AJ2579" i="1"/>
  <c r="AI2576" i="1"/>
  <c r="AJ2575" i="1"/>
  <c r="AJ2580" i="1"/>
  <c r="AI2577" i="1"/>
  <c r="AI2586" i="1"/>
  <c r="AJ2585" i="1"/>
  <c r="AJ2582" i="1"/>
  <c r="AI2579" i="1"/>
  <c r="AJ2578" i="1"/>
  <c r="AI2517" i="1"/>
  <c r="AI2516" i="1"/>
  <c r="AJ2515" i="1"/>
  <c r="AJ2514" i="1"/>
  <c r="AJ2509" i="1"/>
  <c r="AJ2505" i="1"/>
  <c r="AI2515" i="1"/>
  <c r="AI2514" i="1"/>
  <c r="AJ2513" i="1"/>
  <c r="AL2512" i="1"/>
  <c r="AJ2511" i="1"/>
  <c r="AI2510" i="1"/>
  <c r="AI2509" i="1"/>
  <c r="AJ2508" i="1"/>
  <c r="AJ2507" i="1"/>
  <c r="AI2506" i="1"/>
  <c r="AI2505" i="1"/>
  <c r="AL2514" i="1"/>
  <c r="AI2511" i="1"/>
  <c r="AJ2510" i="1"/>
  <c r="AI2507" i="1"/>
  <c r="AF2524" i="1"/>
  <c r="AL2444" i="1"/>
  <c r="AI2441" i="1"/>
  <c r="AJ2440" i="1"/>
  <c r="AI2437" i="1"/>
  <c r="AF2453" i="1"/>
  <c r="AI2375" i="1"/>
  <c r="AI2374" i="1"/>
  <c r="AJ2373" i="1"/>
  <c r="AJ2372" i="1"/>
  <c r="AJ2367" i="1"/>
  <c r="AJ2363" i="1"/>
  <c r="AI2373" i="1"/>
  <c r="AI2372" i="1"/>
  <c r="AJ2371" i="1"/>
  <c r="AL2370" i="1"/>
  <c r="AJ2369" i="1"/>
  <c r="AI2368" i="1"/>
  <c r="AI2367" i="1"/>
  <c r="AJ2366" i="1"/>
  <c r="AJ2365" i="1"/>
  <c r="AI2364" i="1"/>
  <c r="AI2363" i="1"/>
  <c r="AL2372" i="1"/>
  <c r="AI2369" i="1"/>
  <c r="AJ2368" i="1"/>
  <c r="AI2365" i="1"/>
  <c r="AI2300" i="1"/>
  <c r="AL2300" i="1"/>
  <c r="AJ2298" i="1"/>
  <c r="AJ2294" i="1"/>
  <c r="AI2305" i="1"/>
  <c r="AJ2304" i="1"/>
  <c r="AI2301" i="1"/>
  <c r="AI2298" i="1"/>
  <c r="AJ2297" i="1"/>
  <c r="AI2294" i="1"/>
  <c r="AJ2293" i="1"/>
  <c r="AI2299" i="1"/>
  <c r="AI2295" i="1"/>
  <c r="AI2304" i="1"/>
  <c r="AJ2303" i="1"/>
  <c r="AJ2300" i="1"/>
  <c r="AI2297" i="1"/>
  <c r="AJ2296" i="1"/>
  <c r="AF2311" i="1"/>
  <c r="AI2235" i="1"/>
  <c r="AI2234" i="1"/>
  <c r="AJ2233" i="1"/>
  <c r="AJ2232" i="1"/>
  <c r="AJ2227" i="1"/>
  <c r="AJ2223" i="1"/>
  <c r="AI2233" i="1"/>
  <c r="AI2232" i="1"/>
  <c r="AJ2231" i="1"/>
  <c r="AL2230" i="1"/>
  <c r="AJ2229" i="1"/>
  <c r="AI2228" i="1"/>
  <c r="AI2227" i="1"/>
  <c r="AJ2226" i="1"/>
  <c r="AJ2225" i="1"/>
  <c r="AI2224" i="1"/>
  <c r="AI2223" i="1"/>
  <c r="AL2232" i="1"/>
  <c r="AI2229" i="1"/>
  <c r="AJ2228" i="1"/>
  <c r="AI2225" i="1"/>
  <c r="AJ2145" i="1"/>
  <c r="AJ2155" i="1"/>
  <c r="AI2155" i="1"/>
  <c r="AI2154" i="1"/>
  <c r="AJ2153" i="1"/>
  <c r="AJ2152" i="1"/>
  <c r="AJ2149" i="1"/>
  <c r="AI2148" i="1"/>
  <c r="AI2144" i="1"/>
  <c r="AJ2154" i="1"/>
  <c r="AJ2147" i="1"/>
  <c r="AI2146" i="1"/>
  <c r="AI2153" i="1"/>
  <c r="AI2152" i="1"/>
  <c r="AJ2151" i="1"/>
  <c r="AL2150" i="1"/>
  <c r="AJ2143" i="1"/>
  <c r="AF2161" i="1"/>
  <c r="AL2152" i="1"/>
  <c r="AJ2150" i="1"/>
  <c r="AI2147" i="1"/>
  <c r="AJ2146" i="1"/>
  <c r="AI2143" i="1"/>
  <c r="AI2149" i="1"/>
  <c r="AJ2148" i="1"/>
  <c r="AI2145" i="1"/>
  <c r="AI2085" i="1"/>
  <c r="AI2084" i="1"/>
  <c r="AJ2083" i="1"/>
  <c r="AJ2082" i="1"/>
  <c r="AJ2077" i="1"/>
  <c r="AJ2073" i="1"/>
  <c r="AI2083" i="1"/>
  <c r="AI2082" i="1"/>
  <c r="AJ2081" i="1"/>
  <c r="AL2080" i="1"/>
  <c r="AJ2079" i="1"/>
  <c r="AI2078" i="1"/>
  <c r="AI2077" i="1"/>
  <c r="AJ2076" i="1"/>
  <c r="AJ2075" i="1"/>
  <c r="AI2074" i="1"/>
  <c r="AI2073" i="1"/>
  <c r="AL2082" i="1"/>
  <c r="AI2079" i="1"/>
  <c r="AJ2078" i="1"/>
  <c r="AI2075" i="1"/>
  <c r="AI2013" i="1"/>
  <c r="AJ2012" i="1"/>
  <c r="AI2010" i="1"/>
  <c r="AJ2009" i="1"/>
  <c r="AI2006" i="1"/>
  <c r="AJ2005" i="1"/>
  <c r="AL2010" i="1"/>
  <c r="AI2009" i="1"/>
  <c r="AI2005" i="1"/>
  <c r="AI2015" i="1"/>
  <c r="AJ2014" i="1"/>
  <c r="AI2011" i="1"/>
  <c r="AI2008" i="1"/>
  <c r="AJ2007" i="1"/>
  <c r="AI2004" i="1"/>
  <c r="AJ2003" i="1"/>
  <c r="AJ2008" i="1"/>
  <c r="AJ2004" i="1"/>
  <c r="AI2014" i="1"/>
  <c r="AJ2013" i="1"/>
  <c r="AJ2010" i="1"/>
  <c r="AI2007" i="1"/>
  <c r="AJ2006" i="1"/>
  <c r="AJ1937" i="1"/>
  <c r="AJ1933" i="1"/>
  <c r="AI1944" i="1"/>
  <c r="AJ1943" i="1"/>
  <c r="AI1940" i="1"/>
  <c r="AI1937" i="1"/>
  <c r="AJ1936" i="1"/>
  <c r="AI1933" i="1"/>
  <c r="AJ1932" i="1"/>
  <c r="AI1938" i="1"/>
  <c r="AI1934" i="1"/>
  <c r="AI1943" i="1"/>
  <c r="AJ1942" i="1"/>
  <c r="AJ1939" i="1"/>
  <c r="AI1936" i="1"/>
  <c r="AJ1935" i="1"/>
  <c r="AF1951" i="1"/>
  <c r="AI1871" i="1"/>
  <c r="AI1870" i="1"/>
  <c r="AJ1869" i="1"/>
  <c r="AL1868" i="1"/>
  <c r="AJ1867" i="1"/>
  <c r="AI1866" i="1"/>
  <c r="AI1873" i="1"/>
  <c r="AI1869" i="1"/>
  <c r="AI1868" i="1"/>
  <c r="AJ1861" i="1"/>
  <c r="AJ1863" i="1"/>
  <c r="AI1862" i="1"/>
  <c r="AJ1870" i="1"/>
  <c r="AJ1865" i="1"/>
  <c r="AI1864" i="1"/>
  <c r="AI1872" i="1"/>
  <c r="AJ1871" i="1"/>
  <c r="AJ1868" i="1"/>
  <c r="AI1865" i="1"/>
  <c r="AJ1864" i="1"/>
  <c r="AI1861" i="1"/>
  <c r="AI1867" i="1"/>
  <c r="AJ1866" i="1"/>
  <c r="AI1863" i="1"/>
  <c r="AJ1795" i="1"/>
  <c r="AI1792" i="1"/>
  <c r="AI1791" i="1"/>
  <c r="AL1798" i="1"/>
  <c r="AJ1797" i="1"/>
  <c r="AI1794" i="1"/>
  <c r="AL1800" i="1"/>
  <c r="AF1809" i="1"/>
  <c r="AI1797" i="1"/>
  <c r="AJ1796" i="1"/>
  <c r="AI1793" i="1"/>
  <c r="AI1730" i="1"/>
  <c r="AJ1729" i="1"/>
  <c r="AL1728" i="1"/>
  <c r="AJ1727" i="1"/>
  <c r="AI1726" i="1"/>
  <c r="AI1725" i="1"/>
  <c r="AJ1724" i="1"/>
  <c r="AJ1723" i="1"/>
  <c r="AI1722" i="1"/>
  <c r="AI1721" i="1"/>
  <c r="AL1730" i="1"/>
  <c r="AI1727" i="1"/>
  <c r="AJ1726" i="1"/>
  <c r="AI1723" i="1"/>
  <c r="AF1740" i="1"/>
  <c r="AL1660" i="1"/>
  <c r="AI1654" i="1"/>
  <c r="AJ1653" i="1"/>
  <c r="AL1658" i="1"/>
  <c r="AI1657" i="1"/>
  <c r="AJ1652" i="1"/>
  <c r="AI1663" i="1"/>
  <c r="AJ1662" i="1"/>
  <c r="AI1659" i="1"/>
  <c r="AI1656" i="1"/>
  <c r="AJ1655" i="1"/>
  <c r="AI1652" i="1"/>
  <c r="AJ1651" i="1"/>
  <c r="AJ1656" i="1"/>
  <c r="AI1653" i="1"/>
  <c r="AI1662" i="1"/>
  <c r="AJ1661" i="1"/>
  <c r="AJ1658" i="1"/>
  <c r="AI1655" i="1"/>
  <c r="AJ1654" i="1"/>
  <c r="AJ1583" i="1"/>
  <c r="AI1592" i="1"/>
  <c r="AJ1590" i="1"/>
  <c r="AJ1585" i="1"/>
  <c r="AI1584" i="1"/>
  <c r="AI1591" i="1"/>
  <c r="AI1590" i="1"/>
  <c r="AJ1589" i="1"/>
  <c r="AL1588" i="1"/>
  <c r="AJ1587" i="1"/>
  <c r="AI1586" i="1"/>
  <c r="AI1582" i="1"/>
  <c r="AI1593" i="1"/>
  <c r="AJ1591" i="1"/>
  <c r="AI1589" i="1"/>
  <c r="AJ1588" i="1"/>
  <c r="AJ1581" i="1"/>
  <c r="AL1590" i="1"/>
  <c r="AI1585" i="1"/>
  <c r="AJ1584" i="1"/>
  <c r="AI1581" i="1"/>
  <c r="AI1587" i="1"/>
  <c r="AJ1586" i="1"/>
  <c r="AI1583" i="1"/>
  <c r="AJ1514" i="1"/>
  <c r="AJ1513" i="1"/>
  <c r="AI1512" i="1"/>
  <c r="AI1511" i="1"/>
  <c r="AL1520" i="1"/>
  <c r="AI1517" i="1"/>
  <c r="AJ1516" i="1"/>
  <c r="AI1513" i="1"/>
  <c r="AF1529" i="1"/>
  <c r="AL1336" i="1"/>
  <c r="AJ1335" i="1"/>
  <c r="AI1334" i="1"/>
  <c r="AI1333" i="1"/>
  <c r="AJ1330" i="1"/>
  <c r="AJ1329" i="1"/>
  <c r="AJ1342" i="1" s="1"/>
  <c r="AF1347" i="1"/>
  <c r="AI1330" i="1"/>
  <c r="AI1329" i="1"/>
  <c r="AI1342" i="1" s="1"/>
  <c r="AJ1120" i="1"/>
  <c r="AJ834" i="1"/>
  <c r="AI92" i="1"/>
  <c r="AJ93" i="1"/>
  <c r="AI96" i="1"/>
  <c r="AI101" i="1"/>
  <c r="AG180" i="1"/>
  <c r="AG217" i="1" s="1"/>
  <c r="AJ246" i="1"/>
  <c r="AJ247" i="1"/>
  <c r="AI250" i="1"/>
  <c r="AJ251" i="1"/>
  <c r="AI254" i="1"/>
  <c r="AI386" i="1"/>
  <c r="AJ463" i="1"/>
  <c r="AI546" i="1"/>
  <c r="AI547" i="1"/>
  <c r="AJ687" i="1"/>
  <c r="AI688" i="1"/>
  <c r="AI691" i="1"/>
  <c r="AI828" i="1"/>
  <c r="AI829" i="1"/>
  <c r="AI833" i="1"/>
  <c r="AL913" i="1"/>
  <c r="AL1058" i="1"/>
  <c r="AI1271" i="1"/>
  <c r="AI1268" i="1"/>
  <c r="AJ1267" i="1"/>
  <c r="AI1262" i="1"/>
  <c r="AJ1261" i="1"/>
  <c r="AG1734" i="1"/>
  <c r="AJ91" i="1"/>
  <c r="AJ95" i="1"/>
  <c r="AI100" i="1"/>
  <c r="AF108" i="1"/>
  <c r="AI392" i="1"/>
  <c r="AJ393" i="1"/>
  <c r="AJ545" i="1"/>
  <c r="AJ546" i="1"/>
  <c r="AI824" i="1"/>
  <c r="AI825" i="1"/>
  <c r="AI826" i="1"/>
  <c r="AJ827" i="1"/>
  <c r="AJ828" i="1"/>
  <c r="AJ829" i="1"/>
  <c r="AJ832" i="1"/>
  <c r="AG1132" i="1"/>
  <c r="AF2241" i="1"/>
  <c r="AF185" i="1"/>
  <c r="AI243" i="1"/>
  <c r="AI244" i="1"/>
  <c r="AI317" i="1"/>
  <c r="AI383" i="1"/>
  <c r="AJ384" i="1"/>
  <c r="AI453" i="1"/>
  <c r="AI454" i="1"/>
  <c r="AI455" i="1"/>
  <c r="AJ456" i="1"/>
  <c r="AJ457" i="1"/>
  <c r="AJ458" i="1"/>
  <c r="AJ461" i="1"/>
  <c r="AJ535" i="1"/>
  <c r="AJ536" i="1"/>
  <c r="AJ537" i="1"/>
  <c r="AJ538" i="1"/>
  <c r="AI539" i="1"/>
  <c r="AI540" i="1"/>
  <c r="AI541" i="1"/>
  <c r="AI543" i="1"/>
  <c r="AJ544" i="1"/>
  <c r="AJ683" i="1"/>
  <c r="AJ684" i="1"/>
  <c r="AI685" i="1"/>
  <c r="AJ823" i="1"/>
  <c r="AJ824" i="1"/>
  <c r="AJ825" i="1"/>
  <c r="AI831" i="1"/>
  <c r="AI835" i="1"/>
  <c r="AJ916" i="1"/>
  <c r="AI916" i="1"/>
  <c r="AI915" i="1"/>
  <c r="AJ913" i="1"/>
  <c r="AI912" i="1"/>
  <c r="AI910" i="1"/>
  <c r="AI909" i="1"/>
  <c r="AI908" i="1"/>
  <c r="AJ907" i="1"/>
  <c r="AJ906" i="1"/>
  <c r="AJ905" i="1"/>
  <c r="AJ904" i="1"/>
  <c r="AJ915" i="1"/>
  <c r="AH1023" i="1"/>
  <c r="D1012" i="1" s="1"/>
  <c r="D1023" i="1" s="1"/>
  <c r="AJ1265" i="1"/>
  <c r="AL1268" i="1"/>
  <c r="AI1266" i="1"/>
  <c r="AJ1449" i="1"/>
  <c r="AJ1447" i="1"/>
  <c r="AI1446" i="1"/>
  <c r="AH953" i="1"/>
  <c r="AK953" i="1" s="1"/>
  <c r="AJ989" i="1"/>
  <c r="AJ990" i="1"/>
  <c r="AF1138" i="1"/>
  <c r="AF1208" i="1"/>
  <c r="AF1880" i="1"/>
  <c r="AF2162" i="1"/>
  <c r="AF2242" i="1"/>
  <c r="AJ985" i="1"/>
  <c r="AG1062" i="1"/>
  <c r="AF1137" i="1"/>
  <c r="AF1278" i="1"/>
  <c r="AF1348" i="1"/>
  <c r="AH1734" i="1"/>
  <c r="AH1735" i="1" s="1"/>
  <c r="AF2021" i="1"/>
  <c r="AF2022" i="1"/>
  <c r="AF2091" i="1"/>
  <c r="AH2376" i="1"/>
  <c r="AH2377" i="1" s="1"/>
  <c r="AJ179" i="1"/>
  <c r="AI179" i="1"/>
  <c r="AI178" i="1"/>
  <c r="AJ177" i="1"/>
  <c r="AJ176" i="1"/>
  <c r="AI175" i="1"/>
  <c r="AI173" i="1"/>
  <c r="AJ172" i="1"/>
  <c r="AJ171" i="1"/>
  <c r="AI170" i="1"/>
  <c r="AI169" i="1"/>
  <c r="AJ168" i="1"/>
  <c r="AJ167" i="1"/>
  <c r="AI167" i="1"/>
  <c r="AI172" i="1"/>
  <c r="AJ173" i="1"/>
  <c r="AL176" i="1"/>
  <c r="AG255" i="1"/>
  <c r="AF260" i="1"/>
  <c r="AH286" i="1"/>
  <c r="D275" i="1" s="1"/>
  <c r="D286" i="1" s="1"/>
  <c r="AK275" i="1"/>
  <c r="AI323" i="1"/>
  <c r="AJ321" i="1"/>
  <c r="AI320" i="1"/>
  <c r="AI324" i="1"/>
  <c r="AI318" i="1"/>
  <c r="AJ317" i="1"/>
  <c r="AJ316" i="1"/>
  <c r="AI315" i="1"/>
  <c r="AI314" i="1"/>
  <c r="AJ313" i="1"/>
  <c r="AJ312" i="1"/>
  <c r="AI322" i="1"/>
  <c r="AJ323" i="1"/>
  <c r="AF470" i="1"/>
  <c r="AH509" i="1"/>
  <c r="AK485" i="1"/>
  <c r="AH626" i="1"/>
  <c r="AH627" i="1" s="1"/>
  <c r="AI754" i="1"/>
  <c r="AJ755" i="1"/>
  <c r="AI758" i="1"/>
  <c r="AF841" i="1"/>
  <c r="AK856" i="1"/>
  <c r="AJ102" i="1"/>
  <c r="AJ100" i="1"/>
  <c r="AJ96" i="1"/>
  <c r="AI94" i="1"/>
  <c r="AI93" i="1"/>
  <c r="AJ92" i="1"/>
  <c r="AI90" i="1"/>
  <c r="AH141" i="1"/>
  <c r="D123" i="1" s="1"/>
  <c r="D141" i="1" s="1"/>
  <c r="AK123" i="1"/>
  <c r="AI171" i="1"/>
  <c r="AG395" i="1"/>
  <c r="AJ394" i="1"/>
  <c r="AI385" i="1"/>
  <c r="AI384" i="1"/>
  <c r="AJ383" i="1"/>
  <c r="AJ382" i="1"/>
  <c r="AI394" i="1"/>
  <c r="AI393" i="1"/>
  <c r="AJ392" i="1"/>
  <c r="AJ391" i="1"/>
  <c r="AI390" i="1"/>
  <c r="AI388" i="1"/>
  <c r="AJ387" i="1"/>
  <c r="AJ386" i="1"/>
  <c r="AG426" i="1"/>
  <c r="AK568" i="1"/>
  <c r="AI624" i="1"/>
  <c r="AI625" i="1"/>
  <c r="AI619" i="1"/>
  <c r="AJ618" i="1"/>
  <c r="AJ617" i="1"/>
  <c r="AI616" i="1"/>
  <c r="AI615" i="1"/>
  <c r="AJ614" i="1"/>
  <c r="AJ613" i="1"/>
  <c r="AJ622" i="1"/>
  <c r="AI621" i="1"/>
  <c r="AI623" i="1"/>
  <c r="AG696" i="1"/>
  <c r="AH766" i="1"/>
  <c r="AG797" i="1"/>
  <c r="AH727" i="1"/>
  <c r="AK716" i="1"/>
  <c r="AI764" i="1"/>
  <c r="AJ762" i="1"/>
  <c r="AI761" i="1"/>
  <c r="AI765" i="1"/>
  <c r="AI759" i="1"/>
  <c r="AJ758" i="1"/>
  <c r="AJ757" i="1"/>
  <c r="AI756" i="1"/>
  <c r="AI755" i="1"/>
  <c r="AJ754" i="1"/>
  <c r="AJ753" i="1"/>
  <c r="AI763" i="1"/>
  <c r="AJ764" i="1"/>
  <c r="AI168" i="1"/>
  <c r="AJ169" i="1"/>
  <c r="AI177" i="1"/>
  <c r="AJ178" i="1"/>
  <c r="AH325" i="1"/>
  <c r="AH326" i="1" s="1"/>
  <c r="AG356" i="1"/>
  <c r="AL391" i="1"/>
  <c r="AG465" i="1"/>
  <c r="AH548" i="1"/>
  <c r="AG657" i="1"/>
  <c r="AG836" i="1"/>
  <c r="AG879" i="1" s="1"/>
  <c r="AI1341" i="1"/>
  <c r="AG1625" i="1"/>
  <c r="AG1695" i="1"/>
  <c r="AH1835" i="1"/>
  <c r="AK1835" i="1" s="1"/>
  <c r="AK1824" i="1"/>
  <c r="AG103" i="1"/>
  <c r="AF109" i="1"/>
  <c r="AG141" i="1"/>
  <c r="D200" i="1"/>
  <c r="D216" i="1" s="1"/>
  <c r="AJ244" i="1"/>
  <c r="AJ248" i="1"/>
  <c r="AI252" i="1"/>
  <c r="AJ253" i="1"/>
  <c r="AG286" i="1"/>
  <c r="AF331" i="1"/>
  <c r="AH395" i="1"/>
  <c r="AH396" i="1" s="1"/>
  <c r="AF400" i="1"/>
  <c r="AH465" i="1"/>
  <c r="AH466" i="1" s="1"/>
  <c r="AG548" i="1"/>
  <c r="AG588" i="1" s="1"/>
  <c r="AI545" i="1"/>
  <c r="AG626" i="1"/>
  <c r="AF631" i="1"/>
  <c r="AH657" i="1"/>
  <c r="AK657" i="1" s="1"/>
  <c r="AJ694" i="1"/>
  <c r="AI695" i="1"/>
  <c r="AF772" i="1"/>
  <c r="AH836" i="1"/>
  <c r="AG917" i="1"/>
  <c r="AI914" i="1"/>
  <c r="AG992" i="1"/>
  <c r="AI989" i="1"/>
  <c r="AJ1057" i="1"/>
  <c r="AI1060" i="1"/>
  <c r="AF1068" i="1"/>
  <c r="AG1202" i="1"/>
  <c r="AI1191" i="1"/>
  <c r="AI1195" i="1"/>
  <c r="AL1198" i="1"/>
  <c r="AF1207" i="1"/>
  <c r="AG1233" i="1"/>
  <c r="AG1272" i="1"/>
  <c r="AI1269" i="1"/>
  <c r="AI1267" i="1"/>
  <c r="AI1265" i="1"/>
  <c r="AJ1264" i="1"/>
  <c r="AJ1263" i="1"/>
  <c r="AI1261" i="1"/>
  <c r="AI1260" i="1"/>
  <c r="AH1342" i="1"/>
  <c r="AH1343" i="1" s="1"/>
  <c r="AG1342" i="1"/>
  <c r="AG1412" i="1"/>
  <c r="AJ1440" i="1"/>
  <c r="AI1443" i="1"/>
  <c r="AJ1444" i="1"/>
  <c r="AI1448" i="1"/>
  <c r="AF1879" i="1"/>
  <c r="AG2376" i="1"/>
  <c r="AF2381" i="1"/>
  <c r="AH917" i="1"/>
  <c r="AH918" i="1" s="1"/>
  <c r="AF922" i="1"/>
  <c r="AH992" i="1"/>
  <c r="AF997" i="1"/>
  <c r="AH1062" i="1"/>
  <c r="AH1063" i="1" s="1"/>
  <c r="AF1067" i="1"/>
  <c r="AH1202" i="1"/>
  <c r="AH1203" i="1" s="1"/>
  <c r="AJ1190" i="1"/>
  <c r="AJ1194" i="1"/>
  <c r="AI1332" i="1"/>
  <c r="AG1485" i="1"/>
  <c r="AF1950" i="1"/>
  <c r="AH180" i="1"/>
  <c r="AH255" i="1"/>
  <c r="AG325" i="1"/>
  <c r="AH356" i="1"/>
  <c r="D345" i="1" s="1"/>
  <c r="D356" i="1" s="1"/>
  <c r="AH426" i="1"/>
  <c r="AK426" i="1" s="1"/>
  <c r="AG509" i="1"/>
  <c r="AF554" i="1"/>
  <c r="AF632" i="1"/>
  <c r="AH696" i="1"/>
  <c r="AH697" i="1" s="1"/>
  <c r="AG727" i="1"/>
  <c r="AG766" i="1"/>
  <c r="AH797" i="1"/>
  <c r="AF923" i="1"/>
  <c r="AG953" i="1"/>
  <c r="AK937" i="1"/>
  <c r="AF998" i="1"/>
  <c r="AG1023" i="1"/>
  <c r="AK1012" i="1"/>
  <c r="AH1132" i="1"/>
  <c r="AH1133" i="1" s="1"/>
  <c r="AL1189" i="1"/>
  <c r="AI1331" i="1"/>
  <c r="AI1449" i="1"/>
  <c r="AI1450" i="1"/>
  <c r="AI1444" i="1"/>
  <c r="AJ1443" i="1"/>
  <c r="AI1441" i="1"/>
  <c r="AI1440" i="1"/>
  <c r="AJ1438" i="1"/>
  <c r="AG1555" i="1"/>
  <c r="AG1835" i="1"/>
  <c r="AG2479" i="1"/>
  <c r="AH2619" i="1"/>
  <c r="D2608" i="1" s="1"/>
  <c r="D2619" i="1" s="1"/>
  <c r="AK2608" i="1"/>
  <c r="AH1303" i="1"/>
  <c r="AK1303" i="1" s="1"/>
  <c r="AG1303" i="1"/>
  <c r="AF1456" i="1"/>
  <c r="AF1457" i="1"/>
  <c r="AF1599" i="1"/>
  <c r="AF1600" i="1"/>
  <c r="AF1739" i="1"/>
  <c r="AG2086" i="1"/>
  <c r="AG2117" i="1"/>
  <c r="AG2236" i="1"/>
  <c r="AG2267" i="1"/>
  <c r="AF2382" i="1"/>
  <c r="AF2523" i="1"/>
  <c r="AG2619" i="1"/>
  <c r="AF1530" i="1"/>
  <c r="AF1670" i="1"/>
  <c r="AF1810" i="1"/>
  <c r="AG2156" i="1"/>
  <c r="AG2197" i="1"/>
  <c r="AG2306" i="1"/>
  <c r="AH2479" i="1"/>
  <c r="D2468" i="1" s="1"/>
  <c r="D2479" i="1" s="1"/>
  <c r="AK2468" i="1"/>
  <c r="AH1906" i="1"/>
  <c r="D1894" i="1" s="1"/>
  <c r="D1906" i="1" s="1"/>
  <c r="AG1906" i="1"/>
  <c r="AH2047" i="1"/>
  <c r="D2036" i="1" s="1"/>
  <c r="D2047" i="1" s="1"/>
  <c r="AG2047" i="1"/>
  <c r="AH2197" i="1"/>
  <c r="AK2197" i="1" s="1"/>
  <c r="AH2267" i="1"/>
  <c r="D2256" i="1" s="1"/>
  <c r="D2267" i="1" s="1"/>
  <c r="AG2337" i="1"/>
  <c r="AH2409" i="1"/>
  <c r="D2396" i="1" s="1"/>
  <c r="D2409" i="1" s="1"/>
  <c r="AG2409" i="1"/>
  <c r="AF2454" i="1"/>
  <c r="AF2593" i="1"/>
  <c r="AF2312" i="1"/>
  <c r="AH2549" i="1"/>
  <c r="AK2549" i="1" s="1"/>
  <c r="AG2549" i="1"/>
  <c r="AF2594" i="1"/>
  <c r="AH2086" i="1"/>
  <c r="AH2087" i="1" s="1"/>
  <c r="AH2156" i="1"/>
  <c r="AH2157" i="1" s="1"/>
  <c r="AH2236" i="1"/>
  <c r="AH2237" i="1" s="1"/>
  <c r="AH2306" i="1"/>
  <c r="AH2307" i="1" s="1"/>
  <c r="AG2448" i="1"/>
  <c r="AH2448" i="1"/>
  <c r="AH2449" i="1" s="1"/>
  <c r="AG2518" i="1"/>
  <c r="AH2518" i="1"/>
  <c r="AH2519" i="1" s="1"/>
  <c r="AG2588" i="1"/>
  <c r="AH2588" i="1"/>
  <c r="AH2589" i="1" s="1"/>
  <c r="C2117" i="1"/>
  <c r="C2197" i="1"/>
  <c r="C2267" i="1"/>
  <c r="AH2337" i="1"/>
  <c r="AI1059" i="1"/>
  <c r="AJ1058" i="1"/>
  <c r="AJ1055" i="1"/>
  <c r="AI1052" i="1"/>
  <c r="AJ1051" i="1"/>
  <c r="AI1061" i="1"/>
  <c r="AJ1060" i="1"/>
  <c r="AI1057" i="1"/>
  <c r="AI1054" i="1"/>
  <c r="AJ1053" i="1"/>
  <c r="AI1050" i="1"/>
  <c r="AJ1049" i="1"/>
  <c r="AI1058" i="1"/>
  <c r="AJ1059" i="1"/>
  <c r="AG1093" i="1"/>
  <c r="AI1129" i="1"/>
  <c r="AJ1128" i="1"/>
  <c r="AJ1125" i="1"/>
  <c r="AI1122" i="1"/>
  <c r="AJ1121" i="1"/>
  <c r="AI1131" i="1"/>
  <c r="AJ1130" i="1"/>
  <c r="AI1127" i="1"/>
  <c r="AI1124" i="1"/>
  <c r="AJ1123" i="1"/>
  <c r="AI1120" i="1"/>
  <c r="AJ1119" i="1"/>
  <c r="AI1130" i="1"/>
  <c r="AJ1129" i="1"/>
  <c r="AI1123" i="1"/>
  <c r="AJ1122" i="1"/>
  <c r="AI1119" i="1"/>
  <c r="AJ1127" i="1"/>
  <c r="AJ1131" i="1"/>
  <c r="AG1163" i="1"/>
  <c r="AI1053" i="1"/>
  <c r="AJ1054" i="1"/>
  <c r="AL1056" i="1"/>
  <c r="AI1121" i="1"/>
  <c r="AI1125" i="1"/>
  <c r="AL1126" i="1"/>
  <c r="AH1093" i="1"/>
  <c r="AH1163" i="1"/>
  <c r="AI1189" i="1"/>
  <c r="AJ1192" i="1"/>
  <c r="AI1193" i="1"/>
  <c r="AJ1199" i="1"/>
  <c r="AI1200" i="1"/>
  <c r="AH1233" i="1"/>
  <c r="AH1272" i="1"/>
  <c r="AH1273" i="1" s="1"/>
  <c r="AI1337" i="1"/>
  <c r="AH1412" i="1"/>
  <c r="D1362" i="1" s="1"/>
  <c r="D1412" i="1" s="1"/>
  <c r="AH1485" i="1"/>
  <c r="D1471" i="1" s="1"/>
  <c r="D1485" i="1" s="1"/>
  <c r="AH1555" i="1"/>
  <c r="D1544" i="1" s="1"/>
  <c r="D1555" i="1" s="1"/>
  <c r="AH1625" i="1"/>
  <c r="D1614" i="1" s="1"/>
  <c r="D1625" i="1" s="1"/>
  <c r="AH1695" i="1"/>
  <c r="D1684" i="1" s="1"/>
  <c r="D1695" i="1" s="1"/>
  <c r="AH1945" i="1"/>
  <c r="AH1946" i="1" s="1"/>
  <c r="AJ1189" i="1"/>
  <c r="AI1190" i="1"/>
  <c r="AJ1193" i="1"/>
  <c r="AI1194" i="1"/>
  <c r="AI1197" i="1"/>
  <c r="AJ1200" i="1"/>
  <c r="AI1201" i="1"/>
  <c r="AJ1337" i="1"/>
  <c r="AI1338" i="1"/>
  <c r="AI1339" i="1"/>
  <c r="AJ1340" i="1"/>
  <c r="AG1451" i="1"/>
  <c r="AH1451" i="1"/>
  <c r="AH1452" i="1" s="1"/>
  <c r="AG1524" i="1"/>
  <c r="AH1524" i="1"/>
  <c r="AH1525" i="1" s="1"/>
  <c r="AG1594" i="1"/>
  <c r="AH1594" i="1"/>
  <c r="AH1595" i="1" s="1"/>
  <c r="AG1664" i="1"/>
  <c r="AH1664" i="1"/>
  <c r="AH1665" i="1" s="1"/>
  <c r="AG1765" i="1"/>
  <c r="AH1874" i="1"/>
  <c r="AH1875" i="1" s="1"/>
  <c r="AL1196" i="1"/>
  <c r="AJ1197" i="1"/>
  <c r="AI1198" i="1"/>
  <c r="AJ1201" i="1"/>
  <c r="AI1340" i="1"/>
  <c r="AJ1339" i="1"/>
  <c r="AJ1332" i="1"/>
  <c r="AJ1338" i="1"/>
  <c r="AJ1341" i="1"/>
  <c r="C1765" i="1"/>
  <c r="AH1804" i="1"/>
  <c r="AH1805" i="1" s="1"/>
  <c r="C2047" i="1"/>
  <c r="AJ1191" i="1"/>
  <c r="AI1192" i="1"/>
  <c r="AJ1195" i="1"/>
  <c r="AJ1198" i="1"/>
  <c r="AI1270" i="1"/>
  <c r="AJ1269" i="1"/>
  <c r="AJ1266" i="1"/>
  <c r="AI1263" i="1"/>
  <c r="AJ1262" i="1"/>
  <c r="AJ1268" i="1"/>
  <c r="AJ1271" i="1"/>
  <c r="AJ1331" i="1"/>
  <c r="AH1977" i="1"/>
  <c r="AG1977" i="1"/>
  <c r="C1977" i="1"/>
  <c r="AH2016" i="1"/>
  <c r="AH2017" i="1" s="1"/>
  <c r="AL1445" i="1"/>
  <c r="AJ1446" i="1"/>
  <c r="AI1447" i="1"/>
  <c r="AJ1450" i="1"/>
  <c r="AG1804" i="1"/>
  <c r="AG1874" i="1"/>
  <c r="AG1945" i="1"/>
  <c r="AG2016" i="1"/>
  <c r="AI1438" i="1"/>
  <c r="AJ1441" i="1"/>
  <c r="AJ1445" i="1"/>
  <c r="AJ1448" i="1"/>
  <c r="AH1765" i="1"/>
  <c r="D1754" i="1" s="1"/>
  <c r="D1765" i="1" s="1"/>
  <c r="C1023" i="1"/>
  <c r="AL979" i="1"/>
  <c r="AL986" i="1"/>
  <c r="AJ987" i="1"/>
  <c r="AI988" i="1"/>
  <c r="C953" i="1"/>
  <c r="AL904" i="1"/>
  <c r="AL911" i="1"/>
  <c r="AJ912" i="1"/>
  <c r="AI913" i="1"/>
  <c r="C878" i="1"/>
  <c r="AL823" i="1"/>
  <c r="AL830" i="1"/>
  <c r="AJ831" i="1"/>
  <c r="AI832" i="1"/>
  <c r="AJ835" i="1"/>
  <c r="AI823" i="1"/>
  <c r="AJ826" i="1"/>
  <c r="AI827" i="1"/>
  <c r="AJ833" i="1"/>
  <c r="C797" i="1"/>
  <c r="AL753" i="1"/>
  <c r="AL760" i="1"/>
  <c r="AJ761" i="1"/>
  <c r="AI762" i="1"/>
  <c r="AJ765" i="1"/>
  <c r="AI753" i="1"/>
  <c r="AJ756" i="1"/>
  <c r="AI757" i="1"/>
  <c r="AJ763" i="1"/>
  <c r="C727" i="1"/>
  <c r="AI689" i="1"/>
  <c r="AL690" i="1"/>
  <c r="AJ691" i="1"/>
  <c r="AI692" i="1"/>
  <c r="AJ695" i="1"/>
  <c r="AJ685" i="1"/>
  <c r="AI686" i="1"/>
  <c r="AJ689" i="1"/>
  <c r="AJ692" i="1"/>
  <c r="AI693" i="1"/>
  <c r="AI683" i="1"/>
  <c r="AJ686" i="1"/>
  <c r="AI687" i="1"/>
  <c r="AJ693" i="1"/>
  <c r="C657" i="1"/>
  <c r="AL613" i="1"/>
  <c r="AL620" i="1"/>
  <c r="AJ621" i="1"/>
  <c r="AI622" i="1"/>
  <c r="AJ625" i="1"/>
  <c r="AI613" i="1"/>
  <c r="AJ616" i="1"/>
  <c r="AI617" i="1"/>
  <c r="AJ623" i="1"/>
  <c r="C587" i="1"/>
  <c r="AL535" i="1"/>
  <c r="AL542" i="1"/>
  <c r="AJ543" i="1"/>
  <c r="AI544" i="1"/>
  <c r="C509" i="1"/>
  <c r="AL452" i="1"/>
  <c r="AL459" i="1"/>
  <c r="AJ460" i="1"/>
  <c r="AI461" i="1"/>
  <c r="AJ464" i="1"/>
  <c r="AI452" i="1"/>
  <c r="AJ455" i="1"/>
  <c r="AI456" i="1"/>
  <c r="AJ462" i="1"/>
  <c r="C426" i="1"/>
  <c r="AL382" i="1"/>
  <c r="AL389" i="1"/>
  <c r="AJ390" i="1"/>
  <c r="AI391" i="1"/>
  <c r="C356" i="1"/>
  <c r="AL312" i="1"/>
  <c r="AL319" i="1"/>
  <c r="AJ320" i="1"/>
  <c r="AI321" i="1"/>
  <c r="AJ324" i="1"/>
  <c r="AI312" i="1"/>
  <c r="AJ315" i="1"/>
  <c r="AI316" i="1"/>
  <c r="AJ322" i="1"/>
  <c r="C286" i="1"/>
  <c r="AL242" i="1"/>
  <c r="AL249" i="1"/>
  <c r="AJ250" i="1"/>
  <c r="AI251" i="1"/>
  <c r="AJ254" i="1"/>
  <c r="AI242" i="1"/>
  <c r="AJ245" i="1"/>
  <c r="AI246" i="1"/>
  <c r="AJ252" i="1"/>
  <c r="AL167" i="1"/>
  <c r="AJ175" i="1"/>
  <c r="AI176" i="1"/>
  <c r="AH103" i="1"/>
  <c r="D90" i="1" s="1"/>
  <c r="D103" i="1" s="1"/>
  <c r="AJ90" i="1"/>
  <c r="AI91" i="1"/>
  <c r="AJ94" i="1"/>
  <c r="AI95" i="1"/>
  <c r="AI98" i="1"/>
  <c r="AJ101" i="1"/>
  <c r="AI102" i="1"/>
  <c r="AL97" i="1"/>
  <c r="AJ98" i="1"/>
  <c r="AI99" i="1"/>
  <c r="AF2118" i="1" l="1"/>
  <c r="AI1272" i="1"/>
  <c r="AJ1272" i="1"/>
  <c r="AI180" i="1"/>
  <c r="AJ180" i="1"/>
  <c r="AH2117" i="1"/>
  <c r="AK2117" i="1" s="1"/>
  <c r="AH2686" i="1"/>
  <c r="AH2744" i="1" s="1"/>
  <c r="AF2745" i="1"/>
  <c r="N2745" i="1"/>
  <c r="N2117" i="1"/>
  <c r="N2118" i="1" s="1"/>
  <c r="AF2094" i="1"/>
  <c r="AH181" i="1"/>
  <c r="AH217" i="1"/>
  <c r="AE219" i="1"/>
  <c r="AF188" i="1"/>
  <c r="AJ2448" i="1"/>
  <c r="AI2448" i="1"/>
  <c r="AJ2016" i="1"/>
  <c r="AJ1945" i="1"/>
  <c r="AI1594" i="1"/>
  <c r="AJ1594" i="1"/>
  <c r="AJ1664" i="1"/>
  <c r="AI2016" i="1"/>
  <c r="AJ2376" i="1"/>
  <c r="AI2376" i="1"/>
  <c r="AI2086" i="1"/>
  <c r="AJ2086" i="1"/>
  <c r="AI1524" i="1"/>
  <c r="AJ1524" i="1"/>
  <c r="AJ2588" i="1"/>
  <c r="AI2588" i="1"/>
  <c r="AG2550" i="1"/>
  <c r="AI2518" i="1"/>
  <c r="AJ2518" i="1"/>
  <c r="AJ2306" i="1"/>
  <c r="AI2306" i="1"/>
  <c r="AJ2236" i="1"/>
  <c r="AI2236" i="1"/>
  <c r="AJ2156" i="1"/>
  <c r="AI2156" i="1"/>
  <c r="AI1945" i="1"/>
  <c r="AJ1874" i="1"/>
  <c r="AI1874" i="1"/>
  <c r="AJ1804" i="1"/>
  <c r="AI1804" i="1"/>
  <c r="AJ1734" i="1"/>
  <c r="AI1734" i="1"/>
  <c r="AI1664" i="1"/>
  <c r="AI1451" i="1"/>
  <c r="AJ1451" i="1"/>
  <c r="AJ1062" i="1"/>
  <c r="AI1062" i="1"/>
  <c r="AI103" i="1"/>
  <c r="AJ103" i="1"/>
  <c r="AJ465" i="1"/>
  <c r="AI465" i="1"/>
  <c r="AG1556" i="1"/>
  <c r="AG1836" i="1"/>
  <c r="AH142" i="1"/>
  <c r="AH104" i="1"/>
  <c r="AG1486" i="1"/>
  <c r="AJ917" i="1"/>
  <c r="AG798" i="1"/>
  <c r="AI917" i="1"/>
  <c r="AF1742" i="1"/>
  <c r="AG142" i="1"/>
  <c r="AG1907" i="1"/>
  <c r="AG1626" i="1"/>
  <c r="AH1024" i="1"/>
  <c r="AG2410" i="1"/>
  <c r="AF403" i="1"/>
  <c r="AG1024" i="1"/>
  <c r="AG510" i="1"/>
  <c r="AH837" i="1"/>
  <c r="AH879" i="1"/>
  <c r="AE881" i="1"/>
  <c r="AI836" i="1"/>
  <c r="AJ836" i="1"/>
  <c r="AI696" i="1"/>
  <c r="AJ696" i="1"/>
  <c r="AI626" i="1"/>
  <c r="AJ626" i="1"/>
  <c r="AI395" i="1"/>
  <c r="AJ395" i="1"/>
  <c r="AI325" i="1"/>
  <c r="AJ325" i="1"/>
  <c r="AG2268" i="1"/>
  <c r="AG357" i="1"/>
  <c r="AG1696" i="1"/>
  <c r="AG2198" i="1"/>
  <c r="AG1413" i="1"/>
  <c r="AG658" i="1"/>
  <c r="AG1094" i="1"/>
  <c r="AK1939" i="1"/>
  <c r="AK1945" i="1" s="1"/>
  <c r="AH1978" i="1"/>
  <c r="AK2512" i="1"/>
  <c r="AK2518" i="1" s="1"/>
  <c r="AH2550" i="1"/>
  <c r="AL1132" i="1"/>
  <c r="AH1164" i="1"/>
  <c r="AE590" i="1"/>
  <c r="AH588" i="1"/>
  <c r="AK1518" i="1"/>
  <c r="AK1524" i="1" s="1"/>
  <c r="AH1556" i="1"/>
  <c r="AK2230" i="1"/>
  <c r="AK2236" i="1" s="1"/>
  <c r="AH2268" i="1"/>
  <c r="AH1234" i="1"/>
  <c r="AL1342" i="1"/>
  <c r="AH1413" i="1"/>
  <c r="AG1304" i="1"/>
  <c r="AH798" i="1"/>
  <c r="AG1978" i="1"/>
  <c r="AK1868" i="1"/>
  <c r="AK1874" i="1" s="1"/>
  <c r="AH1907" i="1"/>
  <c r="AK1588" i="1"/>
  <c r="AK1594" i="1" s="1"/>
  <c r="AH1626" i="1"/>
  <c r="AH1486" i="1"/>
  <c r="AH1304" i="1"/>
  <c r="AG2620" i="1"/>
  <c r="AG2480" i="1"/>
  <c r="AK2080" i="1"/>
  <c r="AK2086" i="1" s="1"/>
  <c r="AH728" i="1"/>
  <c r="AK174" i="1"/>
  <c r="AK180" i="1" s="1"/>
  <c r="AK1056" i="1"/>
  <c r="AK1062" i="1" s="1"/>
  <c r="AH1094" i="1"/>
  <c r="D904" i="1"/>
  <c r="D917" i="1" s="1"/>
  <c r="AH954" i="1"/>
  <c r="AG1234" i="1"/>
  <c r="AK830" i="1"/>
  <c r="AK836" i="1" s="1"/>
  <c r="AH658" i="1"/>
  <c r="AG287" i="1"/>
  <c r="AG1766" i="1"/>
  <c r="AK1798" i="1"/>
  <c r="AK1804" i="1" s="1"/>
  <c r="AH1836" i="1"/>
  <c r="AK2300" i="1"/>
  <c r="AK2306" i="1" s="1"/>
  <c r="AH2338" i="1"/>
  <c r="AK459" i="1"/>
  <c r="AK465" i="1" s="1"/>
  <c r="AH510" i="1"/>
  <c r="AL325" i="1"/>
  <c r="AH357" i="1"/>
  <c r="AK1658" i="1"/>
  <c r="AK1664" i="1" s="1"/>
  <c r="AH1696" i="1"/>
  <c r="D2363" i="1"/>
  <c r="D2376" i="1" s="1"/>
  <c r="AH2410" i="1"/>
  <c r="AL1734" i="1"/>
  <c r="AH1766" i="1"/>
  <c r="AG2048" i="1"/>
  <c r="AK2010" i="1"/>
  <c r="AK2016" i="1" s="1"/>
  <c r="AH2048" i="1"/>
  <c r="AK2582" i="1"/>
  <c r="AK2588" i="1" s="1"/>
  <c r="AH2620" i="1"/>
  <c r="AK2442" i="1"/>
  <c r="AK2448" i="1" s="1"/>
  <c r="AH2480" i="1"/>
  <c r="AK2150" i="1"/>
  <c r="AK2156" i="1" s="1"/>
  <c r="AH2198" i="1"/>
  <c r="AG2338" i="1"/>
  <c r="AG2118" i="1"/>
  <c r="AL255" i="1"/>
  <c r="AH287" i="1"/>
  <c r="AG954" i="1"/>
  <c r="AL395" i="1"/>
  <c r="AH427" i="1"/>
  <c r="AG728" i="1"/>
  <c r="AG427" i="1"/>
  <c r="AG1164" i="1"/>
  <c r="AK141" i="1"/>
  <c r="AK1023" i="1"/>
  <c r="AF704" i="1"/>
  <c r="AF1210" i="1"/>
  <c r="AF844" i="1"/>
  <c r="AL626" i="1"/>
  <c r="D613" i="1"/>
  <c r="D626" i="1" s="1"/>
  <c r="AF634" i="1"/>
  <c r="AF1140" i="1"/>
  <c r="D1824" i="1"/>
  <c r="D1835" i="1" s="1"/>
  <c r="AK2409" i="1"/>
  <c r="AL180" i="1"/>
  <c r="AL465" i="1"/>
  <c r="AK620" i="1"/>
  <c r="AK626" i="1" s="1"/>
  <c r="AF1000" i="1"/>
  <c r="D452" i="1"/>
  <c r="D465" i="1" s="1"/>
  <c r="AF1882" i="1"/>
  <c r="AK986" i="1"/>
  <c r="AK992" i="1" s="1"/>
  <c r="AH993" i="1"/>
  <c r="AF1672" i="1"/>
  <c r="AF1280" i="1"/>
  <c r="AF774" i="1"/>
  <c r="AK542" i="1"/>
  <c r="AK548" i="1" s="1"/>
  <c r="AH549" i="1"/>
  <c r="D242" i="1"/>
  <c r="D255" i="1" s="1"/>
  <c r="AH256" i="1"/>
  <c r="AJ992" i="1"/>
  <c r="AI992" i="1"/>
  <c r="AK2479" i="1"/>
  <c r="D937" i="1"/>
  <c r="D953" i="1" s="1"/>
  <c r="D646" i="1"/>
  <c r="D657" i="1" s="1"/>
  <c r="D415" i="1"/>
  <c r="D426" i="1" s="1"/>
  <c r="AF1070" i="1"/>
  <c r="D979" i="1"/>
  <c r="D992" i="1" s="1"/>
  <c r="AE660" i="1"/>
  <c r="AK319" i="1"/>
  <c r="AK325" i="1" s="1"/>
  <c r="D167" i="1"/>
  <c r="D180" i="1" s="1"/>
  <c r="AL548" i="1"/>
  <c r="D535" i="1"/>
  <c r="D548" i="1" s="1"/>
  <c r="AI548" i="1"/>
  <c r="AF556" i="1"/>
  <c r="AJ548" i="1"/>
  <c r="D568" i="1"/>
  <c r="D587" i="1" s="1"/>
  <c r="AF263" i="1"/>
  <c r="AI255" i="1"/>
  <c r="AJ255" i="1"/>
  <c r="AE359" i="1"/>
  <c r="AL992" i="1"/>
  <c r="D856" i="1"/>
  <c r="D878" i="1" s="1"/>
  <c r="AF473" i="1"/>
  <c r="AH767" i="1"/>
  <c r="D753" i="1"/>
  <c r="D766" i="1" s="1"/>
  <c r="AK389" i="1"/>
  <c r="AK395" i="1" s="1"/>
  <c r="AF333" i="1"/>
  <c r="AE512" i="1"/>
  <c r="D786" i="1"/>
  <c r="D797" i="1" s="1"/>
  <c r="AE800" i="1"/>
  <c r="AI766" i="1"/>
  <c r="AK760" i="1"/>
  <c r="AK766" i="1" s="1"/>
  <c r="AJ766" i="1"/>
  <c r="D2176" i="1"/>
  <c r="D2197" i="1" s="1"/>
  <c r="AK1126" i="1"/>
  <c r="AK1132" i="1" s="1"/>
  <c r="AK797" i="1"/>
  <c r="AK1906" i="1"/>
  <c r="AE730" i="1"/>
  <c r="AF1350" i="1"/>
  <c r="AE956" i="1"/>
  <c r="AL917" i="1"/>
  <c r="AK286" i="1"/>
  <c r="D683" i="1"/>
  <c r="D696" i="1" s="1"/>
  <c r="AF2526" i="1"/>
  <c r="AF2456" i="1"/>
  <c r="AK2370" i="1"/>
  <c r="AK2376" i="1" s="1"/>
  <c r="AL2376" i="1"/>
  <c r="AE2412" i="1"/>
  <c r="AF2314" i="1"/>
  <c r="AF2244" i="1"/>
  <c r="AF2164" i="1"/>
  <c r="AE2200" i="1"/>
  <c r="AF1953" i="1"/>
  <c r="AF1812" i="1"/>
  <c r="D1721" i="1"/>
  <c r="D1734" i="1" s="1"/>
  <c r="AK1728" i="1"/>
  <c r="AK1734" i="1" s="1"/>
  <c r="AF1532" i="1"/>
  <c r="AK1336" i="1"/>
  <c r="AK1342" i="1" s="1"/>
  <c r="D1329" i="1"/>
  <c r="D1342" i="1" s="1"/>
  <c r="D1189" i="1"/>
  <c r="D1202" i="1" s="1"/>
  <c r="AK1196" i="1"/>
  <c r="AK1202" i="1" s="1"/>
  <c r="AI1132" i="1"/>
  <c r="AJ1132" i="1"/>
  <c r="AI1202" i="1"/>
  <c r="AJ1202" i="1"/>
  <c r="AK249" i="1"/>
  <c r="AK255" i="1" s="1"/>
  <c r="D312" i="1"/>
  <c r="D325" i="1" s="1"/>
  <c r="D382" i="1"/>
  <c r="D395" i="1" s="1"/>
  <c r="AL836" i="1"/>
  <c r="AL1202" i="1"/>
  <c r="D2538" i="1"/>
  <c r="D2549" i="1" s="1"/>
  <c r="AF111" i="1"/>
  <c r="D485" i="1"/>
  <c r="D509" i="1" s="1"/>
  <c r="AF2024" i="1"/>
  <c r="AE1838" i="1"/>
  <c r="AE289" i="1"/>
  <c r="AK356" i="1"/>
  <c r="AE429" i="1"/>
  <c r="AK911" i="1"/>
  <c r="AK917" i="1" s="1"/>
  <c r="AE1026" i="1"/>
  <c r="D1292" i="1"/>
  <c r="D1303" i="1" s="1"/>
  <c r="AL1062" i="1"/>
  <c r="AK2619" i="1"/>
  <c r="AF925" i="1"/>
  <c r="D716" i="1"/>
  <c r="D727" i="1" s="1"/>
  <c r="AL766" i="1"/>
  <c r="AK2047" i="1"/>
  <c r="AE2552" i="1"/>
  <c r="AF1459" i="1"/>
  <c r="AK509" i="1"/>
  <c r="AK727" i="1"/>
  <c r="AL696" i="1"/>
  <c r="D823" i="1"/>
  <c r="D836" i="1" s="1"/>
  <c r="D1119" i="1"/>
  <c r="D1132" i="1" s="1"/>
  <c r="D1049" i="1"/>
  <c r="D1062" i="1" s="1"/>
  <c r="AF2384" i="1"/>
  <c r="AK690" i="1"/>
  <c r="AK696" i="1" s="1"/>
  <c r="AK2267" i="1"/>
  <c r="AF2596" i="1"/>
  <c r="AF1602" i="1"/>
  <c r="D2223" i="1"/>
  <c r="D2236" i="1" s="1"/>
  <c r="AL2236" i="1"/>
  <c r="AE2270" i="1"/>
  <c r="AL2588" i="1"/>
  <c r="D2575" i="1"/>
  <c r="D2588" i="1" s="1"/>
  <c r="AL2448" i="1"/>
  <c r="D2435" i="1"/>
  <c r="D2448" i="1" s="1"/>
  <c r="AE2482" i="1"/>
  <c r="D2143" i="1"/>
  <c r="D2156" i="1" s="1"/>
  <c r="AL2156" i="1"/>
  <c r="D2073" i="1"/>
  <c r="D2086" i="1" s="1"/>
  <c r="AL2086" i="1"/>
  <c r="AE2340" i="1"/>
  <c r="AK2337" i="1"/>
  <c r="D2326" i="1"/>
  <c r="D2337" i="1" s="1"/>
  <c r="AL2518" i="1"/>
  <c r="D2505" i="1"/>
  <c r="D2518" i="1" s="1"/>
  <c r="AE2622" i="1"/>
  <c r="AL2306" i="1"/>
  <c r="D2293" i="1"/>
  <c r="D2306" i="1" s="1"/>
  <c r="AL2016" i="1"/>
  <c r="D2003" i="1"/>
  <c r="D2016" i="1" s="1"/>
  <c r="AE1980" i="1"/>
  <c r="AK1977" i="1"/>
  <c r="D1965" i="1"/>
  <c r="D1977" i="1" s="1"/>
  <c r="AL1945" i="1"/>
  <c r="D1932" i="1"/>
  <c r="D1945" i="1" s="1"/>
  <c r="AE1558" i="1"/>
  <c r="AK1555" i="1"/>
  <c r="AE2050" i="1"/>
  <c r="AL1804" i="1"/>
  <c r="D1791" i="1"/>
  <c r="D1804" i="1" s="1"/>
  <c r="AL1874" i="1"/>
  <c r="D1861" i="1"/>
  <c r="D1874" i="1" s="1"/>
  <c r="AL1664" i="1"/>
  <c r="D1651" i="1"/>
  <c r="D1664" i="1" s="1"/>
  <c r="AL1524" i="1"/>
  <c r="D1511" i="1"/>
  <c r="D1524" i="1" s="1"/>
  <c r="AE1488" i="1"/>
  <c r="AK1485" i="1"/>
  <c r="AE1698" i="1"/>
  <c r="AK1695" i="1"/>
  <c r="AE1415" i="1"/>
  <c r="AK1412" i="1"/>
  <c r="AL1272" i="1"/>
  <c r="AK1266" i="1"/>
  <c r="AK1272" i="1" s="1"/>
  <c r="D1259" i="1"/>
  <c r="D1272" i="1" s="1"/>
  <c r="AK1163" i="1"/>
  <c r="AE1166" i="1"/>
  <c r="D1152" i="1"/>
  <c r="D1163" i="1" s="1"/>
  <c r="AE1768" i="1"/>
  <c r="AK1765" i="1"/>
  <c r="AE1306" i="1"/>
  <c r="AL1594" i="1"/>
  <c r="D1581" i="1"/>
  <c r="D1594" i="1" s="1"/>
  <c r="AL1451" i="1"/>
  <c r="AK1445" i="1"/>
  <c r="AK1451" i="1" s="1"/>
  <c r="D1438" i="1"/>
  <c r="D1451" i="1" s="1"/>
  <c r="AE1909" i="1"/>
  <c r="AE1628" i="1"/>
  <c r="AK1625" i="1"/>
  <c r="AK1233" i="1"/>
  <c r="D1222" i="1"/>
  <c r="D1233" i="1" s="1"/>
  <c r="AE1236" i="1"/>
  <c r="AK1093" i="1"/>
  <c r="AE1096" i="1"/>
  <c r="D1082" i="1"/>
  <c r="D1093" i="1" s="1"/>
  <c r="AK97" i="1"/>
  <c r="AK103" i="1" s="1"/>
  <c r="AL103" i="1"/>
  <c r="AE144" i="1"/>
  <c r="AK2686" i="1" l="1"/>
  <c r="D2106" i="1"/>
  <c r="D2117" i="1" s="1"/>
  <c r="AE2120" i="1"/>
  <c r="AH2118" i="1"/>
  <c r="AJ2744" i="1"/>
  <c r="AK48" i="1"/>
  <c r="C48" i="1"/>
  <c r="AF35" i="1"/>
  <c r="AG16" i="1"/>
  <c r="AH16" i="1"/>
  <c r="AL16" i="1" s="1"/>
  <c r="AG17" i="1"/>
  <c r="AH17" i="1"/>
  <c r="AL17" i="1" s="1"/>
  <c r="AG18" i="1"/>
  <c r="AH18" i="1"/>
  <c r="AL18" i="1" s="1"/>
  <c r="AG19" i="1"/>
  <c r="AH19" i="1"/>
  <c r="AL19" i="1" s="1"/>
  <c r="AG20" i="1"/>
  <c r="AH20" i="1"/>
  <c r="AL20" i="1" s="1"/>
  <c r="AG21" i="1"/>
  <c r="AH21" i="1"/>
  <c r="AL21" i="1" s="1"/>
  <c r="AG22" i="1"/>
  <c r="AH22" i="1"/>
  <c r="AI18" i="1" s="1"/>
  <c r="AG23" i="1"/>
  <c r="AH23" i="1"/>
  <c r="AL23" i="1" s="1"/>
  <c r="AG24" i="1"/>
  <c r="AH24" i="1"/>
  <c r="AG25" i="1"/>
  <c r="AH25" i="1"/>
  <c r="AL25" i="1" s="1"/>
  <c r="AG26" i="1"/>
  <c r="AH26" i="1"/>
  <c r="AL26" i="1" s="1"/>
  <c r="AG27" i="1"/>
  <c r="AH27" i="1"/>
  <c r="AL27" i="1" s="1"/>
  <c r="AG15" i="1"/>
  <c r="AH15" i="1"/>
  <c r="AL15" i="1" s="1"/>
  <c r="X64" i="1"/>
  <c r="Y64" i="1"/>
  <c r="Z64" i="1"/>
  <c r="W64" i="1"/>
  <c r="U64" i="1"/>
  <c r="V64" i="1"/>
  <c r="S64" i="1"/>
  <c r="T64" i="1"/>
  <c r="M64" i="1"/>
  <c r="N64" i="1"/>
  <c r="AA64" i="1"/>
  <c r="AB64" i="1"/>
  <c r="AA28" i="1"/>
  <c r="AB28" i="1"/>
  <c r="X28" i="1"/>
  <c r="Y28" i="1"/>
  <c r="Z28" i="1"/>
  <c r="W28" i="1"/>
  <c r="U28" i="1"/>
  <c r="V28" i="1"/>
  <c r="S28" i="1"/>
  <c r="T28" i="1"/>
  <c r="N28" i="1"/>
  <c r="M28" i="1"/>
  <c r="AK54" i="1"/>
  <c r="AK2744" i="1" l="1"/>
  <c r="AH2745" i="1"/>
  <c r="AE2747" i="1"/>
  <c r="D2676" i="1"/>
  <c r="D2744" i="1" s="1"/>
  <c r="Z65" i="1"/>
  <c r="S65" i="1"/>
  <c r="AA65" i="1"/>
  <c r="V65" i="1"/>
  <c r="Y65" i="1"/>
  <c r="T65" i="1"/>
  <c r="W65" i="1"/>
  <c r="AB65" i="1"/>
  <c r="U65" i="1"/>
  <c r="X65" i="1"/>
  <c r="M65" i="1"/>
  <c r="N65" i="1"/>
  <c r="AL24" i="1"/>
  <c r="AL22" i="1"/>
  <c r="AJ26" i="1"/>
  <c r="AJ16" i="1"/>
  <c r="AI25" i="1"/>
  <c r="AI19" i="1"/>
  <c r="AI15" i="1"/>
  <c r="AJ24" i="1"/>
  <c r="AJ20" i="1"/>
  <c r="AJ18" i="1"/>
  <c r="AI27" i="1"/>
  <c r="AI23" i="1"/>
  <c r="AI17" i="1"/>
  <c r="AJ21" i="1"/>
  <c r="AJ15" i="1"/>
  <c r="AJ27" i="1"/>
  <c r="AI26" i="1"/>
  <c r="AJ25" i="1"/>
  <c r="AJ19" i="1"/>
  <c r="AI24" i="1"/>
  <c r="AJ23" i="1"/>
  <c r="AJ17" i="1"/>
  <c r="AI20" i="1"/>
  <c r="AI21" i="1"/>
  <c r="AI16" i="1"/>
  <c r="AF64" i="1"/>
  <c r="AJ64" i="1" s="1"/>
  <c r="AE64" i="1"/>
  <c r="AD64" i="1"/>
  <c r="AI64" i="1" s="1"/>
  <c r="AC64" i="1"/>
  <c r="R64" i="1"/>
  <c r="Q64" i="1"/>
  <c r="P64" i="1"/>
  <c r="O64" i="1"/>
  <c r="L64" i="1"/>
  <c r="K64" i="1"/>
  <c r="J64" i="1"/>
  <c r="I64" i="1"/>
  <c r="H64" i="1"/>
  <c r="G64" i="1"/>
  <c r="F64" i="1"/>
  <c r="E64" i="1"/>
  <c r="C64" i="1"/>
  <c r="AK55" i="1"/>
  <c r="AK53" i="1"/>
  <c r="AK52" i="1"/>
  <c r="AK51" i="1"/>
  <c r="AK50" i="1"/>
  <c r="AK49" i="1"/>
  <c r="AH64" i="1" l="1"/>
  <c r="AK64" i="1" s="1"/>
  <c r="AG64" i="1"/>
  <c r="Q28" i="1"/>
  <c r="Q65" i="1" s="1"/>
  <c r="R28" i="1"/>
  <c r="R65" i="1" s="1"/>
  <c r="AC28" i="1"/>
  <c r="AC65" i="1" s="1"/>
  <c r="AD28" i="1"/>
  <c r="AE28" i="1"/>
  <c r="AE65" i="1" s="1"/>
  <c r="AF28" i="1"/>
  <c r="P28" i="1"/>
  <c r="P65" i="1" s="1"/>
  <c r="I28" i="1"/>
  <c r="I65" i="1" s="1"/>
  <c r="J28" i="1"/>
  <c r="J65" i="1" s="1"/>
  <c r="K28" i="1"/>
  <c r="K65" i="1" s="1"/>
  <c r="L28" i="1"/>
  <c r="L65" i="1" s="1"/>
  <c r="G28" i="1"/>
  <c r="G65" i="1" s="1"/>
  <c r="H28" i="1"/>
  <c r="H65" i="1" s="1"/>
  <c r="F28" i="1"/>
  <c r="F65" i="1" s="1"/>
  <c r="C28" i="1"/>
  <c r="O28" i="1"/>
  <c r="O65" i="1" s="1"/>
  <c r="AF34" i="1" l="1"/>
  <c r="AD65" i="1"/>
  <c r="AF33" i="1"/>
  <c r="AF65" i="1"/>
  <c r="D48" i="1"/>
  <c r="D64" i="1" s="1"/>
  <c r="AH28" i="1"/>
  <c r="D15" i="1" s="1"/>
  <c r="AG28" i="1"/>
  <c r="AG65" i="1" s="1"/>
  <c r="E28" i="1"/>
  <c r="E65" i="1" s="1"/>
  <c r="AF36" i="1" l="1"/>
  <c r="AH65" i="1"/>
  <c r="AH29" i="1"/>
  <c r="AL28" i="1"/>
  <c r="AK22" i="1"/>
  <c r="AE67" i="1"/>
  <c r="D28" i="1"/>
  <c r="AJ28" i="1"/>
  <c r="AI28" i="1"/>
  <c r="AK28" i="1" l="1"/>
  <c r="G2745" i="1"/>
</calcChain>
</file>

<file path=xl/comments1.xml><?xml version="1.0" encoding="utf-8"?>
<comments xmlns="http://schemas.openxmlformats.org/spreadsheetml/2006/main">
  <authors>
    <author>Autor</author>
    <author>pjarocki</author>
    <author>sir</author>
    <author>d.mularczyk</author>
  </authors>
  <commentList>
    <comment ref="V99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Kulinarne Dziedzictwo</t>
        </r>
      </text>
    </comment>
    <comment ref="Y99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udział pracowników</t>
        </r>
      </text>
    </comment>
    <comment ref="Y100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Wieś na weekend</t>
        </r>
      </text>
    </comment>
    <comment ref="V102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felietony</t>
        </r>
      </text>
    </comment>
    <comment ref="Y102" authorId="0">
      <text>
        <r>
          <rPr>
            <b/>
            <sz val="9"/>
            <color indexed="81"/>
            <rFont val="Tahoma"/>
            <family val="2"/>
            <charset val="238"/>
          </rPr>
          <t>Jolanta Cieszyńska Europejska Sieć</t>
        </r>
      </text>
    </comment>
    <comment ref="Y123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udział pracowników</t>
        </r>
      </text>
    </comment>
    <comment ref="Y126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Wieś na weekend</t>
        </r>
      </text>
    </comment>
    <comment ref="Y131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Europejska Sieć</t>
        </r>
      </text>
    </comment>
    <comment ref="P1122" authorId="1">
      <text>
        <r>
          <rPr>
            <b/>
            <sz val="12"/>
            <color indexed="81"/>
            <rFont val="Tahoma"/>
            <family val="2"/>
            <charset val="238"/>
          </rPr>
          <t>pjarocki:</t>
        </r>
        <r>
          <rPr>
            <sz val="12"/>
            <color indexed="81"/>
            <rFont val="Tahoma"/>
            <family val="2"/>
            <charset val="238"/>
          </rPr>
          <t xml:space="preserve">
LGD Powiatu Świdwińskiego, Umowa z 05.05.2016 - Szkolenie  dla LGD, 29345,64 zł, </t>
        </r>
      </text>
    </comment>
    <comment ref="P1124" authorId="1">
      <text>
        <r>
          <rPr>
            <b/>
            <sz val="12"/>
            <color indexed="81"/>
            <rFont val="Tahoma"/>
            <family val="2"/>
            <charset val="238"/>
          </rPr>
          <t>pjarocki:</t>
        </r>
        <r>
          <rPr>
            <sz val="12"/>
            <color indexed="81"/>
            <rFont val="Tahoma"/>
            <family val="2"/>
            <charset val="238"/>
          </rPr>
          <t xml:space="preserve">
COBORU, Umowa z 25.05.2016 -wydanie publikacji, 15029,37 zł</t>
        </r>
      </text>
    </comment>
    <comment ref="AE1126" authorId="1">
      <text>
        <r>
          <rPr>
            <b/>
            <sz val="12"/>
            <color indexed="81"/>
            <rFont val="Tahoma"/>
            <family val="2"/>
            <charset val="238"/>
          </rPr>
          <t>pjarocki:</t>
        </r>
        <r>
          <rPr>
            <sz val="12"/>
            <color indexed="81"/>
            <rFont val="Tahoma"/>
            <family val="2"/>
            <charset val="238"/>
          </rPr>
          <t xml:space="preserve">
pjarocki:
Cateringpodczas szkolenia 13.05.2016</t>
        </r>
      </text>
    </comment>
    <comment ref="P1128" authorId="1">
      <text>
        <r>
          <rPr>
            <b/>
            <sz val="12"/>
            <color indexed="81"/>
            <rFont val="Tahoma"/>
            <family val="2"/>
            <charset val="238"/>
          </rPr>
          <t>pjarocki:</t>
        </r>
        <r>
          <rPr>
            <sz val="12"/>
            <color indexed="81"/>
            <rFont val="Tahoma"/>
            <family val="2"/>
            <charset val="238"/>
          </rPr>
          <t xml:space="preserve">
Powiat Łobeski, Umowa z 15.04.2016 - Kongres Przedsiębiorczości Wiejskiej, 29345,64 zł, Stare Czarnow, Umowa z 25.05.2016, Święto Mleka, 35000 zł</t>
        </r>
      </text>
    </comment>
    <comment ref="AF1128" authorId="1">
      <text>
        <r>
          <rPr>
            <b/>
            <sz val="12"/>
            <color indexed="81"/>
            <rFont val="Tahoma"/>
            <family val="2"/>
            <charset val="238"/>
          </rPr>
          <t xml:space="preserve">pjarocki:
</t>
        </r>
        <r>
          <rPr>
            <sz val="12"/>
            <color indexed="81"/>
            <rFont val="Tahoma"/>
            <family val="2"/>
            <charset val="238"/>
          </rPr>
          <t>W styczniu zapłacona została faktura na kwotę 6831 Euro do tego różnice kursowe na 457,10 Euro. Zapłacona suma w PLN to 31098,13 (29062,49+2035,64), w lutym doszła faktura za kapelę Dębniacy na 1990 zł (446,85 Euro) oraz VAT za pow. wystaw.w wysokości 6985 zł, tj. 1568,46 Euro). W marcu FV za zabudowę od Wikingów (28000 zł, tj. 6417,46 Euro) oraz za bilety wstępu na GW (226,90 Euro, tj. 1001,45 zł za FV + 5,53 zł za różnice kursowe, tj. 1,27 Euro)</t>
        </r>
      </text>
    </comment>
    <comment ref="P1131" authorId="1">
      <text>
        <r>
          <rPr>
            <b/>
            <sz val="12"/>
            <color indexed="81"/>
            <rFont val="Tahoma"/>
            <family val="2"/>
            <charset val="238"/>
          </rPr>
          <t>pjarocki:</t>
        </r>
        <r>
          <rPr>
            <sz val="12"/>
            <color indexed="81"/>
            <rFont val="Tahoma"/>
            <family val="2"/>
            <charset val="238"/>
          </rPr>
          <t xml:space="preserve">
ZODR Barzkowice, Umowa z 25.05.2016, Agro-Eko, 19080 zł, Spółdzielnia Socjalna "Pod Kasztanami", Umowa z dnia 25.05.2016, 20000 zł
</t>
        </r>
      </text>
    </comment>
    <comment ref="Q1131" authorId="1">
      <text>
        <r>
          <rPr>
            <b/>
            <sz val="12"/>
            <color indexed="81"/>
            <rFont val="Tahoma"/>
            <family val="2"/>
            <charset val="238"/>
          </rPr>
          <t>pjarocki:</t>
        </r>
        <r>
          <rPr>
            <sz val="12"/>
            <color indexed="81"/>
            <rFont val="Tahoma"/>
            <family val="2"/>
            <charset val="238"/>
          </rPr>
          <t xml:space="preserve">
Lista Produktów Tradycyjnych: MTS - 4182, Mróz (zabudowa) - 2472,30, kucharz - 2460, Pyrzyczanie - 1000</t>
        </r>
      </text>
    </comment>
    <comment ref="X1131" authorId="1">
      <text>
        <r>
          <rPr>
            <b/>
            <sz val="12"/>
            <color indexed="81"/>
            <rFont val="Tahoma"/>
            <family val="2"/>
            <charset val="238"/>
          </rPr>
          <t>pjarocki:</t>
        </r>
        <r>
          <rPr>
            <sz val="12"/>
            <color indexed="81"/>
            <rFont val="Tahoma"/>
            <family val="2"/>
            <charset val="238"/>
          </rPr>
          <t xml:space="preserve">
Aleja Zachodniopomorskie Smaki: MTS - 22140, Szczecinianie - 1000.
</t>
        </r>
      </text>
    </comment>
    <comment ref="Z1131" authorId="1">
      <text>
        <r>
          <rPr>
            <b/>
            <sz val="12"/>
            <color indexed="81"/>
            <rFont val="Tahoma"/>
            <family val="2"/>
            <charset val="238"/>
          </rPr>
          <t>pjarocki:</t>
        </r>
        <r>
          <rPr>
            <sz val="12"/>
            <color indexed="81"/>
            <rFont val="Tahoma"/>
            <family val="2"/>
            <charset val="238"/>
          </rPr>
          <t xml:space="preserve">
W ramach Zachodniopomorskich Smaków zapłacono 1000 zł dla Szczecinian.</t>
        </r>
      </text>
    </comment>
    <comment ref="Q1153" authorId="1">
      <text>
        <r>
          <rPr>
            <b/>
            <sz val="12"/>
            <color indexed="81"/>
            <rFont val="Tahoma"/>
            <family val="2"/>
            <charset val="238"/>
          </rPr>
          <t>pjarocki:</t>
        </r>
        <r>
          <rPr>
            <sz val="12"/>
            <color indexed="81"/>
            <rFont val="Tahoma"/>
            <family val="2"/>
            <charset val="238"/>
          </rPr>
          <t xml:space="preserve">
Lista Produktów Tradycyjnych: MTS - 4182, Mróz (zabudowa) - 2472,30, kucharz - 2460, Pyrzyczanie - 1000</t>
        </r>
      </text>
    </comment>
    <comment ref="AF1153" authorId="1">
      <text>
        <r>
          <rPr>
            <b/>
            <sz val="12"/>
            <color indexed="81"/>
            <rFont val="Tahoma"/>
            <family val="2"/>
            <charset val="238"/>
          </rPr>
          <t>pjarocki:</t>
        </r>
        <r>
          <rPr>
            <sz val="12"/>
            <color indexed="81"/>
            <rFont val="Tahoma"/>
            <family val="2"/>
            <charset val="238"/>
          </rPr>
          <t xml:space="preserve">
W styczniu zapłacona została faktura na kwotę 6831 Euro do tego różnice kursowe na 457,10 Euro. Zapłacona suma w PLN to 31098,13 (29062,49+2035,64), w lutym doszła faktura za kapelę Dębniacy na 1990 zł (446,85 Euro) oraz VAT za pow. wystaw.w wysokości 6985 zł, tj. 1568,46 Euro). W marcu FV za zabudowę od Wikingów (28000 zł, tj. 6417,46 Euro) oraz za bilety wstępu na GW (226,90 Euro, tj. 1001,45 zł za FV + 5,53 zł za różnice kursowe, tj. 1,27 Euro)</t>
        </r>
      </text>
    </comment>
    <comment ref="X1155" authorId="1">
      <text>
        <r>
          <rPr>
            <b/>
            <sz val="12"/>
            <color indexed="81"/>
            <rFont val="Tahoma"/>
            <family val="2"/>
            <charset val="238"/>
          </rPr>
          <t>pjarocki:</t>
        </r>
        <r>
          <rPr>
            <sz val="12"/>
            <color indexed="81"/>
            <rFont val="Tahoma"/>
            <family val="2"/>
            <charset val="238"/>
          </rPr>
          <t xml:space="preserve">
Aleja Zachodniopomorskie Smaki: MTS - 22140, Szczecinianie - 1000.</t>
        </r>
      </text>
    </comment>
    <comment ref="C1791" authorId="2">
      <text>
        <r>
          <rPr>
            <b/>
            <sz val="9"/>
            <color rgb="FF000000"/>
            <rFont val="Arial"/>
            <family val="2"/>
            <charset val="238"/>
          </rPr>
          <t>d.mularczyk:</t>
        </r>
        <r>
          <rPr>
            <b/>
            <sz val="9"/>
            <color rgb="FF000000"/>
            <rFont val="Arial"/>
            <family val="2"/>
            <charset val="238"/>
          </rPr>
          <t xml:space="preserve">
</t>
        </r>
        <r>
          <rPr>
            <sz val="9"/>
            <color rgb="FF000000"/>
            <rFont val="Arial"/>
            <family val="2"/>
            <charset val="238"/>
          </rPr>
          <t xml:space="preserve">
</t>
        </r>
        <r>
          <rPr>
            <sz val="9"/>
            <color rgb="FF000000"/>
            <rFont val="Arial"/>
            <family val="2"/>
            <charset val="238"/>
          </rPr>
          <t xml:space="preserve">
</t>
        </r>
        <r>
          <rPr>
            <sz val="14"/>
            <color rgb="FF000000"/>
            <rFont val="Arial"/>
            <family val="2"/>
            <charset val="238"/>
          </rPr>
          <t>Wartość operacji łączna wg PO na lata 2016- 2017</t>
        </r>
      </text>
    </comment>
    <comment ref="G1792" authorId="2">
      <text>
        <r>
          <rPr>
            <b/>
            <sz val="9"/>
            <color rgb="FF000000"/>
            <rFont val="Arial"/>
            <family val="2"/>
            <charset val="238"/>
          </rPr>
          <t>d.mularczyk:</t>
        </r>
        <r>
          <rPr>
            <b/>
            <sz val="9"/>
            <color rgb="FF000000"/>
            <rFont val="Arial"/>
            <family val="2"/>
            <charset val="238"/>
          </rPr>
          <t xml:space="preserve">
</t>
        </r>
        <r>
          <rPr>
            <sz val="11"/>
            <color rgb="FF000000"/>
            <rFont val="Arial"/>
            <family val="2"/>
            <charset val="238"/>
          </rPr>
          <t>liczba złożonych wniosków</t>
        </r>
      </text>
    </comment>
    <comment ref="H1792" authorId="2">
      <text>
        <r>
          <rPr>
            <b/>
            <sz val="9"/>
            <color rgb="FF000000"/>
            <rFont val="Arial"/>
            <family val="2"/>
            <charset val="238"/>
          </rPr>
          <t>d.mularczyk:</t>
        </r>
        <r>
          <rPr>
            <b/>
            <sz val="9"/>
            <color rgb="FF000000"/>
            <rFont val="Arial"/>
            <family val="2"/>
            <charset val="238"/>
          </rPr>
          <t xml:space="preserve">
</t>
        </r>
        <r>
          <rPr>
            <sz val="9"/>
            <color rgb="FF000000"/>
            <rFont val="Arial"/>
            <family val="2"/>
            <charset val="238"/>
          </rPr>
          <t>wartość złożonych wniosków</t>
        </r>
      </text>
    </comment>
    <comment ref="C2073" authorId="3">
      <text>
        <r>
          <rPr>
            <b/>
            <sz val="9"/>
            <color indexed="81"/>
            <rFont val="Tahoma"/>
            <family val="2"/>
            <charset val="238"/>
          </rPr>
          <t>d.mularczyk: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81"/>
            <rFont val="Tahoma"/>
            <family val="2"/>
            <charset val="238"/>
          </rPr>
          <t>Wartość operacji łączna wg PO na lata 2016- 2017</t>
        </r>
      </text>
    </comment>
  </commentList>
</comments>
</file>

<file path=xl/sharedStrings.xml><?xml version="1.0" encoding="utf-8"?>
<sst xmlns="http://schemas.openxmlformats.org/spreadsheetml/2006/main" count="8212" uniqueCount="433">
  <si>
    <t>Działanie</t>
  </si>
  <si>
    <t>0.</t>
  </si>
  <si>
    <t>1.</t>
  </si>
  <si>
    <t>2.</t>
  </si>
  <si>
    <t>3.</t>
  </si>
  <si>
    <t>4.</t>
  </si>
  <si>
    <t>Działania na rzecz tworzenia sieci kontaktów dla doradców i służb wspierających wdrażanie innowacji na obszarach wiejskich.</t>
  </si>
  <si>
    <t>Promocja współpracy w sektorze rolnym i realizacji przez rolników wspólnych inwestycji.</t>
  </si>
  <si>
    <t>Organizacja i udział w targach, wystawach tematycznych na rzecz prezentacji osiągnięć i promocji polskiej wsi w kraju i za granicą.</t>
  </si>
  <si>
    <t>Identyfikacja, gromadzenie i upowszechnianie dobrych praktyk mających wpływ na rozwój obszarów wiejskich.</t>
  </si>
  <si>
    <t>Promocja zrównoważonego rozwoju obszarów wiejskich.</t>
  </si>
  <si>
    <t>Rozpowszechnianie informacji na temat wyników monitoringu i oceny realizacji działań na rzecz rozwoju obszarów wiejskich w perspektywie finansowej 2014-2020.</t>
  </si>
  <si>
    <t>Aktywizacja mieszkańców wsi na rzecz podejmowania inicjatyw służących włączeniu społecznemu, w szczególności osób starszych, młodzieży, niepełnosprawnych, mniejszości narodowych i innych osób wykluczonych społecznie.</t>
  </si>
  <si>
    <t>Gromadzenie przykładów operacji realizujących poszczególne priotytety Programu.</t>
  </si>
  <si>
    <t>Szkolenia i działania na rzecz tworzenia sieci kontaktów dla Lokalnych Grup Działania (LGD), w tym zapewnianie pomocy technicznej w zakresie współpracy międzyterytorialnej i międzynarodowej</t>
  </si>
  <si>
    <t>Załącznik nr 1</t>
  </si>
  <si>
    <t>Ułatwianie wymiany wiedzy pomiędzy podmiotami uczestniczącymi w rozwoju obszarów wiejskich oraz wymiana i rozpowszechnianie rezultatów działań na rzecz tego rozwoju.</t>
  </si>
  <si>
    <r>
      <t xml:space="preserve">Stan realizacji operacji w ramach poszczególnych działań od początku realizacji planu operacyjnego na lata 2016-2017 przez województwo </t>
    </r>
    <r>
      <rPr>
        <sz val="20"/>
        <color indexed="10"/>
        <rFont val="Calibri"/>
        <family val="2"/>
        <charset val="238"/>
      </rPr>
      <t>dolnośląskie</t>
    </r>
  </si>
  <si>
    <t>7.</t>
  </si>
  <si>
    <t>8.</t>
  </si>
  <si>
    <t>9.</t>
  </si>
  <si>
    <t>10.</t>
  </si>
  <si>
    <t>11.</t>
  </si>
  <si>
    <t>STOPIEŃ WYKONANIA PO 2016-2017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</si>
  <si>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</si>
  <si>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</si>
  <si>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</si>
  <si>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</si>
  <si>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</si>
  <si>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</si>
  <si>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</si>
  <si>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</si>
  <si>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</si>
  <si>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5.</t>
  </si>
  <si>
    <t>6.</t>
  </si>
  <si>
    <t>12.</t>
  </si>
  <si>
    <t>13.</t>
  </si>
  <si>
    <t>14.</t>
  </si>
  <si>
    <t>15.</t>
  </si>
  <si>
    <t>na plan komunikacyjny</t>
  </si>
  <si>
    <t>Ogółem</t>
  </si>
  <si>
    <t>Limit środków planu operacyjnego na lata 2016-17</t>
  </si>
  <si>
    <t>z naciskiem na upowszechnianie wyników monitoringu i ewaluacji</t>
  </si>
  <si>
    <t>Ogółem
(w PLN)</t>
  </si>
  <si>
    <t>Pozostało
(w PLN)</t>
  </si>
  <si>
    <t>KOMENTARZE:</t>
  </si>
  <si>
    <t>Operacje własne</t>
  </si>
  <si>
    <t>Operacje partnerów</t>
  </si>
  <si>
    <t>Plan Komunikacyjny</t>
  </si>
  <si>
    <t>SUMA</t>
  </si>
  <si>
    <t>Sprawdzenie</t>
  </si>
  <si>
    <t>25.</t>
  </si>
  <si>
    <t>26.</t>
  </si>
  <si>
    <t>27.</t>
  </si>
  <si>
    <t>28.</t>
  </si>
  <si>
    <t>29.</t>
  </si>
  <si>
    <t>30.</t>
  </si>
  <si>
    <t>OGÓŁEM</t>
  </si>
  <si>
    <t>PRZYJĘTE DO REALIZACJI</t>
  </si>
  <si>
    <t>ZŁOŻONE</t>
  </si>
  <si>
    <t>31.</t>
  </si>
  <si>
    <t>32.</t>
  </si>
  <si>
    <t>33.</t>
  </si>
  <si>
    <t>34.</t>
  </si>
  <si>
    <t>35.</t>
  </si>
  <si>
    <t>36.</t>
  </si>
  <si>
    <t>Plan Operacyjny:</t>
  </si>
  <si>
    <t xml:space="preserve">z naciskiem na inne tematy lub tematy mieszane (doprecyzuj w komentarzach), w tym: </t>
  </si>
  <si>
    <t>8.2</t>
  </si>
  <si>
    <t>8.1</t>
  </si>
  <si>
    <t>8.3</t>
  </si>
  <si>
    <t xml:space="preserve">Priorytet 1 - przeznaczone dla doradców i/lub usługi wspierające innowacje </t>
  </si>
  <si>
    <t xml:space="preserve">Priorytet 2 i 3 - z naciskiem na żywotność i konkurencyjność gospodarstw rolnych, łańcuch żywnościowy, przetwórstwo &amp; marketing, zarządzanie ryzykiem </t>
  </si>
  <si>
    <t xml:space="preserve">Priorytet 4 i 5 - z naciskiem na zarządzanie ekosystemami, zasoby naturalne i klimat </t>
  </si>
  <si>
    <t xml:space="preserve">Priorytet 6 - z naciskiem na włączenie społeczne, redukcja ubóstwa </t>
  </si>
  <si>
    <t xml:space="preserve">Priorytet 6  - z naciskiem na LEADER/RLKS &amp; LGD (włączając współpracę) </t>
  </si>
  <si>
    <t xml:space="preserve">Priorytet 6 -  z których przeznaczone dla LGD włączając wsparcie na współpracę </t>
  </si>
  <si>
    <t xml:space="preserve"> Stan realizacji PO 2016-2017</t>
  </si>
  <si>
    <t>Stan realizacji PO 2016-2017</t>
  </si>
  <si>
    <t>na poszczególne tematy</t>
  </si>
  <si>
    <t xml:space="preserve">Operacje </t>
  </si>
  <si>
    <t>liczba operacji złożonych przez partnerów (szt.)</t>
  </si>
  <si>
    <t>kwota operacji  złożonych przez partnerów          (w PLN)</t>
  </si>
  <si>
    <t>liczba operacji własnych   (szt.)</t>
  </si>
  <si>
    <t>kwota operacji własnych                                               (w PLN)</t>
  </si>
  <si>
    <t>liczba łączna operacji przyjętych do realizacji (w szt.)</t>
  </si>
  <si>
    <t>kwota łączna operacji przyjętych do realizacji (w PLN)</t>
  </si>
  <si>
    <t>liczba operacji partnerów (szt.)</t>
  </si>
  <si>
    <t>liczba operacji własnych (szt.)</t>
  </si>
  <si>
    <t>liczba łączna operacji w trakcie realizacji (w szt.)</t>
  </si>
  <si>
    <t>kwota łączna operacji w trakcie realizacji (w PLN)</t>
  </si>
  <si>
    <t>liczba operacji ogółem (szt.)</t>
  </si>
  <si>
    <t>kwota operacji partnerów               (w PLN)</t>
  </si>
  <si>
    <t>liczba operacji własnych  (szt.)</t>
  </si>
  <si>
    <t>kwota operacji  własnych             (w PLN)</t>
  </si>
  <si>
    <t>liczba łączna operacji  rozliczonych          (w szt.)</t>
  </si>
  <si>
    <t>kwota łączna operacji  rozliczonych         (w PLN)</t>
  </si>
  <si>
    <t xml:space="preserve">Plan komunikacyjny PROW 2014-2020. </t>
  </si>
  <si>
    <t>Współpraca z Europejską Siecią na Rzecz Rozwoju Obszarów Wiejskich (ESROW).</t>
  </si>
  <si>
    <t>Poszukiwanie partnerów KSOW do współpracy w ramach działania „Współpraca”, o którym mowa w art. 3 ust.1 pkt. 13 ustawy o wspieraniu rozwoju obszarów wiejskich z udziałem środków EFRROW w ramach PROW na lata 2014-2020 oraz ułatwianie tej współpracy.</t>
  </si>
  <si>
    <t>Operacje</t>
  </si>
  <si>
    <t>kwota operacji partnerów                   (w PLN)</t>
  </si>
  <si>
    <t>kwota operacji własnych (w PLN)</t>
  </si>
  <si>
    <t>W TRAKCIE REALIZACJI                                                                                                   (operacje rozpoczęte - co do których zostały podjęte zobowiązania tj. została podpisana umowa lub zlecono realizację usługi )</t>
  </si>
  <si>
    <t>CZĘŚCIOWO ROZLICZONE                                                                                                                                                                                (operacje za które dokonano płatności częściowych )</t>
  </si>
  <si>
    <t>ŚRODKI ROZLICZONE (operacje zakończone)</t>
  </si>
  <si>
    <t>kwota operacji partnerów w trakcie realizacji                    (w PLN)</t>
  </si>
  <si>
    <t>kwota operacji partnerów częściowo rozliczonych            (w PLN)</t>
  </si>
  <si>
    <t>kwota operacji własnych w trakcie realizacji                    (w PLN)</t>
  </si>
  <si>
    <t>kwota operacji własnych częściowo rozliczonych            (w PLN)</t>
  </si>
  <si>
    <t>kwota operacji ogółem (w PLN)</t>
  </si>
  <si>
    <t>na operacje partnerów</t>
  </si>
  <si>
    <t>na operacje własne</t>
  </si>
  <si>
    <t>kurs euro:</t>
  </si>
  <si>
    <t>PRIORYTETY</t>
  </si>
  <si>
    <r>
      <t>Stan realizacji operacji w ramach poszczególnych działań od początku realizacji planu operacyjnego na lata 2016-2017 przez województwo</t>
    </r>
    <r>
      <rPr>
        <sz val="20"/>
        <color indexed="10"/>
        <rFont val="Calibri"/>
        <family val="2"/>
        <charset val="238"/>
      </rPr>
      <t xml:space="preserve"> kujawsko-pomorskie</t>
    </r>
  </si>
  <si>
    <r>
      <t>Stan realizacji operacji w ramach poszczególnych działań od początku realizacji planu operacyjnego na lata 2016-2017 przez województwo</t>
    </r>
    <r>
      <rPr>
        <sz val="18"/>
        <color indexed="49"/>
        <rFont val="Calibri"/>
        <family val="2"/>
        <charset val="238"/>
      </rPr>
      <t xml:space="preserve"> </t>
    </r>
    <r>
      <rPr>
        <b/>
        <sz val="18"/>
        <color indexed="10"/>
        <rFont val="Calibri"/>
        <family val="2"/>
        <charset val="238"/>
      </rPr>
      <t>lubelskie</t>
    </r>
  </si>
  <si>
    <r>
      <t>Stan realizacji operacji w ramach poszczególnych działań od początku realizacji planu operacyjnego na lata 2016-2017 przez wojewód</t>
    </r>
    <r>
      <rPr>
        <sz val="18"/>
        <rFont val="Calibri"/>
        <family val="2"/>
        <charset val="238"/>
      </rPr>
      <t>ztwo</t>
    </r>
    <r>
      <rPr>
        <b/>
        <sz val="20"/>
        <color indexed="10"/>
        <rFont val="Calibri"/>
        <family val="2"/>
        <charset val="238"/>
      </rPr>
      <t xml:space="preserve"> lubuskie</t>
    </r>
  </si>
  <si>
    <r>
      <t>Stan realizacji operacji w ramach poszczególnych działań od początku realizacji planu operacyjnego na lata 2016-2017 przez województwo</t>
    </r>
    <r>
      <rPr>
        <sz val="20"/>
        <color indexed="10"/>
        <rFont val="Calibri"/>
        <family val="2"/>
        <charset val="238"/>
      </rPr>
      <t xml:space="preserve"> </t>
    </r>
    <r>
      <rPr>
        <b/>
        <sz val="20"/>
        <color indexed="10"/>
        <rFont val="Calibri"/>
        <family val="2"/>
        <charset val="238"/>
      </rPr>
      <t>łódzkie</t>
    </r>
  </si>
  <si>
    <r>
      <t>Stan realizacji operacji w ramach poszczególnych działań od początku realizacji planu operacyjnego na lata 2016-2017 przez województwo</t>
    </r>
    <r>
      <rPr>
        <sz val="18"/>
        <color indexed="10"/>
        <rFont val="Calibri"/>
        <family val="2"/>
        <charset val="238"/>
      </rPr>
      <t xml:space="preserve"> </t>
    </r>
    <r>
      <rPr>
        <b/>
        <sz val="20"/>
        <color indexed="10"/>
        <rFont val="Calibri"/>
        <family val="2"/>
        <charset val="238"/>
      </rPr>
      <t>małopolskie</t>
    </r>
  </si>
  <si>
    <r>
      <t xml:space="preserve">Stan realizacji operacji w ramach poszczególnych działań od początku realizacji planu operacyjnego na lata 2016-2017 przez województwo </t>
    </r>
    <r>
      <rPr>
        <b/>
        <sz val="20"/>
        <color indexed="10"/>
        <rFont val="Calibri"/>
        <family val="2"/>
        <charset val="238"/>
      </rPr>
      <t>mazowieckie</t>
    </r>
  </si>
  <si>
    <r>
      <rPr>
        <sz val="18"/>
        <color indexed="8"/>
        <rFont val="Calibri"/>
        <family val="2"/>
        <charset val="238"/>
      </rPr>
      <t>Stan realizacji operacji w ramach poszczególnych działań od początku realizacji planu operacyjnego na lata 2016-2017 przez województwo</t>
    </r>
    <r>
      <rPr>
        <sz val="18"/>
        <color indexed="10"/>
        <rFont val="Calibri"/>
        <family val="2"/>
        <charset val="238"/>
      </rPr>
      <t xml:space="preserve"> </t>
    </r>
    <r>
      <rPr>
        <b/>
        <sz val="20"/>
        <color indexed="10"/>
        <rFont val="Calibri"/>
        <family val="2"/>
        <charset val="238"/>
      </rPr>
      <t>opolskie</t>
    </r>
  </si>
  <si>
    <r>
      <t xml:space="preserve">Stan realizacji operacji w ramach poszczególnych działań od początku realizacji planu operacyjnego na lata 2016-2017 przez województwo </t>
    </r>
    <r>
      <rPr>
        <b/>
        <sz val="20"/>
        <color indexed="10"/>
        <rFont val="Calibri"/>
        <family val="2"/>
        <charset val="238"/>
      </rPr>
      <t>podkarpackie</t>
    </r>
  </si>
  <si>
    <r>
      <t xml:space="preserve">Stan realizacji operacji w ramach poszczególnych działań od początku realizacji planu operacyjnego na lata 2016-2017 przez województwo </t>
    </r>
    <r>
      <rPr>
        <b/>
        <sz val="20"/>
        <color indexed="10"/>
        <rFont val="Calibri"/>
        <family val="2"/>
        <charset val="238"/>
      </rPr>
      <t>podlaskie</t>
    </r>
  </si>
  <si>
    <r>
      <t xml:space="preserve">Stan realizacji operacji w ramach poszczególnych działań od początku realizacji planu operacyjnego na lata 2016-2017 przez województwo </t>
    </r>
    <r>
      <rPr>
        <b/>
        <sz val="20"/>
        <color indexed="10"/>
        <rFont val="Calibri"/>
        <family val="2"/>
        <charset val="238"/>
      </rPr>
      <t>pomorskie</t>
    </r>
  </si>
  <si>
    <r>
      <t>Stan realizacji operacji w ramach poszczególnych działań od początku realizacji planu operacyjnego na lata 2016-2017 przez województwo</t>
    </r>
    <r>
      <rPr>
        <sz val="20"/>
        <color indexed="8"/>
        <rFont val="Calibri"/>
        <family val="2"/>
        <charset val="238"/>
      </rPr>
      <t xml:space="preserve"> </t>
    </r>
    <r>
      <rPr>
        <b/>
        <sz val="20"/>
        <color indexed="10"/>
        <rFont val="Calibri"/>
        <family val="2"/>
        <charset val="238"/>
      </rPr>
      <t>śląskie</t>
    </r>
  </si>
  <si>
    <r>
      <t xml:space="preserve">Stan realizacji operacji w ramach poszczególnych działań od początku realizacji planu operacyjnego na lata 2016-2017 przez województwo </t>
    </r>
    <r>
      <rPr>
        <b/>
        <sz val="20"/>
        <color indexed="10"/>
        <rFont val="Calibri"/>
        <family val="2"/>
        <charset val="238"/>
      </rPr>
      <t>świętokrzyskie</t>
    </r>
  </si>
  <si>
    <r>
      <t>Stan realizacji operacji w ramach poszczególnych działań od początku realizacji planu operacyjnego na lata 2016-2017 przez województwo</t>
    </r>
    <r>
      <rPr>
        <sz val="18"/>
        <color indexed="10"/>
        <rFont val="Calibri"/>
        <family val="2"/>
        <charset val="238"/>
      </rPr>
      <t xml:space="preserve"> </t>
    </r>
    <r>
      <rPr>
        <b/>
        <sz val="20"/>
        <color indexed="10"/>
        <rFont val="Calibri"/>
        <family val="2"/>
        <charset val="238"/>
      </rPr>
      <t>warmińsko-mazurskie</t>
    </r>
  </si>
  <si>
    <r>
      <t xml:space="preserve">Stan realizacji operacji w ramach poszczególnych działań od początku realizacji planu operacyjnego na lata 2016-2017 przez województwo </t>
    </r>
    <r>
      <rPr>
        <b/>
        <sz val="20"/>
        <color indexed="10"/>
        <rFont val="Calibri"/>
        <family val="2"/>
        <charset val="238"/>
      </rPr>
      <t>wielkopolskie</t>
    </r>
  </si>
  <si>
    <r>
      <t xml:space="preserve">Stan realizacji operacji w ramach poszczególnych działań od początku realizacji planu operacyjnego na lata 2016-2017 przez województwo </t>
    </r>
    <r>
      <rPr>
        <b/>
        <sz val="20"/>
        <color indexed="10"/>
        <rFont val="Calibri"/>
        <family val="2"/>
        <charset val="238"/>
      </rPr>
      <t>zachodniopomorskie</t>
    </r>
  </si>
  <si>
    <r>
      <t>Stan realizacji operacji w ramach poszczególnych działań od początku realizacji planu operacyjnego na lata 2016-2017 przez</t>
    </r>
    <r>
      <rPr>
        <sz val="18"/>
        <color indexed="17"/>
        <rFont val="Calibri"/>
        <family val="2"/>
        <charset val="238"/>
      </rPr>
      <t xml:space="preserve"> </t>
    </r>
    <r>
      <rPr>
        <b/>
        <sz val="20"/>
        <color indexed="17"/>
        <rFont val="Calibri"/>
        <family val="2"/>
        <charset val="238"/>
      </rPr>
      <t>Agencję Rynku Rolnego</t>
    </r>
  </si>
  <si>
    <r>
      <t>Stan realizacji operacji w ramach poszczególnych działań od początku realizacji planu operacyjnego na lata 2016-17 przez</t>
    </r>
    <r>
      <rPr>
        <sz val="20"/>
        <color indexed="8"/>
        <rFont val="Calibri"/>
        <family val="2"/>
        <charset val="238"/>
      </rPr>
      <t xml:space="preserve"> </t>
    </r>
    <r>
      <rPr>
        <b/>
        <sz val="20"/>
        <color indexed="17"/>
        <rFont val="Calibri"/>
        <family val="2"/>
        <charset val="238"/>
      </rPr>
      <t>Agencję Restrukturyzacji i Modernizacji Rolnictwa</t>
    </r>
  </si>
  <si>
    <r>
      <t xml:space="preserve">Stan realizacji operacji w ramach poszczególnych działań od początku realizacji planu operacyjnego na lata 2016-17 przez </t>
    </r>
    <r>
      <rPr>
        <b/>
        <sz val="18"/>
        <color theme="3" tint="-0.499984740745262"/>
        <rFont val="Calibri"/>
        <family val="2"/>
        <charset val="238"/>
      </rPr>
      <t>Ministerstwo Rolnictwa i Rozwoju Wsi</t>
    </r>
    <r>
      <rPr>
        <sz val="18"/>
        <rFont val="Calibri"/>
        <family val="2"/>
        <charset val="238"/>
      </rPr>
      <t xml:space="preserve"> oraz</t>
    </r>
    <r>
      <rPr>
        <sz val="18"/>
        <color theme="3" tint="-0.499984740745262"/>
        <rFont val="Calibri"/>
        <family val="2"/>
        <charset val="238"/>
      </rPr>
      <t xml:space="preserve"> </t>
    </r>
    <r>
      <rPr>
        <b/>
        <sz val="18"/>
        <color theme="3" tint="-0.499984740745262"/>
        <rFont val="Calibri"/>
        <family val="2"/>
        <charset val="238"/>
      </rPr>
      <t>Jednostkę Centralną</t>
    </r>
  </si>
  <si>
    <r>
      <t>Stan realizacji operacji w ramach poszczególnych działań od początku realizacji planu operacyjnego na lata 2016-2017 przez</t>
    </r>
    <r>
      <rPr>
        <sz val="20"/>
        <color indexed="8"/>
        <rFont val="Calibri"/>
        <family val="2"/>
        <charset val="238"/>
      </rPr>
      <t xml:space="preserve"> </t>
    </r>
    <r>
      <rPr>
        <b/>
        <sz val="20"/>
        <color indexed="17"/>
        <rFont val="Calibri"/>
        <family val="2"/>
        <charset val="238"/>
      </rPr>
      <t xml:space="preserve">Centrum Doradztwa Rolniczego w Brwinowie 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</si>
  <si>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dolnośląskie</t>
    </r>
  </si>
  <si>
    <r>
      <t xml:space="preserve">Stan realizacji operacji w ramach poszczególnych działań od początku realizacji planu operacyjnego na lata 2016-2017 przez 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Kujawsko-Pomorskie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</si>
  <si>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>ODR woj.</t>
    </r>
    <r>
      <rPr>
        <sz val="20"/>
        <color indexed="17"/>
        <rFont val="Calibri"/>
        <family val="2"/>
        <charset val="238"/>
      </rPr>
      <t xml:space="preserve"> lubelskie</t>
    </r>
  </si>
  <si>
    <r>
      <t>Stan realizacji operacji w ramach poszczególnych działań od początku realizacji planu operacyjnego na lata 2016-2017 przez</t>
    </r>
    <r>
      <rPr>
        <sz val="20"/>
        <color indexed="8"/>
        <rFont val="Calibri"/>
        <family val="2"/>
        <charset val="238"/>
      </rPr>
      <t xml:space="preserve"> ODR woj.</t>
    </r>
    <r>
      <rPr>
        <sz val="20"/>
        <color indexed="17"/>
        <rFont val="Calibri"/>
        <family val="2"/>
        <charset val="238"/>
      </rPr>
      <t xml:space="preserve"> lubuskie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</si>
  <si>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łódzkie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</si>
  <si>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małopolskie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</si>
  <si>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 xml:space="preserve">mazowieckie 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</si>
  <si>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 xml:space="preserve">opolskie 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</si>
  <si>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>ODR</t>
    </r>
    <r>
      <rPr>
        <sz val="20"/>
        <color indexed="17"/>
        <rFont val="Calibri"/>
        <family val="2"/>
        <charset val="238"/>
      </rPr>
      <t xml:space="preserve"> podkarpacki 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</si>
  <si>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podlaskie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</si>
  <si>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pomorskie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</si>
  <si>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śląskie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</si>
  <si>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świętokrzyskie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</si>
  <si>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warmińsko-mazurskie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</si>
  <si>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wielkopolskie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</si>
  <si>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zachodniopomorskie</t>
    </r>
  </si>
  <si>
    <t>PO 2016-2017 stan na 31 maja 2016 r.</t>
  </si>
  <si>
    <t>kwota operacji  złożonych przez partnerów                        (w PLN)</t>
  </si>
  <si>
    <t>CZĘŚCIOWO ROZLICZONE                                                                                                                                                                                (operacje za które dokonano płatności częściowych)</t>
  </si>
  <si>
    <t>Priorytety 1 i 6</t>
  </si>
  <si>
    <t>Priorytety 1, 3 i 6</t>
  </si>
  <si>
    <t>Priorytety 1, 2 i 6</t>
  </si>
  <si>
    <t>8.4</t>
  </si>
  <si>
    <t>Priorytety 1 i 2</t>
  </si>
  <si>
    <t>8.5</t>
  </si>
  <si>
    <t>Priorytety 1-6</t>
  </si>
  <si>
    <t>8.6</t>
  </si>
  <si>
    <t>Priorytety 1, 4, 5 i 6</t>
  </si>
  <si>
    <t>8.7</t>
  </si>
  <si>
    <t>Priorytety 1, 2 i 4</t>
  </si>
  <si>
    <t>8.8</t>
  </si>
  <si>
    <t>Priorytety 1 i 5</t>
  </si>
  <si>
    <t>8.9</t>
  </si>
  <si>
    <t>Priorytety 1, 2, 3, 5, 6</t>
  </si>
  <si>
    <t>8.10</t>
  </si>
  <si>
    <t>Priorytety 1 i 4</t>
  </si>
  <si>
    <t>8.11</t>
  </si>
  <si>
    <t>Priorytety 1, 2 i 5</t>
  </si>
  <si>
    <t>PODSUMOWANIE STAN NA 31 maja 2016 r.</t>
  </si>
  <si>
    <t>promocja i rozwój obszarów wiejskich</t>
  </si>
  <si>
    <t>Priorytet 6 promowanie rozwoju gospodarczego na obszarach wiejskich</t>
  </si>
  <si>
    <t>8.12</t>
  </si>
  <si>
    <t>8.13</t>
  </si>
  <si>
    <t>KONTROLA:</t>
  </si>
  <si>
    <t>Kontrola:</t>
  </si>
  <si>
    <t>Priorytet 1, 2, 5</t>
  </si>
  <si>
    <t>Priorytet 1, 3</t>
  </si>
  <si>
    <t>Priorytet 1, 3, 5</t>
  </si>
  <si>
    <t xml:space="preserve">Priorytet 1, 6 </t>
  </si>
  <si>
    <t xml:space="preserve">Priorytet 2, 3, 5 </t>
  </si>
  <si>
    <t xml:space="preserve">Priorytet 2, 6 </t>
  </si>
  <si>
    <t>Priorytet 2, 3, 4, 5, 6</t>
  </si>
  <si>
    <t xml:space="preserve">Priorytet 3, 6 </t>
  </si>
  <si>
    <t>z naciskiem na rozwój gospodarczy na obszarach wiejskich</t>
  </si>
  <si>
    <t>Projekt realizuje kilka priorytetów</t>
  </si>
  <si>
    <t>Priorytet 6 z naciskiem na "dobre praktyki"</t>
  </si>
  <si>
    <t>Priorytet 6 z naciskiem na promocję zrównowqażonego rozowju obszarów wiejskich</t>
  </si>
  <si>
    <t>Priorytet 2</t>
  </si>
  <si>
    <t>Priorytet 3</t>
  </si>
  <si>
    <t>Priorytet 1 i 2</t>
  </si>
  <si>
    <t>Priorytet 4</t>
  </si>
  <si>
    <t>Priorytet 5</t>
  </si>
  <si>
    <t>Priorytet 1, 2, 6</t>
  </si>
  <si>
    <t>Priorytet 1, 4</t>
  </si>
  <si>
    <t>Priorytet 4 i 6</t>
  </si>
  <si>
    <t>Priorytet 1 i 6</t>
  </si>
  <si>
    <t>Priorytety 1, 2, 5, 6</t>
  </si>
  <si>
    <t>Priorytety 1, 2, 4, 5</t>
  </si>
  <si>
    <t>8.14</t>
  </si>
  <si>
    <t>Priorytety 2,3,6</t>
  </si>
  <si>
    <t>Priorytet: 1; 6 (włączenie społeczne); 2 i 3</t>
  </si>
  <si>
    <t>Priorytet: 1, 2 i 3; 4 i 5; 6(włączenie społeczne)</t>
  </si>
  <si>
    <t>Priorytet: 1; 2 i 3</t>
  </si>
  <si>
    <t>Priorytet: 6 (włączenie społeczne); 6(LGD)</t>
  </si>
  <si>
    <t>Priorytet: 1; 6 (włączenie społeczne); 6 (LGD)</t>
  </si>
  <si>
    <t>Priorytet: 1; 2 i 3; 4 i 5</t>
  </si>
  <si>
    <t>Priorytet: 1; 6 (włączenie społeczne)</t>
  </si>
  <si>
    <t>Priorytet: 1; 4 i 5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</si>
  <si>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</si>
  <si>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</si>
  <si>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</si>
  <si>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</si>
  <si>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</si>
  <si>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</si>
  <si>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</si>
  <si>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</si>
  <si>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</si>
  <si>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</si>
  <si>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</si>
  <si>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</si>
  <si>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</si>
  <si>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</si>
  <si>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</si>
  <si>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</si>
  <si>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</si>
  <si>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</si>
  <si>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</si>
  <si>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Priorytety 1, 2, 3, 4, 5, 6</t>
  </si>
  <si>
    <t>Priorytety 1, 2, 4</t>
  </si>
  <si>
    <t>Priorytety 1, 2, 5</t>
  </si>
  <si>
    <t>mieszane</t>
  </si>
  <si>
    <t>Priorytety 1, 2, 3</t>
  </si>
  <si>
    <t>Priorytety 1, 2, 3, 4, 5</t>
  </si>
  <si>
    <t>Priorytety 1, 2, 3, 6</t>
  </si>
  <si>
    <t>Priorytety 1, 2, 6</t>
  </si>
  <si>
    <t>Priorytety 1, 3</t>
  </si>
  <si>
    <t>Priorytety 1, 3, 5</t>
  </si>
  <si>
    <t>Priorytety 1, 3, 6</t>
  </si>
  <si>
    <t>Priorytety 1, 4</t>
  </si>
  <si>
    <t>Priorytety 1, 4, 5</t>
  </si>
  <si>
    <t>Priorytety 1, 4, 5, 6</t>
  </si>
  <si>
    <t>Priorytety 1, 5</t>
  </si>
  <si>
    <t>Priorytety 1, 6</t>
  </si>
  <si>
    <t>Priorytety 1, 6 (włączenie społeczne)</t>
  </si>
  <si>
    <t>Priorytety 2, 3, 4, 5, 6</t>
  </si>
  <si>
    <t>Priorytety 2, 3, 5</t>
  </si>
  <si>
    <t>Priorytety 2, 3, 6</t>
  </si>
  <si>
    <t>Priorytety 2, 6</t>
  </si>
  <si>
    <t>Priorytety 3, 6</t>
  </si>
  <si>
    <t>Priorytety 4, 6</t>
  </si>
  <si>
    <t>Priorytet 6 (włączenie społeczne i LGD)</t>
  </si>
  <si>
    <t>Priorytet 1,2,5</t>
  </si>
  <si>
    <t>Priorytet 1,2,5,6</t>
  </si>
  <si>
    <t>Priorytet 1,3,6</t>
  </si>
  <si>
    <t>Priorytet 1,2,3</t>
  </si>
  <si>
    <t>Priorytet 1,2,3,6</t>
  </si>
  <si>
    <t>Priorytet 1,2,6</t>
  </si>
  <si>
    <t>Priorytet 1,3</t>
  </si>
  <si>
    <t>Priorytet 1,4</t>
  </si>
  <si>
    <t>Priorytet 1,4,6</t>
  </si>
  <si>
    <t>Priorytet 1,5</t>
  </si>
  <si>
    <t>Priorytet 1,6</t>
  </si>
  <si>
    <t>Priorytet 2,3,6</t>
  </si>
  <si>
    <t>Priorytet 2,5</t>
  </si>
  <si>
    <t>Priorytet 2,6</t>
  </si>
  <si>
    <t>Priorytet 3,6</t>
  </si>
  <si>
    <t>Priorytet 5,6</t>
  </si>
  <si>
    <t>Priorytety 1, 4, 6</t>
  </si>
  <si>
    <t>8.34</t>
  </si>
  <si>
    <t>8.35</t>
  </si>
  <si>
    <t>Priorytety 2, 5</t>
  </si>
  <si>
    <t>Priorytety 5, 6</t>
  </si>
  <si>
    <t>8.36</t>
  </si>
  <si>
    <r>
      <t>KOMENTARZE:</t>
    </r>
    <r>
      <rPr>
        <sz val="16"/>
        <color theme="1"/>
        <rFont val="Calibri"/>
        <family val="2"/>
        <charset val="238"/>
        <scheme val="minor"/>
      </rPr>
      <t xml:space="preserve">
Działanie 11  -w kolumnie "przyjęte do realizacji", na skutek uwolnienia środków uwzględniono częściowe finansowanie jednego projektu z listy rezerwowej.
Działanie 12  -w kolumnie "przyjęte do realizacji", na skutek uwolnienia środków uwzględniono częściowe finansowanie jednego projektu z listy rezerwowej.</t>
    </r>
  </si>
  <si>
    <t>Priorytet 1 i 4</t>
  </si>
  <si>
    <t>Priorytet 1, 2, 3</t>
  </si>
  <si>
    <t>Priorytet 1,4, 6</t>
  </si>
  <si>
    <t>Priorytet 2 i 6</t>
  </si>
  <si>
    <t>Priorytet 3 i 6</t>
  </si>
  <si>
    <t>Priorytet  4 i 6</t>
  </si>
  <si>
    <t>Inne realizowane z planu komunikacyjnego</t>
  </si>
  <si>
    <r>
      <t xml:space="preserve">KOMENTARZE:
</t>
    </r>
    <r>
      <rPr>
        <b/>
        <sz val="16"/>
        <color theme="1"/>
        <rFont val="Calibri"/>
        <family val="2"/>
        <charset val="238"/>
        <scheme val="minor"/>
      </rPr>
      <t>priorytet 8.10 - wykonanie gadzetów promocyjnych, organizacja uroczystego podpisywania umów w ramach działania "Budowa lub modernizacja dróg lokalnych", organizacja panelu tematycznego nt. przyszłości wsi, organizacja szkolenia dla beneficjentów nt. zasad udzielania zamówień publiczny w PROW, zakup produktów spożywczych na spotkania info-promo w siedzibie DROW</t>
    </r>
  </si>
  <si>
    <t>8.37</t>
  </si>
  <si>
    <t>Inne z Planu Komunikacyjnego</t>
  </si>
  <si>
    <r>
      <t xml:space="preserve">KOMENTARZE: </t>
    </r>
    <r>
      <rPr>
        <b/>
        <sz val="16"/>
        <color theme="1"/>
        <rFont val="Calibri"/>
        <family val="2"/>
        <charset val="238"/>
        <scheme val="minor"/>
      </rPr>
      <t>punkt 8 - dotyczy projektów, realizowanych w ramach kilku priorytetów; punkt 4 i 6 - ujęto Plan Komunikacyjny(w pkt 4 - 8 operacji, pkt 6 - 2 operacje)</t>
    </r>
  </si>
  <si>
    <t>priorytet 1,3 i 5</t>
  </si>
  <si>
    <t>priorytet 1,3, 4 i 5</t>
  </si>
  <si>
    <t>Priorytety 1, 3, 4, 5</t>
  </si>
  <si>
    <t>8.38</t>
  </si>
  <si>
    <t xml:space="preserve">Priorytet 1 i 2 </t>
  </si>
  <si>
    <t>Priorytet 1 i 5</t>
  </si>
  <si>
    <t>Priorytet 1; 2; 5</t>
  </si>
  <si>
    <t>Priorytet 1; 2; 6</t>
  </si>
  <si>
    <t>Priorytet 1; 2; 3; 5</t>
  </si>
  <si>
    <t>Priorytety 1, 2, 3, 5</t>
  </si>
  <si>
    <t>8.39</t>
  </si>
  <si>
    <t xml:space="preserve">Priorytet 1 i 2 - zwiększenie rentowności gospodarstw i konkurencyjności wszystkich rodzajów rolnictwa we wszystkich regionach oraz promowanie innowacyjnych technologii w gospodarstwach i zrównoważonego zarządzania lasami </t>
  </si>
  <si>
    <t>Priorytet 1 i 3</t>
  </si>
  <si>
    <t xml:space="preserve">Priorytet 1 i 6 </t>
  </si>
  <si>
    <t>Priorytet 1 i 2 z naciskiem na nawiązywanie kontaktów i zapoznaniu z działaniem "Współpraca"</t>
  </si>
  <si>
    <t>Priorytet 1, 2 i 5 z naciskiem na transfer innowacji w rolnictwie</t>
  </si>
  <si>
    <t>Priorytet 1, 2 i 3 z naciskiem na zwiększenie rentowności i konkurencyjności wszystkich rodzajów rolnictwa oraz promowanie innowacyjnych technologii</t>
  </si>
  <si>
    <t>Priorytet 1, 3 i 5 z naciskiem na ułatwienie transferu wiedzy i innowacji w rolnictwie</t>
  </si>
  <si>
    <t>Priorytet 1 i 5-z naciskiem na ułatwianie transferu wiedzy i innowacji w rolnictwie oraz promowanie efektywnego gospodarowania zasobami</t>
  </si>
  <si>
    <t>Priorytet 1 i 2-z naciskiem na ułatwianie transferu wiedzy i innowacji w rolnictwie oraz konkurencyjność gospodarstw rolnych</t>
  </si>
  <si>
    <t>Priorytet 1,2,5  z naciskiem na  Priorytet 2</t>
  </si>
  <si>
    <t>Priorytet 1,2,3,4,6  z naciskiem na  Priorytet 2</t>
  </si>
  <si>
    <t>Priorytet 1,3,5  z naciskiem na  Priorytet 1</t>
  </si>
  <si>
    <t>Priorytet 1,3 z naciskiem na  Priorytet 1</t>
  </si>
  <si>
    <t>Priorytet 1,2 z naciskiem na  Priorytet 1</t>
  </si>
  <si>
    <t>Priorytet 1,2,3 z naciskiem na  Priorytet 3</t>
  </si>
  <si>
    <t>Priorytet 1,2,03 z naciskiem na  Priorytet 3</t>
  </si>
  <si>
    <t>Priorytet 1,5,6 z naciskiem na  Priorytet 1</t>
  </si>
  <si>
    <t>Priorytet 1,2 z naciskiem na  Priorytet 2</t>
  </si>
  <si>
    <t>Priorytet 1,2,3,5 z naciskiem na  Priorytet 1</t>
  </si>
  <si>
    <t>Priorytet 1,3, z naciskiem na  Priorytet 3</t>
  </si>
  <si>
    <t>Priorytet 1,2,3,4 z naciskiem na  Priorytet 2</t>
  </si>
  <si>
    <t>8.40</t>
  </si>
  <si>
    <t>Priorytet 1</t>
  </si>
  <si>
    <t>Priorytety 1, 2</t>
  </si>
  <si>
    <r>
      <t xml:space="preserve">KOMENTARZE:  KOMENTARZE: </t>
    </r>
    <r>
      <rPr>
        <b/>
        <i/>
        <sz val="16"/>
        <color theme="1"/>
        <rFont val="Calibri"/>
        <family val="2"/>
        <charset val="238"/>
        <scheme val="minor"/>
      </rPr>
      <t xml:space="preserve">  W związku z brakiem podpisanej umowy z Ministerstwem Rolnictwa i Rozwoju Wsi, Pomorski Ośrodek  Doradztwa Rolniczego w Gdańsku nie rozpoczął realizacji żadnej operacji z zakresu Planu Operacyjnego 2016-2017. </t>
    </r>
  </si>
  <si>
    <t>Priorytety  1 i 2 - Ułatwianie transferu wiedzy i innowacji w rolnictwie i leśnictwie oraz na obszarach wiejskich a także promowanie innowacyjnych technologii w gospodarstwach.</t>
  </si>
  <si>
    <t>Priorytety 1, 2 i 4 - Ułatwianie transferu wiedzy i innowacji w rolnictwie i leśnictwie oraz na obszarach wiejskich a także promowanie innowacyjnych technologii w gospodarstwach w zakresie ochrony i wzbogacania ekosystemów związanych z rolnictwem.</t>
  </si>
  <si>
    <r>
      <t xml:space="preserve">KOMENTARZE: </t>
    </r>
    <r>
      <rPr>
        <b/>
        <i/>
        <sz val="16"/>
        <color theme="1"/>
        <rFont val="Calibri"/>
        <family val="2"/>
        <charset val="238"/>
        <scheme val="minor"/>
      </rPr>
      <t xml:space="preserve">W związku z brakiem podpisanej umowy z Ministerstwem Rolnictwa i Rozwoju Wsi, Pomorski Ośrodek  Doradztwa Rolniczego w Gdańsku nie rozpoczął realizacji żadnej operacji z zakresu Planu Operacyjnego 2016-2017. </t>
    </r>
  </si>
  <si>
    <t>priorytet 1,3,6 - przeznaczone dla doradców z naciskiem na usługi wspierające innowacje</t>
  </si>
  <si>
    <t>priorytet 1,2,3,6 - przeznaczone dla doradców z naciskiem na usługi wspierające innowacje</t>
  </si>
  <si>
    <t>priorytet 1,2 - przeznaczone dla doradców z naciskiem na usługi wspierające innowacje</t>
  </si>
  <si>
    <t>Priorytet 1 i 2 z naciskiem na ułatwianie transferu wiedzy i innowacji</t>
  </si>
  <si>
    <t>priorytet 2- z naciskiem na żywotność i konkurencyjność gospodarstw rolnych</t>
  </si>
  <si>
    <t>priorytet 1i2 - z naciskiem na wspieranie innowacji, konkurencyjność gospodarstw rolnych</t>
  </si>
  <si>
    <t>priorytet 1i3 - z  naciskiem na wspieranie łańcucha żywnościowego, wprowadzanie do obrotu produktów rolnych</t>
  </si>
  <si>
    <t>KOMENTARZE: Pozostałe operacje z działania 5 zaplanowane są w późniejszym terminie. Jeśli chodzi o Partnera brak nam wytycznych co do realizacji - czekamy na umowę.</t>
  </si>
  <si>
    <t>Priorytet 1 i 2 - z naciskiem na usługi wspierające innowację</t>
  </si>
  <si>
    <r>
      <t>KOMENTARZE:</t>
    </r>
    <r>
      <rPr>
        <b/>
        <i/>
        <sz val="16"/>
        <color theme="1"/>
        <rFont val="Calibri"/>
        <family val="2"/>
        <charset val="238"/>
        <scheme val="minor"/>
      </rPr>
      <t xml:space="preserve"> j.w.</t>
    </r>
  </si>
  <si>
    <t>Priorytety 1 i 3</t>
  </si>
  <si>
    <t>Priorytet 1  - z naciskiem na UŁATWIANIE TRANSFERU WIEDZY I INNOWACJI W ROLNICTWIE I LEŚNICTWIE ORAZ NA OBSZARACH WIEJSKICH</t>
  </si>
  <si>
    <t>Priorytet 1, 2, 4</t>
  </si>
  <si>
    <t>Priorytet 2, 3, 6</t>
  </si>
  <si>
    <t>Priorytet  1 ,2</t>
  </si>
  <si>
    <t>Priorytet  1 ,2, 3, 5</t>
  </si>
  <si>
    <t>priorytet 1 i 2</t>
  </si>
  <si>
    <t>priorytet 1 i 5</t>
  </si>
  <si>
    <t>priorytet 1 i 2 i 3</t>
  </si>
  <si>
    <t>Priorytet 6</t>
  </si>
  <si>
    <t>Priorytet 3 i 6 - z naciskiem na promocję produktów lokalnych i regionalnych</t>
  </si>
  <si>
    <t xml:space="preserve">Priorytet 1 i 6 - </t>
  </si>
  <si>
    <t xml:space="preserve">Priorytet 2,3,6 - </t>
  </si>
  <si>
    <t xml:space="preserve">Priorytet 1,2,4,5 - </t>
  </si>
  <si>
    <t xml:space="preserve">Proirytet 1,2,5 - </t>
  </si>
  <si>
    <t xml:space="preserve">Priorytet 1,3,6 - </t>
  </si>
  <si>
    <t>Priorytet 3,1 -</t>
  </si>
  <si>
    <t>Priorytet 1,3,4 -</t>
  </si>
  <si>
    <r>
      <t xml:space="preserve">KOMENTARZE: </t>
    </r>
    <r>
      <rPr>
        <b/>
        <i/>
        <sz val="16"/>
        <color theme="1"/>
        <rFont val="Calibri"/>
        <family val="2"/>
        <charset val="238"/>
        <scheme val="minor"/>
      </rPr>
      <t>1) Partner zrezygnował  z realizacji projektu - kwota projektu 29 862,10.  Projekt oraz kwota ujęta w tabeli operacje przyjete do realizacji, priorytet 6.                                                                                                                                                                                                                               2) Partner zrezygnował z realizacji projektu - kwota projektu 25 467,28. Projekt oraz kwota ujęta w tabeli operacje przyjęte do realizacji , priorytet 3,6.</t>
    </r>
  </si>
  <si>
    <t>Priorytety 1, 3, 4</t>
  </si>
  <si>
    <t>8.41</t>
  </si>
  <si>
    <t>8.42</t>
  </si>
  <si>
    <t>priorytet  1 i 2</t>
  </si>
  <si>
    <t>priorytet 1,2 i 3</t>
  </si>
  <si>
    <t>priorytet 1,2,3,4 i 5</t>
  </si>
  <si>
    <t>priorytet 1,2,3,4, 5 i 6</t>
  </si>
  <si>
    <t>priorytet 1,2,3,4 i 6</t>
  </si>
  <si>
    <t>priorytet 1,2,3,5 i 6</t>
  </si>
  <si>
    <t>priorytet 1,2,3 i 6</t>
  </si>
  <si>
    <t>priorytet 1,2 i 4</t>
  </si>
  <si>
    <t>priorytet 1,2 i 5</t>
  </si>
  <si>
    <t>priorytet 1,2,5 i 6</t>
  </si>
  <si>
    <t>priorytet 1,2 i 6</t>
  </si>
  <si>
    <t>priorytet  1 i 3</t>
  </si>
  <si>
    <t>priorytet 1,3 i 4</t>
  </si>
  <si>
    <t>priorytet 1,3,4, 5 i 6</t>
  </si>
  <si>
    <t>priorytet 1 i 4</t>
  </si>
  <si>
    <t>priorytet 1,4,5 i 6</t>
  </si>
  <si>
    <t>priorytet 1, 4 i 6</t>
  </si>
  <si>
    <t>priorytet 1,5 i 6</t>
  </si>
  <si>
    <t>priorytet 1 i 6</t>
  </si>
  <si>
    <t>priorytet  2, 3 i 5</t>
  </si>
  <si>
    <t>priorytet  2, 3 i 4</t>
  </si>
  <si>
    <t>priorytet  2 i 4</t>
  </si>
  <si>
    <t>priorytet  2 i 5</t>
  </si>
  <si>
    <t>priorytet  2,5 i 6</t>
  </si>
  <si>
    <t>priorytet  3,4 i 5</t>
  </si>
  <si>
    <t>priorytet  3,4 i 6</t>
  </si>
  <si>
    <t>priorytet  3 i 6</t>
  </si>
  <si>
    <t>priorytet  5 i 6</t>
  </si>
  <si>
    <t>Priorytety 1, 2, 3, 4, 6</t>
  </si>
  <si>
    <t>Priorytety 1, 3, 4, 5, 6</t>
  </si>
  <si>
    <t>Priorytety 1, 5, 6</t>
  </si>
  <si>
    <t>Priorytety 2, 3, 4</t>
  </si>
  <si>
    <t>Priorytety 2, 4</t>
  </si>
  <si>
    <t>Priorytety 2, 5, 6</t>
  </si>
  <si>
    <t>Priorytety 3, 4, 5</t>
  </si>
  <si>
    <t>Priorytety 3, 4, 6</t>
  </si>
  <si>
    <t>8.43</t>
  </si>
  <si>
    <t>8.44</t>
  </si>
  <si>
    <t>8.45</t>
  </si>
  <si>
    <t>8.46</t>
  </si>
  <si>
    <t>8.47</t>
  </si>
  <si>
    <t>8.48</t>
  </si>
  <si>
    <t>8.49</t>
  </si>
  <si>
    <t>8.50</t>
  </si>
  <si>
    <r>
      <t xml:space="preserve">KOMENTARZE: 
</t>
    </r>
    <r>
      <rPr>
        <sz val="16"/>
        <color theme="1"/>
        <rFont val="Calibri"/>
        <family val="2"/>
        <charset val="238"/>
        <scheme val="minor"/>
      </rPr>
      <t>Ad.8. W związku z tym, iż operacje zgodnie z założeniami realizują/będą realizować lub miały realizować kilka priorytetów PROW (bez wyraźnego nacisku na żaden ze wskazanych w formularzu wniosku) występowała trudność w przyporządkowaniu tych operacji do propozycji określonych w pkt. 1-7. Jednoczesnie należy zaznaczyć, iż w przypadku operacji określonych w planie komunikacyjnym zdecydowana większość jest o charakterze przekrojowym jako operacje z naciskiem na informowanie priorytet z przeznaczeniem na informowanie o polityce rozwoju obszarów wiejskich i o możliwościach finansowania ogółu społeczeństwa, konsumentów, rolników i producentów.</t>
    </r>
  </si>
  <si>
    <t xml:space="preserve">priorytet z naciskiem na żywotność i konkurencyjność gospodarstw rolnych, łańcuch żywnościowy, przetwórstwo &amp; marketing, zarządzanie ryzykiem, a także z przeznaczeniem na zwiększenie udziału zainteresowanych stron we wdrażaniu programów rozwoju obszarów wiejskich, a także informowanie społeczeństwa i potencjalnych beneficjentów o polityce rozwoju obszarów wiejskich i o możliwościach finansowania.
</t>
  </si>
  <si>
    <t>priorytet z przeznaczeniem na informowanie o polityce rozwoju obszarów wiejskich i o możliwościach finansowania ogółu społeczeństwa, konsumentów, rolników i producentów.</t>
  </si>
  <si>
    <t xml:space="preserve">Ułatwienie transferu wiedzy i innowacji w rolnictwie i leśnictwie oraz na obszarach wiejskich.
Promowanie włączenia społecznego, zmniejszenia ubóstwa oraz rozwoju gospodarczego na obszarach wiejskich.
Zwiększenie rentowności gospodarstw i konkurencyjność.
</t>
  </si>
  <si>
    <t>Ułatwianie transferu wiedzy i innowacji w rolnictwie i leśnictwie oraz na obszarach wiejskich
Zwiększenie rentowności gospodarstw i konkurencyjności wszystkich rodzajów rolnictwa we wszystkich regionach oraz promowanie innowacyjnych technologii w gospodarstwach i zrównoważonego Zarządzania lasami
Wspieranie organizacji łańcucha żywnościowego</t>
  </si>
  <si>
    <t xml:space="preserve">priorytet z naciskiem na żywotność i konkurencyjność gospodarstw rolnych, łańcuch żywnościowy, przetwórstwo &amp; marketing, zarządzanie ryzykiem, a także z przeznaczeniem na zwiększenie udziału zainteresowanych stron we wdrażaniu programów rozwoju obszarów wiejskich, a także informowanie społeczeństwa i potencjalnych beneficjentów, m.in. producentów produktów zarejestrowanych lub aplikujących o rejestrację jako Chroniona Nazwa Pochodzenia, Chronione Oznaczenie Geograficzne oraz Gwarantowana Tradycyjna Specjalność o polityce rozwoju obszarów wiejskich i o możliwościach finansowania.
</t>
  </si>
  <si>
    <t>promowanie emblematu UE i logo PROW 2014-2020</t>
  </si>
  <si>
    <t>zwiększenie udziału zainteresowanych stron we wdrażaniu programów rozwoju obszarów wiejskich</t>
  </si>
  <si>
    <t>1) Zwiększenie udziału zainteresowanych stron we wdrażaniu programów rozwoju obszarów wiejskich;
2) Podniesienie jakości wdrażania PROW;
3) Informowanie społeczeństwa i potencjalnych beneficjentów o polityce rozwoju obszarów wiejskich 
i o możliwościach finansowania;</t>
  </si>
  <si>
    <t>Podniesienie jakości realizacji Programu, informowanie społeczeństwa i potencjalnych beneficjentów o polityce rozwoju obszarów wiejskich i wsparciu finansowym, promowanie innowacji w rolnictwie, produkcji żywności i w leśnictwie</t>
  </si>
  <si>
    <t xml:space="preserve">Celem projektu jest kreowanie wizerunku obszarów wiejskich, jako turystycznego rynku oferującego zróżnicowane i całoroczne atrakcje w kontekście:
- Priorytet 2 i 3 - z naciskiem na żywotność i konkurencyjność gospodarstw rolnych, łańcuch żywnościowy, przetwórstwo &amp; marketing, zarządzanie ryzykiem  
- Priorytet 4 i 5 - z naciskiem na zarządzanie ekosystemami, zasoby naturalne i klimat  
- Priorytet 6  - z naciskiem na LEADER/RLKS &amp; LGD (włączając współpracę) </t>
  </si>
  <si>
    <t>8.51</t>
  </si>
  <si>
    <t>8.52</t>
  </si>
  <si>
    <t>8.53</t>
  </si>
  <si>
    <t>8.54</t>
  </si>
  <si>
    <t>8.55</t>
  </si>
  <si>
    <t>8.56</t>
  </si>
  <si>
    <t>8.57</t>
  </si>
  <si>
    <t>8.58</t>
  </si>
  <si>
    <t>8.59</t>
  </si>
  <si>
    <t>8.60</t>
  </si>
  <si>
    <t>kwota łączna operacji  rozliczonych             (w PLN)</t>
  </si>
  <si>
    <t>kwota operacji ogółem      (w PLN)</t>
  </si>
  <si>
    <t>kwota operacji  własnych                     (w PLN)</t>
  </si>
  <si>
    <t>kwota operacji partnerów                     (w PLN)</t>
  </si>
  <si>
    <t>kwota operacji  złożonych przez partnerów                       (w PLN)</t>
  </si>
  <si>
    <t>plan komunikacyjny (priorytet 1, 6)</t>
  </si>
  <si>
    <t>KOMENTARZE: 1) Partner zrezygnował  z realizacji projektu - kwota projektu 29 862,10.  Projekt oraz kwota ujęta w tabeli operacje przyjete do realizacji, działanie 11.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Partner zrezygnował z realizacji projektu - kwota projektu 25 467,28. Projekt oraz kwota ujęta w tabeli operacje przyjęte do realizacji , działanie 13.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planie komunikacyjnym  budżet jednej operacji własnaej tj.: Informowanie o PROW 2014-2020 poprzez Główny Punkt Informacyjny wynosi 0,00 zł jest to operacja bezkosztowa.  (Priorytet 1)</t>
  </si>
  <si>
    <t>8.61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</si>
</sst>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_z_ł"/>
    <numFmt numFmtId="165" formatCode="[$-415]General"/>
    <numFmt numFmtId="166" formatCode="#,##0.00\ [$EUR]"/>
    <numFmt numFmtId="167" formatCode="#,##0.00\ [$PLN]"/>
    <numFmt numFmtId="168" formatCode="#,##0.00&quot;     &quot;"/>
    <numFmt numFmtId="169" formatCode="[$-415]#,##0.00"/>
    <numFmt numFmtId="170" formatCode="[$-415]0"/>
  </numFmts>
  <fonts count="54" x14ac:knownFonts="1">
    <font>
      <sz val="11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sz val="10"/>
      <name val="Arial"/>
      <family val="2"/>
      <charset val="238"/>
    </font>
    <font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36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6"/>
      <name val="Calibri"/>
      <family val="2"/>
      <charset val="238"/>
    </font>
    <font>
      <sz val="16"/>
      <color indexed="23"/>
      <name val="Calibri"/>
      <family val="2"/>
      <charset val="238"/>
    </font>
    <font>
      <sz val="20"/>
      <color indexed="10"/>
      <name val="Calibri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u val="double"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8"/>
      <color indexed="49"/>
      <name val="Calibri"/>
      <family val="2"/>
      <charset val="238"/>
    </font>
    <font>
      <b/>
      <sz val="18"/>
      <color indexed="10"/>
      <name val="Calibri"/>
      <family val="2"/>
      <charset val="238"/>
    </font>
    <font>
      <sz val="18"/>
      <name val="Calibri"/>
      <family val="2"/>
      <charset val="238"/>
    </font>
    <font>
      <b/>
      <sz val="20"/>
      <color indexed="10"/>
      <name val="Calibri"/>
      <family val="2"/>
      <charset val="238"/>
    </font>
    <font>
      <sz val="18"/>
      <color indexed="10"/>
      <name val="Calibri"/>
      <family val="2"/>
      <charset val="238"/>
    </font>
    <font>
      <sz val="20"/>
      <color indexed="8"/>
      <name val="Calibri"/>
      <family val="2"/>
      <charset val="238"/>
    </font>
    <font>
      <sz val="18"/>
      <color indexed="17"/>
      <name val="Calibri"/>
      <family val="2"/>
      <charset val="238"/>
    </font>
    <font>
      <b/>
      <sz val="20"/>
      <color indexed="17"/>
      <name val="Calibri"/>
      <family val="2"/>
      <charset val="238"/>
    </font>
    <font>
      <sz val="16"/>
      <color indexed="10"/>
      <name val="Calibri"/>
      <family val="2"/>
      <charset val="238"/>
    </font>
    <font>
      <sz val="18"/>
      <color theme="3" tint="-0.499984740745262"/>
      <name val="Calibri"/>
      <family val="2"/>
      <charset val="238"/>
    </font>
    <font>
      <b/>
      <sz val="18"/>
      <color theme="3" tint="-0.499984740745262"/>
      <name val="Calibri"/>
      <family val="2"/>
      <charset val="238"/>
    </font>
    <font>
      <sz val="20"/>
      <color indexed="17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sz val="13"/>
      <color indexed="8"/>
      <name val="Calibri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36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6"/>
      <color rgb="FF000000"/>
      <name val="Calibri"/>
      <family val="2"/>
      <charset val="238"/>
    </font>
    <font>
      <b/>
      <i/>
      <sz val="16"/>
      <color theme="1"/>
      <name val="Calibri"/>
      <family val="2"/>
      <charset val="238"/>
      <scheme val="minor"/>
    </font>
    <font>
      <sz val="14"/>
      <color indexed="81"/>
      <name val="Tahoma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FF9B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CD1AE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F9B5"/>
        <bgColor rgb="FFDFF9B5"/>
      </patternFill>
    </fill>
    <fill>
      <patternFill patternType="solid">
        <fgColor rgb="FFE6E0EC"/>
        <bgColor rgb="FFE6E0EC"/>
      </patternFill>
    </fill>
    <fill>
      <patternFill patternType="solid">
        <fgColor rgb="FF808080"/>
        <bgColor rgb="FF808080"/>
      </patternFill>
    </fill>
    <fill>
      <patternFill patternType="solid">
        <fgColor rgb="FFB7DEE8"/>
        <bgColor rgb="FFB7DEE8"/>
      </patternFill>
    </fill>
    <fill>
      <patternFill patternType="solid">
        <fgColor rgb="FFFAC090"/>
        <bgColor rgb="FFFAC090"/>
      </patternFill>
    </fill>
    <fill>
      <patternFill patternType="solid">
        <fgColor rgb="FFFDEADA"/>
        <bgColor rgb="FFFDEADA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15" fillId="0" borderId="0"/>
    <xf numFmtId="0" fontId="17" fillId="0" borderId="0"/>
    <xf numFmtId="0" fontId="2" fillId="0" borderId="0"/>
    <xf numFmtId="0" fontId="17" fillId="0" borderId="0"/>
    <xf numFmtId="0" fontId="16" fillId="0" borderId="0"/>
    <xf numFmtId="43" fontId="16" fillId="0" borderId="0" applyFont="0" applyFill="0" applyBorder="0" applyAlignment="0" applyProtection="0"/>
  </cellStyleXfs>
  <cellXfs count="893">
    <xf numFmtId="0" fontId="0" fillId="0" borderId="0" xfId="0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0" fontId="9" fillId="0" borderId="0" xfId="0" applyFont="1"/>
    <xf numFmtId="0" fontId="0" fillId="2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" fillId="3" borderId="0" xfId="0" applyFont="1" applyFill="1"/>
    <xf numFmtId="0" fontId="9" fillId="0" borderId="0" xfId="0" applyFont="1"/>
    <xf numFmtId="0" fontId="12" fillId="7" borderId="11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9" fillId="7" borderId="15" xfId="0" applyFont="1" applyFill="1" applyBorder="1" applyAlignment="1">
      <alignment horizontal="center" vertical="center"/>
    </xf>
    <xf numFmtId="4" fontId="12" fillId="4" borderId="12" xfId="0" applyNumberFormat="1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horizontal="center" vertical="center"/>
    </xf>
    <xf numFmtId="4" fontId="9" fillId="7" borderId="12" xfId="0" applyNumberFormat="1" applyFont="1" applyFill="1" applyBorder="1" applyAlignment="1">
      <alignment horizontal="center" vertical="center"/>
    </xf>
    <xf numFmtId="4" fontId="12" fillId="7" borderId="12" xfId="0" applyNumberFormat="1" applyFont="1" applyFill="1" applyBorder="1" applyAlignment="1">
      <alignment horizontal="center" vertical="center" wrapText="1"/>
    </xf>
    <xf numFmtId="4" fontId="9" fillId="7" borderId="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166" fontId="9" fillId="0" borderId="0" xfId="0" applyNumberFormat="1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4" fontId="9" fillId="9" borderId="12" xfId="0" applyNumberFormat="1" applyFont="1" applyFill="1" applyBorder="1" applyAlignment="1">
      <alignment horizontal="center" vertical="center"/>
    </xf>
    <xf numFmtId="4" fontId="9" fillId="9" borderId="4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21" fillId="0" borderId="0" xfId="0" applyFont="1"/>
    <xf numFmtId="0" fontId="19" fillId="0" borderId="0" xfId="0" applyFont="1" applyAlignment="1">
      <alignment horizontal="left" vertical="center"/>
    </xf>
    <xf numFmtId="4" fontId="0" fillId="0" borderId="0" xfId="0" applyNumberFormat="1" applyFont="1"/>
    <xf numFmtId="4" fontId="9" fillId="11" borderId="12" xfId="0" applyNumberFormat="1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 wrapText="1"/>
    </xf>
    <xf numFmtId="10" fontId="9" fillId="14" borderId="11" xfId="0" applyNumberFormat="1" applyFont="1" applyFill="1" applyBorder="1" applyAlignment="1">
      <alignment horizontal="center" vertical="center"/>
    </xf>
    <xf numFmtId="0" fontId="9" fillId="14" borderId="11" xfId="0" applyFont="1" applyFill="1" applyBorder="1" applyAlignment="1">
      <alignment horizontal="center" vertical="center"/>
    </xf>
    <xf numFmtId="4" fontId="9" fillId="14" borderId="12" xfId="0" applyNumberFormat="1" applyFont="1" applyFill="1" applyBorder="1" applyAlignment="1">
      <alignment horizontal="center" vertical="center"/>
    </xf>
    <xf numFmtId="4" fontId="12" fillId="14" borderId="12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/>
    </xf>
    <xf numFmtId="0" fontId="9" fillId="4" borderId="15" xfId="0" applyFont="1" applyFill="1" applyBorder="1" applyAlignment="1">
      <alignment horizontal="center" vertical="center"/>
    </xf>
    <xf numFmtId="0" fontId="0" fillId="0" borderId="0" xfId="0" applyFont="1" applyBorder="1"/>
    <xf numFmtId="4" fontId="6" fillId="0" borderId="20" xfId="0" applyNumberFormat="1" applyFont="1" applyFill="1" applyBorder="1" applyAlignment="1">
      <alignment horizontal="center" vertical="center" wrapText="1"/>
    </xf>
    <xf numFmtId="1" fontId="0" fillId="0" borderId="0" xfId="0" applyNumberFormat="1" applyFont="1"/>
    <xf numFmtId="1" fontId="4" fillId="3" borderId="0" xfId="0" applyNumberFormat="1" applyFont="1" applyFill="1"/>
    <xf numFmtId="1" fontId="9" fillId="11" borderId="11" xfId="0" applyNumberFormat="1" applyFont="1" applyFill="1" applyBorder="1" applyAlignment="1">
      <alignment horizontal="center" vertical="center"/>
    </xf>
    <xf numFmtId="1" fontId="9" fillId="14" borderId="11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 wrapText="1"/>
    </xf>
    <xf numFmtId="1" fontId="9" fillId="12" borderId="11" xfId="0" applyNumberFormat="1" applyFont="1" applyFill="1" applyBorder="1" applyAlignment="1">
      <alignment horizontal="center" vertical="center"/>
    </xf>
    <xf numFmtId="4" fontId="4" fillId="3" borderId="0" xfId="0" applyNumberFormat="1" applyFont="1" applyFill="1"/>
    <xf numFmtId="167" fontId="0" fillId="0" borderId="0" xfId="0" applyNumberFormat="1" applyFont="1" applyAlignment="1">
      <alignment horizontal="right"/>
    </xf>
    <xf numFmtId="167" fontId="0" fillId="0" borderId="0" xfId="0" applyNumberFormat="1" applyFont="1"/>
    <xf numFmtId="0" fontId="6" fillId="0" borderId="20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" fontId="3" fillId="9" borderId="24" xfId="0" applyNumberFormat="1" applyFont="1" applyFill="1" applyBorder="1" applyAlignment="1">
      <alignment horizontal="center" vertical="center" wrapText="1"/>
    </xf>
    <xf numFmtId="10" fontId="9" fillId="0" borderId="25" xfId="0" applyNumberFormat="1" applyFont="1" applyFill="1" applyBorder="1" applyAlignment="1">
      <alignment horizontal="center" vertical="center"/>
    </xf>
    <xf numFmtId="10" fontId="9" fillId="6" borderId="10" xfId="0" applyNumberFormat="1" applyFont="1" applyFill="1" applyBorder="1" applyAlignment="1">
      <alignment horizontal="center" vertical="center"/>
    </xf>
    <xf numFmtId="10" fontId="9" fillId="6" borderId="11" xfId="0" applyNumberFormat="1" applyFont="1" applyFill="1" applyBorder="1" applyAlignment="1">
      <alignment horizontal="center" vertical="center"/>
    </xf>
    <xf numFmtId="10" fontId="9" fillId="6" borderId="15" xfId="0" applyNumberFormat="1" applyFont="1" applyFill="1" applyBorder="1" applyAlignment="1">
      <alignment horizontal="center" vertical="center"/>
    </xf>
    <xf numFmtId="10" fontId="9" fillId="6" borderId="46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0" fontId="18" fillId="0" borderId="0" xfId="0" applyFont="1" applyBorder="1" applyAlignment="1">
      <alignment vertical="center"/>
    </xf>
    <xf numFmtId="0" fontId="12" fillId="4" borderId="11" xfId="0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4" fontId="9" fillId="14" borderId="11" xfId="0" applyNumberFormat="1" applyFont="1" applyFill="1" applyBorder="1" applyAlignment="1">
      <alignment horizontal="center" vertical="center"/>
    </xf>
    <xf numFmtId="1" fontId="9" fillId="10" borderId="11" xfId="0" applyNumberFormat="1" applyFont="1" applyFill="1" applyBorder="1" applyAlignment="1">
      <alignment horizontal="center" vertical="center"/>
    </xf>
    <xf numFmtId="4" fontId="9" fillId="10" borderId="12" xfId="0" applyNumberFormat="1" applyFont="1" applyFill="1" applyBorder="1" applyAlignment="1">
      <alignment horizontal="center" vertical="center"/>
    </xf>
    <xf numFmtId="0" fontId="9" fillId="14" borderId="12" xfId="0" applyFont="1" applyFill="1" applyBorder="1" applyAlignment="1">
      <alignment horizontal="center" vertical="center"/>
    </xf>
    <xf numFmtId="1" fontId="9" fillId="10" borderId="15" xfId="0" applyNumberFormat="1" applyFont="1" applyFill="1" applyBorder="1" applyAlignment="1">
      <alignment horizontal="center" vertical="center"/>
    </xf>
    <xf numFmtId="4" fontId="9" fillId="10" borderId="4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 wrapText="1"/>
    </xf>
    <xf numFmtId="1" fontId="9" fillId="5" borderId="11" xfId="0" applyNumberFormat="1" applyFont="1" applyFill="1" applyBorder="1" applyAlignment="1">
      <alignment horizontal="center" vertical="center"/>
    </xf>
    <xf numFmtId="1" fontId="9" fillId="5" borderId="15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0" fontId="6" fillId="0" borderId="9" xfId="0" applyNumberFormat="1" applyFont="1" applyFill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10" fontId="9" fillId="14" borderId="10" xfId="0" applyNumberFormat="1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11" fillId="14" borderId="11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" fontId="3" fillId="5" borderId="22" xfId="0" applyNumberFormat="1" applyFont="1" applyFill="1" applyBorder="1" applyAlignment="1">
      <alignment horizontal="center" vertical="center" wrapText="1"/>
    </xf>
    <xf numFmtId="4" fontId="9" fillId="9" borderId="44" xfId="0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12" fillId="14" borderId="11" xfId="0" applyFont="1" applyFill="1" applyBorder="1" applyAlignment="1">
      <alignment horizontal="center" vertical="center" wrapText="1"/>
    </xf>
    <xf numFmtId="4" fontId="3" fillId="4" borderId="24" xfId="0" applyNumberFormat="1" applyFont="1" applyFill="1" applyBorder="1" applyAlignment="1">
      <alignment horizontal="center" vertical="center" wrapText="1"/>
    </xf>
    <xf numFmtId="1" fontId="3" fillId="10" borderId="22" xfId="0" applyNumberFormat="1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wrapText="1"/>
    </xf>
    <xf numFmtId="4" fontId="3" fillId="12" borderId="24" xfId="0" applyNumberFormat="1" applyFont="1" applyFill="1" applyBorder="1" applyAlignment="1">
      <alignment horizontal="center" vertical="center" wrapText="1"/>
    </xf>
    <xf numFmtId="0" fontId="9" fillId="12" borderId="15" xfId="0" applyFont="1" applyFill="1" applyBorder="1" applyAlignment="1">
      <alignment horizontal="center" vertical="center"/>
    </xf>
    <xf numFmtId="4" fontId="3" fillId="12" borderId="47" xfId="0" applyNumberFormat="1" applyFont="1" applyFill="1" applyBorder="1" applyAlignment="1">
      <alignment horizontal="center" vertical="center" wrapText="1"/>
    </xf>
    <xf numFmtId="1" fontId="3" fillId="12" borderId="22" xfId="0" applyNumberFormat="1" applyFont="1" applyFill="1" applyBorder="1" applyAlignment="1">
      <alignment horizontal="center" vertical="center" wrapText="1"/>
    </xf>
    <xf numFmtId="1" fontId="9" fillId="12" borderId="15" xfId="0" applyNumberFormat="1" applyFont="1" applyFill="1" applyBorder="1" applyAlignment="1">
      <alignment horizontal="center" vertical="center"/>
    </xf>
    <xf numFmtId="1" fontId="3" fillId="11" borderId="22" xfId="0" applyNumberFormat="1" applyFont="1" applyFill="1" applyBorder="1" applyAlignment="1">
      <alignment horizontal="center" vertical="center" wrapText="1"/>
    </xf>
    <xf numFmtId="0" fontId="3" fillId="11" borderId="24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1" fontId="3" fillId="13" borderId="22" xfId="0" applyNumberFormat="1" applyFont="1" applyFill="1" applyBorder="1" applyAlignment="1">
      <alignment horizontal="center" vertical="center" wrapText="1"/>
    </xf>
    <xf numFmtId="0" fontId="3" fillId="13" borderId="24" xfId="0" applyFont="1" applyFill="1" applyBorder="1" applyAlignment="1">
      <alignment horizontal="center" vertical="center" wrapText="1"/>
    </xf>
    <xf numFmtId="1" fontId="9" fillId="13" borderId="11" xfId="0" applyNumberFormat="1" applyFont="1" applyFill="1" applyBorder="1" applyAlignment="1">
      <alignment horizontal="center" vertical="center"/>
    </xf>
    <xf numFmtId="4" fontId="9" fillId="13" borderId="12" xfId="0" applyNumberFormat="1" applyFont="1" applyFill="1" applyBorder="1" applyAlignment="1">
      <alignment horizontal="center" vertical="center"/>
    </xf>
    <xf numFmtId="1" fontId="9" fillId="13" borderId="15" xfId="0" applyNumberFormat="1" applyFont="1" applyFill="1" applyBorder="1" applyAlignment="1">
      <alignment horizontal="center" vertical="center"/>
    </xf>
    <xf numFmtId="4" fontId="9" fillId="13" borderId="4" xfId="0" applyNumberFormat="1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10" fontId="9" fillId="14" borderId="12" xfId="0" applyNumberFormat="1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 wrapText="1"/>
    </xf>
    <xf numFmtId="10" fontId="9" fillId="14" borderId="40" xfId="0" applyNumberFormat="1" applyFont="1" applyFill="1" applyBorder="1" applyAlignment="1">
      <alignment horizontal="center" vertical="center"/>
    </xf>
    <xf numFmtId="10" fontId="9" fillId="6" borderId="40" xfId="0" applyNumberFormat="1" applyFont="1" applyFill="1" applyBorder="1" applyAlignment="1">
      <alignment horizontal="center" vertical="center" wrapText="1"/>
    </xf>
    <xf numFmtId="10" fontId="9" fillId="6" borderId="41" xfId="0" applyNumberFormat="1" applyFont="1" applyFill="1" applyBorder="1" applyAlignment="1">
      <alignment horizontal="center" vertical="center" wrapText="1"/>
    </xf>
    <xf numFmtId="10" fontId="9" fillId="0" borderId="37" xfId="0" applyNumberFormat="1" applyFont="1" applyFill="1" applyBorder="1" applyAlignment="1">
      <alignment horizontal="center" vertical="center" wrapText="1"/>
    </xf>
    <xf numFmtId="10" fontId="9" fillId="14" borderId="4" xfId="0" applyNumberFormat="1" applyFont="1" applyFill="1" applyBorder="1" applyAlignment="1">
      <alignment horizontal="center" vertical="center"/>
    </xf>
    <xf numFmtId="10" fontId="6" fillId="0" borderId="2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10" fontId="9" fillId="0" borderId="20" xfId="0" applyNumberFormat="1" applyFont="1" applyFill="1" applyBorder="1" applyAlignment="1">
      <alignment horizontal="center" vertical="center"/>
    </xf>
    <xf numFmtId="10" fontId="9" fillId="0" borderId="42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0" fontId="9" fillId="6" borderId="12" xfId="0" applyNumberFormat="1" applyFont="1" applyFill="1" applyBorder="1" applyAlignment="1">
      <alignment horizontal="center" vertical="center"/>
    </xf>
    <xf numFmtId="10" fontId="9" fillId="6" borderId="4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 wrapText="1"/>
    </xf>
    <xf numFmtId="4" fontId="12" fillId="7" borderId="4" xfId="0" applyNumberFormat="1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/>
    </xf>
    <xf numFmtId="10" fontId="9" fillId="6" borderId="40" xfId="0" applyNumberFormat="1" applyFont="1" applyFill="1" applyBorder="1" applyAlignment="1">
      <alignment horizontal="center" vertical="center"/>
    </xf>
    <xf numFmtId="10" fontId="9" fillId="6" borderId="41" xfId="0" applyNumberFormat="1" applyFont="1" applyFill="1" applyBorder="1" applyAlignment="1">
      <alignment horizontal="center" vertical="center"/>
    </xf>
    <xf numFmtId="0" fontId="4" fillId="3" borderId="0" xfId="0" applyFont="1" applyFill="1" applyAlignment="1"/>
    <xf numFmtId="0" fontId="0" fillId="3" borderId="0" xfId="0" applyFont="1" applyFill="1"/>
    <xf numFmtId="0" fontId="24" fillId="3" borderId="0" xfId="0" applyFont="1" applyFill="1" applyAlignment="1"/>
    <xf numFmtId="0" fontId="9" fillId="3" borderId="0" xfId="0" applyFont="1" applyFill="1" applyAlignment="1"/>
    <xf numFmtId="0" fontId="9" fillId="3" borderId="0" xfId="0" applyFont="1" applyFill="1"/>
    <xf numFmtId="0" fontId="9" fillId="2" borderId="0" xfId="0" applyFont="1" applyFill="1"/>
    <xf numFmtId="0" fontId="24" fillId="3" borderId="0" xfId="0" applyFont="1" applyFill="1"/>
    <xf numFmtId="4" fontId="9" fillId="16" borderId="11" xfId="0" applyNumberFormat="1" applyFont="1" applyFill="1" applyBorder="1" applyAlignment="1">
      <alignment horizontal="center" vertical="center"/>
    </xf>
    <xf numFmtId="0" fontId="9" fillId="16" borderId="11" xfId="0" applyFont="1" applyFill="1" applyBorder="1" applyAlignment="1">
      <alignment horizontal="center" vertical="center" wrapText="1"/>
    </xf>
    <xf numFmtId="4" fontId="9" fillId="16" borderId="12" xfId="0" applyNumberFormat="1" applyFont="1" applyFill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/>
    </xf>
    <xf numFmtId="4" fontId="9" fillId="16" borderId="12" xfId="0" applyNumberFormat="1" applyFont="1" applyFill="1" applyBorder="1" applyAlignment="1">
      <alignment horizontal="center" vertical="center"/>
    </xf>
    <xf numFmtId="1" fontId="9" fillId="16" borderId="11" xfId="0" applyNumberFormat="1" applyFont="1" applyFill="1" applyBorder="1" applyAlignment="1">
      <alignment horizontal="center" vertical="center"/>
    </xf>
    <xf numFmtId="4" fontId="9" fillId="16" borderId="10" xfId="0" applyNumberFormat="1" applyFont="1" applyFill="1" applyBorder="1" applyAlignment="1">
      <alignment horizontal="center" vertical="center"/>
    </xf>
    <xf numFmtId="10" fontId="9" fillId="16" borderId="11" xfId="0" applyNumberFormat="1" applyFont="1" applyFill="1" applyBorder="1" applyAlignment="1">
      <alignment horizontal="center" vertical="center"/>
    </xf>
    <xf numFmtId="10" fontId="9" fillId="16" borderId="10" xfId="0" applyNumberFormat="1" applyFont="1" applyFill="1" applyBorder="1" applyAlignment="1">
      <alignment horizontal="center" vertical="center"/>
    </xf>
    <xf numFmtId="10" fontId="9" fillId="16" borderId="12" xfId="0" applyNumberFormat="1" applyFont="1" applyFill="1" applyBorder="1" applyAlignment="1">
      <alignment horizontal="center" vertical="center"/>
    </xf>
    <xf numFmtId="10" fontId="9" fillId="16" borderId="40" xfId="0" applyNumberFormat="1" applyFont="1" applyFill="1" applyBorder="1" applyAlignment="1">
      <alignment horizontal="center" vertical="center" wrapText="1"/>
    </xf>
    <xf numFmtId="10" fontId="9" fillId="16" borderId="40" xfId="0" applyNumberFormat="1" applyFont="1" applyFill="1" applyBorder="1" applyAlignment="1">
      <alignment horizontal="center" vertical="center"/>
    </xf>
    <xf numFmtId="0" fontId="12" fillId="16" borderId="11" xfId="0" applyFont="1" applyFill="1" applyBorder="1" applyAlignment="1">
      <alignment horizontal="center" vertical="center" wrapText="1"/>
    </xf>
    <xf numFmtId="4" fontId="12" fillId="16" borderId="12" xfId="0" applyNumberFormat="1" applyFont="1" applyFill="1" applyBorder="1" applyAlignment="1">
      <alignment horizontal="center" vertical="center" wrapText="1"/>
    </xf>
    <xf numFmtId="0" fontId="9" fillId="16" borderId="15" xfId="0" applyFont="1" applyFill="1" applyBorder="1" applyAlignment="1">
      <alignment horizontal="center" vertical="center" wrapText="1"/>
    </xf>
    <xf numFmtId="4" fontId="9" fillId="16" borderId="4" xfId="0" applyNumberFormat="1" applyFont="1" applyFill="1" applyBorder="1" applyAlignment="1">
      <alignment horizontal="center" vertical="center" wrapText="1"/>
    </xf>
    <xf numFmtId="0" fontId="9" fillId="16" borderId="15" xfId="0" applyFont="1" applyFill="1" applyBorder="1" applyAlignment="1">
      <alignment horizontal="center" vertical="center"/>
    </xf>
    <xf numFmtId="4" fontId="9" fillId="16" borderId="4" xfId="0" applyNumberFormat="1" applyFont="1" applyFill="1" applyBorder="1" applyAlignment="1">
      <alignment horizontal="center" vertical="center"/>
    </xf>
    <xf numFmtId="4" fontId="9" fillId="16" borderId="44" xfId="0" applyNumberFormat="1" applyFont="1" applyFill="1" applyBorder="1" applyAlignment="1">
      <alignment horizontal="center" vertical="center"/>
    </xf>
    <xf numFmtId="1" fontId="9" fillId="16" borderId="16" xfId="0" applyNumberFormat="1" applyFont="1" applyFill="1" applyBorder="1" applyAlignment="1">
      <alignment horizontal="center" vertical="center"/>
    </xf>
    <xf numFmtId="1" fontId="9" fillId="16" borderId="15" xfId="0" applyNumberFormat="1" applyFont="1" applyFill="1" applyBorder="1" applyAlignment="1">
      <alignment horizontal="center" vertical="center"/>
    </xf>
    <xf numFmtId="4" fontId="9" fillId="16" borderId="46" xfId="0" applyNumberFormat="1" applyFont="1" applyFill="1" applyBorder="1" applyAlignment="1">
      <alignment horizontal="center" vertical="center"/>
    </xf>
    <xf numFmtId="10" fontId="9" fillId="16" borderId="15" xfId="0" applyNumberFormat="1" applyFont="1" applyFill="1" applyBorder="1" applyAlignment="1">
      <alignment horizontal="center" vertical="center"/>
    </xf>
    <xf numFmtId="10" fontId="9" fillId="16" borderId="46" xfId="0" applyNumberFormat="1" applyFont="1" applyFill="1" applyBorder="1" applyAlignment="1">
      <alignment horizontal="center" vertical="center"/>
    </xf>
    <xf numFmtId="10" fontId="9" fillId="16" borderId="4" xfId="0" applyNumberFormat="1" applyFont="1" applyFill="1" applyBorder="1" applyAlignment="1">
      <alignment horizontal="center" vertical="center"/>
    </xf>
    <xf numFmtId="10" fontId="9" fillId="16" borderId="41" xfId="0" applyNumberFormat="1" applyFont="1" applyFill="1" applyBorder="1" applyAlignment="1">
      <alignment horizontal="center" vertical="center" wrapText="1"/>
    </xf>
    <xf numFmtId="0" fontId="9" fillId="16" borderId="12" xfId="0" applyFont="1" applyFill="1" applyBorder="1" applyAlignment="1">
      <alignment horizontal="center" vertical="center"/>
    </xf>
    <xf numFmtId="0" fontId="11" fillId="16" borderId="11" xfId="0" applyFont="1" applyFill="1" applyBorder="1" applyAlignment="1">
      <alignment horizontal="center" vertical="center" wrapText="1"/>
    </xf>
    <xf numFmtId="4" fontId="11" fillId="16" borderId="12" xfId="0" applyNumberFormat="1" applyFont="1" applyFill="1" applyBorder="1" applyAlignment="1">
      <alignment horizontal="center" vertical="center" wrapText="1"/>
    </xf>
    <xf numFmtId="1" fontId="9" fillId="16" borderId="11" xfId="0" applyNumberFormat="1" applyFont="1" applyFill="1" applyBorder="1" applyAlignment="1">
      <alignment horizontal="center" vertical="center" wrapText="1"/>
    </xf>
    <xf numFmtId="4" fontId="9" fillId="5" borderId="1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 wrapText="1"/>
    </xf>
    <xf numFmtId="1" fontId="9" fillId="0" borderId="0" xfId="0" applyNumberFormat="1" applyFont="1"/>
    <xf numFmtId="1" fontId="3" fillId="9" borderId="22" xfId="0" applyNumberFormat="1" applyFont="1" applyFill="1" applyBorder="1" applyAlignment="1">
      <alignment horizontal="center" vertical="center" wrapText="1"/>
    </xf>
    <xf numFmtId="1" fontId="0" fillId="2" borderId="5" xfId="0" applyNumberFormat="1" applyFont="1" applyFill="1" applyBorder="1" applyAlignment="1">
      <alignment horizontal="center" vertical="center"/>
    </xf>
    <xf numFmtId="1" fontId="9" fillId="9" borderId="11" xfId="0" applyNumberFormat="1" applyFont="1" applyFill="1" applyBorder="1" applyAlignment="1">
      <alignment horizontal="center" vertical="center"/>
    </xf>
    <xf numFmtId="1" fontId="9" fillId="9" borderId="16" xfId="0" applyNumberFormat="1" applyFont="1" applyFill="1" applyBorder="1" applyAlignment="1">
      <alignment horizontal="center" vertical="center"/>
    </xf>
    <xf numFmtId="1" fontId="9" fillId="9" borderId="15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Alignment="1"/>
    <xf numFmtId="1" fontId="24" fillId="3" borderId="0" xfId="0" applyNumberFormat="1" applyFont="1" applyFill="1" applyAlignment="1"/>
    <xf numFmtId="1" fontId="9" fillId="3" borderId="0" xfId="0" applyNumberFormat="1" applyFont="1" applyFill="1" applyAlignment="1"/>
    <xf numFmtId="1" fontId="0" fillId="3" borderId="0" xfId="0" applyNumberFormat="1" applyFont="1" applyFill="1"/>
    <xf numFmtId="1" fontId="9" fillId="3" borderId="0" xfId="0" applyNumberFormat="1" applyFont="1" applyFill="1"/>
    <xf numFmtId="4" fontId="3" fillId="5" borderId="24" xfId="0" applyNumberFormat="1" applyFont="1" applyFill="1" applyBorder="1" applyAlignment="1">
      <alignment horizontal="center" vertical="center" wrapText="1"/>
    </xf>
    <xf numFmtId="4" fontId="0" fillId="2" borderId="5" xfId="0" applyNumberFormat="1" applyFont="1" applyFill="1" applyBorder="1" applyAlignment="1">
      <alignment horizontal="center" vertical="center"/>
    </xf>
    <xf numFmtId="4" fontId="0" fillId="3" borderId="0" xfId="0" applyNumberFormat="1" applyFont="1" applyFill="1"/>
    <xf numFmtId="4" fontId="4" fillId="3" borderId="0" xfId="0" applyNumberFormat="1" applyFont="1" applyFill="1" applyAlignment="1"/>
    <xf numFmtId="0" fontId="11" fillId="4" borderId="11" xfId="0" applyFont="1" applyFill="1" applyBorder="1" applyAlignment="1">
      <alignment horizontal="center" vertical="center" wrapText="1"/>
    </xf>
    <xf numFmtId="4" fontId="11" fillId="4" borderId="12" xfId="0" applyNumberFormat="1" applyFont="1" applyFill="1" applyBorder="1" applyAlignment="1">
      <alignment horizontal="center" vertical="center" wrapText="1"/>
    </xf>
    <xf numFmtId="4" fontId="3" fillId="10" borderId="24" xfId="0" applyNumberFormat="1" applyFont="1" applyFill="1" applyBorder="1" applyAlignment="1">
      <alignment horizontal="center" vertical="center" wrapText="1"/>
    </xf>
    <xf numFmtId="4" fontId="9" fillId="0" borderId="0" xfId="0" applyNumberFormat="1" applyFont="1"/>
    <xf numFmtId="4" fontId="9" fillId="10" borderId="11" xfId="0" applyNumberFormat="1" applyFont="1" applyFill="1" applyBorder="1" applyAlignment="1">
      <alignment horizontal="center" vertical="center"/>
    </xf>
    <xf numFmtId="4" fontId="24" fillId="3" borderId="0" xfId="0" applyNumberFormat="1" applyFont="1" applyFill="1" applyAlignment="1"/>
    <xf numFmtId="4" fontId="9" fillId="3" borderId="0" xfId="0" applyNumberFormat="1" applyFont="1" applyFill="1" applyAlignment="1"/>
    <xf numFmtId="4" fontId="9" fillId="3" borderId="0" xfId="0" applyNumberFormat="1" applyFont="1" applyFill="1"/>
    <xf numFmtId="0" fontId="9" fillId="7" borderId="11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4" fontId="9" fillId="4" borderId="12" xfId="0" applyNumberFormat="1" applyFont="1" applyFill="1" applyBorder="1" applyAlignment="1">
      <alignment horizontal="center" vertical="center"/>
    </xf>
    <xf numFmtId="4" fontId="9" fillId="7" borderId="12" xfId="0" applyNumberFormat="1" applyFont="1" applyFill="1" applyBorder="1" applyAlignment="1">
      <alignment horizontal="center" vertical="center"/>
    </xf>
    <xf numFmtId="4" fontId="9" fillId="7" borderId="4" xfId="0" applyNumberFormat="1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4" fontId="9" fillId="9" borderId="12" xfId="0" applyNumberFormat="1" applyFont="1" applyFill="1" applyBorder="1" applyAlignment="1">
      <alignment horizontal="center" vertical="center"/>
    </xf>
    <xf numFmtId="4" fontId="0" fillId="0" borderId="0" xfId="0" applyNumberFormat="1" applyFont="1"/>
    <xf numFmtId="4" fontId="9" fillId="11" borderId="12" xfId="0" applyNumberFormat="1" applyFont="1" applyFill="1" applyBorder="1" applyAlignment="1">
      <alignment horizontal="center" vertical="center"/>
    </xf>
    <xf numFmtId="4" fontId="9" fillId="12" borderId="12" xfId="0" applyNumberFormat="1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center" vertical="center"/>
    </xf>
    <xf numFmtId="4" fontId="9" fillId="12" borderId="10" xfId="0" applyNumberFormat="1" applyFont="1" applyFill="1" applyBorder="1" applyAlignment="1">
      <alignment horizontal="center" vertical="center"/>
    </xf>
    <xf numFmtId="0" fontId="9" fillId="14" borderId="11" xfId="0" applyFont="1" applyFill="1" applyBorder="1" applyAlignment="1">
      <alignment horizontal="center" vertical="center"/>
    </xf>
    <xf numFmtId="4" fontId="9" fillId="14" borderId="12" xfId="0" applyNumberFormat="1" applyFont="1" applyFill="1" applyBorder="1" applyAlignment="1">
      <alignment horizontal="center" vertical="center"/>
    </xf>
    <xf numFmtId="4" fontId="9" fillId="14" borderId="10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 wrapText="1"/>
    </xf>
    <xf numFmtId="1" fontId="0" fillId="0" borderId="0" xfId="0" applyNumberFormat="1" applyFont="1"/>
    <xf numFmtId="1" fontId="4" fillId="3" borderId="0" xfId="0" applyNumberFormat="1" applyFont="1" applyFill="1"/>
    <xf numFmtId="1" fontId="9" fillId="11" borderId="11" xfId="0" applyNumberFormat="1" applyFont="1" applyFill="1" applyBorder="1" applyAlignment="1">
      <alignment horizontal="center" vertical="center"/>
    </xf>
    <xf numFmtId="1" fontId="9" fillId="14" borderId="11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 wrapText="1"/>
    </xf>
    <xf numFmtId="1" fontId="9" fillId="12" borderId="11" xfId="0" applyNumberFormat="1" applyFont="1" applyFill="1" applyBorder="1" applyAlignment="1">
      <alignment horizontal="center" vertical="center"/>
    </xf>
    <xf numFmtId="4" fontId="4" fillId="3" borderId="0" xfId="0" applyNumberFormat="1" applyFont="1" applyFill="1"/>
    <xf numFmtId="4" fontId="6" fillId="0" borderId="5" xfId="0" applyNumberFormat="1" applyFont="1" applyFill="1" applyBorder="1" applyAlignment="1">
      <alignment horizontal="center" vertical="center" wrapText="1"/>
    </xf>
    <xf numFmtId="1" fontId="9" fillId="10" borderId="11" xfId="0" applyNumberFormat="1" applyFont="1" applyFill="1" applyBorder="1" applyAlignment="1">
      <alignment horizontal="center" vertical="center"/>
    </xf>
    <xf numFmtId="4" fontId="9" fillId="10" borderId="12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 wrapText="1"/>
    </xf>
    <xf numFmtId="1" fontId="9" fillId="5" borderId="11" xfId="0" applyNumberFormat="1" applyFont="1" applyFill="1" applyBorder="1" applyAlignment="1">
      <alignment horizontal="center" vertical="center"/>
    </xf>
    <xf numFmtId="4" fontId="9" fillId="5" borderId="12" xfId="0" applyNumberFormat="1" applyFont="1" applyFill="1" applyBorder="1" applyAlignment="1">
      <alignment horizontal="center" vertical="center"/>
    </xf>
    <xf numFmtId="4" fontId="9" fillId="5" borderId="4" xfId="0" applyNumberFormat="1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11" fillId="14" borderId="11" xfId="0" applyFont="1" applyFill="1" applyBorder="1" applyAlignment="1">
      <alignment horizontal="center" vertical="center" wrapText="1"/>
    </xf>
    <xf numFmtId="4" fontId="11" fillId="14" borderId="12" xfId="0" applyNumberFormat="1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4" fontId="9" fillId="9" borderId="44" xfId="0" applyNumberFormat="1" applyFont="1" applyFill="1" applyBorder="1" applyAlignment="1">
      <alignment horizontal="center" vertical="center"/>
    </xf>
    <xf numFmtId="0" fontId="9" fillId="12" borderId="15" xfId="0" applyFont="1" applyFill="1" applyBorder="1" applyAlignment="1">
      <alignment horizontal="center" vertical="center"/>
    </xf>
    <xf numFmtId="4" fontId="9" fillId="12" borderId="4" xfId="0" applyNumberFormat="1" applyFont="1" applyFill="1" applyBorder="1" applyAlignment="1">
      <alignment horizontal="center" vertical="center"/>
    </xf>
    <xf numFmtId="4" fontId="9" fillId="12" borderId="46" xfId="0" applyNumberFormat="1" applyFont="1" applyFill="1" applyBorder="1" applyAlignment="1">
      <alignment horizontal="center" vertical="center"/>
    </xf>
    <xf numFmtId="1" fontId="9" fillId="12" borderId="15" xfId="0" applyNumberFormat="1" applyFont="1" applyFill="1" applyBorder="1" applyAlignment="1">
      <alignment horizontal="center" vertical="center"/>
    </xf>
    <xf numFmtId="1" fontId="9" fillId="13" borderId="11" xfId="0" applyNumberFormat="1" applyFont="1" applyFill="1" applyBorder="1" applyAlignment="1">
      <alignment horizontal="center" vertical="center"/>
    </xf>
    <xf numFmtId="4" fontId="9" fillId="13" borderId="12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4" fontId="9" fillId="16" borderId="12" xfId="0" applyNumberFormat="1" applyFont="1" applyFill="1" applyBorder="1" applyAlignment="1">
      <alignment horizontal="center" vertical="center" wrapText="1"/>
    </xf>
    <xf numFmtId="4" fontId="9" fillId="16" borderId="12" xfId="0" applyNumberFormat="1" applyFont="1" applyFill="1" applyBorder="1" applyAlignment="1">
      <alignment horizontal="center" vertical="center"/>
    </xf>
    <xf numFmtId="1" fontId="9" fillId="16" borderId="11" xfId="0" applyNumberFormat="1" applyFont="1" applyFill="1" applyBorder="1" applyAlignment="1">
      <alignment horizontal="center" vertical="center"/>
    </xf>
    <xf numFmtId="4" fontId="9" fillId="16" borderId="44" xfId="0" applyNumberFormat="1" applyFont="1" applyFill="1" applyBorder="1" applyAlignment="1">
      <alignment horizontal="center" vertical="center"/>
    </xf>
    <xf numFmtId="1" fontId="9" fillId="16" borderId="16" xfId="0" applyNumberFormat="1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 wrapText="1"/>
    </xf>
    <xf numFmtId="4" fontId="11" fillId="8" borderId="12" xfId="0" applyNumberFormat="1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4" fontId="11" fillId="7" borderId="12" xfId="0" applyNumberFormat="1" applyFont="1" applyFill="1" applyBorder="1" applyAlignment="1">
      <alignment horizontal="center" vertical="center" wrapText="1"/>
    </xf>
    <xf numFmtId="1" fontId="11" fillId="10" borderId="11" xfId="0" applyNumberFormat="1" applyFont="1" applyFill="1" applyBorder="1" applyAlignment="1">
      <alignment horizontal="center" vertical="center"/>
    </xf>
    <xf numFmtId="4" fontId="11" fillId="10" borderId="12" xfId="0" applyNumberFormat="1" applyFont="1" applyFill="1" applyBorder="1" applyAlignment="1">
      <alignment horizontal="center" vertical="center"/>
    </xf>
    <xf numFmtId="1" fontId="11" fillId="11" borderId="11" xfId="0" applyNumberFormat="1" applyFont="1" applyFill="1" applyBorder="1" applyAlignment="1">
      <alignment horizontal="center" vertical="center"/>
    </xf>
    <xf numFmtId="4" fontId="11" fillId="11" borderId="12" xfId="0" applyNumberFormat="1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4" fontId="11" fillId="8" borderId="12" xfId="0" applyNumberFormat="1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/>
    </xf>
    <xf numFmtId="4" fontId="11" fillId="8" borderId="4" xfId="0" applyNumberFormat="1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4" fontId="11" fillId="4" borderId="12" xfId="0" applyNumberFormat="1" applyFont="1" applyFill="1" applyBorder="1" applyAlignment="1">
      <alignment horizontal="center" vertical="center"/>
    </xf>
    <xf numFmtId="0" fontId="11" fillId="14" borderId="11" xfId="0" applyFont="1" applyFill="1" applyBorder="1" applyAlignment="1">
      <alignment horizontal="center" vertical="center"/>
    </xf>
    <xf numFmtId="4" fontId="11" fillId="14" borderId="12" xfId="0" applyNumberFormat="1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4" fontId="11" fillId="4" borderId="4" xfId="0" applyNumberFormat="1" applyFont="1" applyFill="1" applyBorder="1" applyAlignment="1">
      <alignment horizontal="center" vertical="center"/>
    </xf>
    <xf numFmtId="0" fontId="11" fillId="12" borderId="11" xfId="0" applyFont="1" applyFill="1" applyBorder="1" applyAlignment="1">
      <alignment horizontal="center" vertical="center"/>
    </xf>
    <xf numFmtId="4" fontId="11" fillId="12" borderId="10" xfId="0" applyNumberFormat="1" applyFont="1" applyFill="1" applyBorder="1" applyAlignment="1">
      <alignment horizontal="center" vertical="center"/>
    </xf>
    <xf numFmtId="4" fontId="11" fillId="12" borderId="12" xfId="0" applyNumberFormat="1" applyFont="1" applyFill="1" applyBorder="1" applyAlignment="1">
      <alignment horizontal="center" vertical="center"/>
    </xf>
    <xf numFmtId="1" fontId="11" fillId="12" borderId="11" xfId="0" applyNumberFormat="1" applyFont="1" applyFill="1" applyBorder="1" applyAlignment="1">
      <alignment horizontal="center" vertical="center"/>
    </xf>
    <xf numFmtId="4" fontId="11" fillId="14" borderId="10" xfId="0" applyNumberFormat="1" applyFont="1" applyFill="1" applyBorder="1" applyAlignment="1">
      <alignment horizontal="center" vertical="center"/>
    </xf>
    <xf numFmtId="1" fontId="11" fillId="14" borderId="11" xfId="0" applyNumberFormat="1" applyFont="1" applyFill="1" applyBorder="1" applyAlignment="1">
      <alignment horizontal="center" vertical="center"/>
    </xf>
    <xf numFmtId="0" fontId="11" fillId="12" borderId="15" xfId="0" applyFont="1" applyFill="1" applyBorder="1" applyAlignment="1">
      <alignment horizontal="center" vertical="center"/>
    </xf>
    <xf numFmtId="4" fontId="11" fillId="12" borderId="46" xfId="0" applyNumberFormat="1" applyFont="1" applyFill="1" applyBorder="1" applyAlignment="1">
      <alignment horizontal="center" vertical="center"/>
    </xf>
    <xf numFmtId="4" fontId="11" fillId="12" borderId="4" xfId="0" applyNumberFormat="1" applyFont="1" applyFill="1" applyBorder="1" applyAlignment="1">
      <alignment horizontal="center" vertical="center"/>
    </xf>
    <xf numFmtId="1" fontId="11" fillId="12" borderId="15" xfId="0" applyNumberFormat="1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4" fontId="11" fillId="7" borderId="12" xfId="0" applyNumberFormat="1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4" fontId="11" fillId="7" borderId="4" xfId="0" applyNumberFormat="1" applyFont="1" applyFill="1" applyBorder="1" applyAlignment="1">
      <alignment horizontal="center" vertical="center"/>
    </xf>
    <xf numFmtId="4" fontId="9" fillId="9" borderId="11" xfId="0" applyNumberFormat="1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10" fontId="11" fillId="6" borderId="11" xfId="0" applyNumberFormat="1" applyFont="1" applyFill="1" applyBorder="1" applyAlignment="1">
      <alignment horizontal="center" vertical="center"/>
    </xf>
    <xf numFmtId="10" fontId="11" fillId="6" borderId="12" xfId="0" applyNumberFormat="1" applyFont="1" applyFill="1" applyBorder="1" applyAlignment="1">
      <alignment horizontal="center" vertical="center"/>
    </xf>
    <xf numFmtId="10" fontId="11" fillId="6" borderId="40" xfId="0" applyNumberFormat="1" applyFont="1" applyFill="1" applyBorder="1" applyAlignment="1">
      <alignment horizontal="center" vertical="center"/>
    </xf>
    <xf numFmtId="4" fontId="11" fillId="7" borderId="4" xfId="0" applyNumberFormat="1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10" fontId="11" fillId="6" borderId="15" xfId="0" applyNumberFormat="1" applyFont="1" applyFill="1" applyBorder="1" applyAlignment="1">
      <alignment horizontal="center" vertical="center"/>
    </xf>
    <xf numFmtId="10" fontId="11" fillId="6" borderId="4" xfId="0" applyNumberFormat="1" applyFont="1" applyFill="1" applyBorder="1" applyAlignment="1">
      <alignment horizontal="center" vertical="center"/>
    </xf>
    <xf numFmtId="10" fontId="11" fillId="6" borderId="41" xfId="0" applyNumberFormat="1" applyFont="1" applyFill="1" applyBorder="1" applyAlignment="1">
      <alignment horizontal="center" vertical="center"/>
    </xf>
    <xf numFmtId="0" fontId="0" fillId="17" borderId="0" xfId="0" applyFill="1"/>
    <xf numFmtId="0" fontId="4" fillId="17" borderId="0" xfId="0" applyFont="1" applyFill="1"/>
    <xf numFmtId="1" fontId="4" fillId="17" borderId="0" xfId="0" applyNumberFormat="1" applyFont="1" applyFill="1"/>
    <xf numFmtId="4" fontId="4" fillId="17" borderId="0" xfId="0" applyNumberFormat="1" applyFont="1" applyFill="1"/>
    <xf numFmtId="0" fontId="0" fillId="17" borderId="0" xfId="0" applyFont="1" applyFill="1"/>
    <xf numFmtId="1" fontId="0" fillId="17" borderId="0" xfId="0" applyNumberFormat="1" applyFont="1" applyFill="1"/>
    <xf numFmtId="4" fontId="0" fillId="17" borderId="0" xfId="0" applyNumberFormat="1" applyFont="1" applyFill="1"/>
    <xf numFmtId="3" fontId="9" fillId="8" borderId="11" xfId="0" applyNumberFormat="1" applyFont="1" applyFill="1" applyBorder="1" applyAlignment="1">
      <alignment horizontal="center" vertical="center" wrapText="1"/>
    </xf>
    <xf numFmtId="4" fontId="9" fillId="4" borderId="15" xfId="0" applyNumberFormat="1" applyFont="1" applyFill="1" applyBorder="1" applyAlignment="1">
      <alignment horizontal="center" vertical="center"/>
    </xf>
    <xf numFmtId="4" fontId="0" fillId="2" borderId="3" xfId="0" applyNumberFormat="1" applyFont="1" applyFill="1" applyBorder="1" applyAlignment="1">
      <alignment horizontal="center" vertical="center"/>
    </xf>
    <xf numFmtId="4" fontId="9" fillId="12" borderId="15" xfId="0" applyNumberFormat="1" applyFont="1" applyFill="1" applyBorder="1" applyAlignment="1">
      <alignment horizontal="center" vertical="center"/>
    </xf>
    <xf numFmtId="4" fontId="9" fillId="7" borderId="15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 wrapText="1"/>
    </xf>
    <xf numFmtId="3" fontId="9" fillId="7" borderId="11" xfId="0" applyNumberFormat="1" applyFont="1" applyFill="1" applyBorder="1" applyAlignment="1">
      <alignment horizontal="center" vertical="center"/>
    </xf>
    <xf numFmtId="1" fontId="9" fillId="8" borderId="49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horizontal="center" vertical="center"/>
    </xf>
    <xf numFmtId="4" fontId="9" fillId="4" borderId="10" xfId="0" applyNumberFormat="1" applyFont="1" applyFill="1" applyBorder="1" applyAlignment="1">
      <alignment horizontal="center" vertical="center"/>
    </xf>
    <xf numFmtId="0" fontId="9" fillId="12" borderId="10" xfId="0" applyFont="1" applyFill="1" applyBorder="1" applyAlignment="1">
      <alignment horizontal="center" vertical="center"/>
    </xf>
    <xf numFmtId="1" fontId="9" fillId="12" borderId="10" xfId="0" applyNumberFormat="1" applyFont="1" applyFill="1" applyBorder="1" applyAlignment="1">
      <alignment horizontal="center" vertical="center"/>
    </xf>
    <xf numFmtId="4" fontId="11" fillId="7" borderId="10" xfId="0" applyNumberFormat="1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6" fillId="0" borderId="17" xfId="0" applyFont="1" applyFill="1" applyBorder="1" applyAlignment="1">
      <alignment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/>
    </xf>
    <xf numFmtId="4" fontId="9" fillId="8" borderId="10" xfId="0" applyNumberFormat="1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4" fontId="9" fillId="7" borderId="10" xfId="0" applyNumberFormat="1" applyFont="1" applyFill="1" applyBorder="1" applyAlignment="1">
      <alignment horizontal="center" vertical="center"/>
    </xf>
    <xf numFmtId="4" fontId="9" fillId="9" borderId="10" xfId="0" applyNumberFormat="1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 wrapText="1"/>
    </xf>
    <xf numFmtId="4" fontId="12" fillId="7" borderId="1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/>
    </xf>
    <xf numFmtId="4" fontId="9" fillId="8" borderId="25" xfId="0" applyNumberFormat="1" applyFont="1" applyFill="1" applyBorder="1" applyAlignment="1">
      <alignment horizontal="center" vertical="center"/>
    </xf>
    <xf numFmtId="4" fontId="9" fillId="9" borderId="23" xfId="0" applyNumberFormat="1" applyFont="1" applyFill="1" applyBorder="1" applyAlignment="1">
      <alignment horizontal="center" vertical="center"/>
    </xf>
    <xf numFmtId="4" fontId="9" fillId="8" borderId="10" xfId="0" applyNumberFormat="1" applyFont="1" applyFill="1" applyBorder="1" applyAlignment="1">
      <alignment horizontal="center" vertical="center" wrapText="1"/>
    </xf>
    <xf numFmtId="4" fontId="9" fillId="8" borderId="23" xfId="0" applyNumberFormat="1" applyFont="1" applyFill="1" applyBorder="1" applyAlignment="1">
      <alignment horizontal="center" vertical="center" wrapText="1"/>
    </xf>
    <xf numFmtId="0" fontId="34" fillId="8" borderId="11" xfId="0" applyFont="1" applyFill="1" applyBorder="1" applyAlignment="1">
      <alignment horizontal="center" vertical="center" wrapText="1"/>
    </xf>
    <xf numFmtId="0" fontId="38" fillId="7" borderId="11" xfId="0" applyFont="1" applyFill="1" applyBorder="1" applyAlignment="1">
      <alignment horizontal="center" vertical="center" wrapText="1"/>
    </xf>
    <xf numFmtId="4" fontId="38" fillId="7" borderId="12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9" fillId="9" borderId="12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4" fontId="9" fillId="9" borderId="12" xfId="0" applyNumberFormat="1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 wrapText="1"/>
    </xf>
    <xf numFmtId="164" fontId="9" fillId="9" borderId="12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 wrapText="1"/>
    </xf>
    <xf numFmtId="164" fontId="9" fillId="9" borderId="4" xfId="0" applyNumberFormat="1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4" fontId="9" fillId="4" borderId="40" xfId="0" applyNumberFormat="1" applyFont="1" applyFill="1" applyBorder="1" applyAlignment="1">
      <alignment horizontal="center" vertical="center"/>
    </xf>
    <xf numFmtId="4" fontId="9" fillId="12" borderId="40" xfId="0" applyNumberFormat="1" applyFont="1" applyFill="1" applyBorder="1" applyAlignment="1">
      <alignment horizontal="center" vertical="center"/>
    </xf>
    <xf numFmtId="1" fontId="9" fillId="12" borderId="29" xfId="0" applyNumberFormat="1" applyFont="1" applyFill="1" applyBorder="1" applyAlignment="1">
      <alignment horizontal="center" vertical="center"/>
    </xf>
    <xf numFmtId="4" fontId="9" fillId="12" borderId="52" xfId="0" applyNumberFormat="1" applyFont="1" applyFill="1" applyBorder="1" applyAlignment="1">
      <alignment horizontal="center" vertical="center"/>
    </xf>
    <xf numFmtId="0" fontId="9" fillId="7" borderId="52" xfId="0" applyFont="1" applyFill="1" applyBorder="1" applyAlignment="1">
      <alignment horizontal="center" vertical="center"/>
    </xf>
    <xf numFmtId="4" fontId="9" fillId="7" borderId="40" xfId="0" applyNumberFormat="1" applyFont="1" applyFill="1" applyBorder="1" applyAlignment="1">
      <alignment horizontal="center" vertical="center"/>
    </xf>
    <xf numFmtId="4" fontId="9" fillId="4" borderId="41" xfId="0" applyNumberFormat="1" applyFont="1" applyFill="1" applyBorder="1" applyAlignment="1">
      <alignment horizontal="center" vertical="center"/>
    </xf>
    <xf numFmtId="4" fontId="9" fillId="12" borderId="41" xfId="0" applyNumberFormat="1" applyFont="1" applyFill="1" applyBorder="1" applyAlignment="1">
      <alignment horizontal="center" vertical="center"/>
    </xf>
    <xf numFmtId="1" fontId="9" fillId="12" borderId="53" xfId="0" applyNumberFormat="1" applyFont="1" applyFill="1" applyBorder="1" applyAlignment="1">
      <alignment horizontal="center" vertical="center"/>
    </xf>
    <xf numFmtId="4" fontId="9" fillId="12" borderId="54" xfId="0" applyNumberFormat="1" applyFont="1" applyFill="1" applyBorder="1" applyAlignment="1">
      <alignment horizontal="center" vertical="center"/>
    </xf>
    <xf numFmtId="0" fontId="12" fillId="7" borderId="54" xfId="0" applyFont="1" applyFill="1" applyBorder="1" applyAlignment="1">
      <alignment horizontal="center" vertical="center" wrapText="1"/>
    </xf>
    <xf numFmtId="4" fontId="12" fillId="7" borderId="4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4" fontId="9" fillId="4" borderId="23" xfId="0" applyNumberFormat="1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12" borderId="20" xfId="0" applyFont="1" applyFill="1" applyBorder="1" applyAlignment="1">
      <alignment horizontal="center" vertical="center"/>
    </xf>
    <xf numFmtId="4" fontId="9" fillId="12" borderId="42" xfId="0" applyNumberFormat="1" applyFont="1" applyFill="1" applyBorder="1" applyAlignment="1">
      <alignment horizontal="center" vertical="center"/>
    </xf>
    <xf numFmtId="4" fontId="9" fillId="12" borderId="25" xfId="0" applyNumberFormat="1" applyFont="1" applyFill="1" applyBorder="1" applyAlignment="1">
      <alignment horizontal="center" vertical="center"/>
    </xf>
    <xf numFmtId="1" fontId="9" fillId="12" borderId="9" xfId="0" applyNumberFormat="1" applyFont="1" applyFill="1" applyBorder="1" applyAlignment="1">
      <alignment horizontal="center" vertical="center"/>
    </xf>
    <xf numFmtId="4" fontId="9" fillId="12" borderId="23" xfId="0" applyNumberFormat="1" applyFont="1" applyFill="1" applyBorder="1" applyAlignment="1">
      <alignment horizontal="center" vertical="center"/>
    </xf>
    <xf numFmtId="0" fontId="12" fillId="7" borderId="23" xfId="0" applyFont="1" applyFill="1" applyBorder="1" applyAlignment="1">
      <alignment horizontal="center" vertical="center" wrapText="1"/>
    </xf>
    <xf numFmtId="4" fontId="12" fillId="7" borderId="55" xfId="0" applyNumberFormat="1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center" wrapText="1"/>
    </xf>
    <xf numFmtId="4" fontId="12" fillId="7" borderId="23" xfId="0" applyNumberFormat="1" applyFont="1" applyFill="1" applyBorder="1" applyAlignment="1">
      <alignment horizontal="center" vertical="center" wrapText="1"/>
    </xf>
    <xf numFmtId="10" fontId="9" fillId="6" borderId="20" xfId="0" applyNumberFormat="1" applyFont="1" applyFill="1" applyBorder="1" applyAlignment="1">
      <alignment horizontal="center" vertical="center"/>
    </xf>
    <xf numFmtId="10" fontId="9" fillId="6" borderId="42" xfId="0" applyNumberFormat="1" applyFont="1" applyFill="1" applyBorder="1" applyAlignment="1">
      <alignment horizontal="center" vertical="center"/>
    </xf>
    <xf numFmtId="10" fontId="9" fillId="6" borderId="25" xfId="0" applyNumberFormat="1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 wrapText="1"/>
    </xf>
    <xf numFmtId="4" fontId="11" fillId="7" borderId="6" xfId="0" applyNumberFormat="1" applyFont="1" applyFill="1" applyBorder="1" applyAlignment="1">
      <alignment horizontal="center" vertical="center" wrapText="1"/>
    </xf>
    <xf numFmtId="4" fontId="34" fillId="8" borderId="50" xfId="0" applyNumberFormat="1" applyFont="1" applyFill="1" applyBorder="1" applyAlignment="1">
      <alignment horizontal="center" vertical="center"/>
    </xf>
    <xf numFmtId="4" fontId="9" fillId="4" borderId="11" xfId="0" applyNumberFormat="1" applyFont="1" applyFill="1" applyBorder="1" applyAlignment="1">
      <alignment horizontal="center" vertical="center"/>
    </xf>
    <xf numFmtId="4" fontId="9" fillId="7" borderId="11" xfId="0" applyNumberFormat="1" applyFont="1" applyFill="1" applyBorder="1" applyAlignment="1">
      <alignment horizontal="center" vertical="center"/>
    </xf>
    <xf numFmtId="4" fontId="9" fillId="12" borderId="11" xfId="0" applyNumberFormat="1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 wrapText="1"/>
    </xf>
    <xf numFmtId="1" fontId="11" fillId="9" borderId="11" xfId="0" applyNumberFormat="1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 wrapText="1"/>
    </xf>
    <xf numFmtId="4" fontId="9" fillId="8" borderId="44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/>
    </xf>
    <xf numFmtId="4" fontId="9" fillId="8" borderId="44" xfId="0" applyNumberFormat="1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4" fontId="9" fillId="4" borderId="44" xfId="0" applyNumberFormat="1" applyFont="1" applyFill="1" applyBorder="1" applyAlignment="1">
      <alignment horizontal="center" vertical="center"/>
    </xf>
    <xf numFmtId="0" fontId="9" fillId="12" borderId="16" xfId="0" applyFont="1" applyFill="1" applyBorder="1" applyAlignment="1">
      <alignment horizontal="center" vertical="center"/>
    </xf>
    <xf numFmtId="4" fontId="9" fillId="12" borderId="56" xfId="0" applyNumberFormat="1" applyFont="1" applyFill="1" applyBorder="1" applyAlignment="1">
      <alignment horizontal="center" vertical="center"/>
    </xf>
    <xf numFmtId="4" fontId="9" fillId="12" borderId="44" xfId="0" applyNumberFormat="1" applyFont="1" applyFill="1" applyBorder="1" applyAlignment="1">
      <alignment horizontal="center" vertical="center"/>
    </xf>
    <xf numFmtId="1" fontId="9" fillId="12" borderId="16" xfId="0" applyNumberFormat="1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4" fontId="9" fillId="7" borderId="44" xfId="0" applyNumberFormat="1" applyFont="1" applyFill="1" applyBorder="1" applyAlignment="1">
      <alignment horizontal="center" vertical="center"/>
    </xf>
    <xf numFmtId="4" fontId="11" fillId="9" borderId="12" xfId="0" applyNumberFormat="1" applyFont="1" applyFill="1" applyBorder="1" applyAlignment="1">
      <alignment horizontal="center" vertical="center"/>
    </xf>
    <xf numFmtId="4" fontId="38" fillId="4" borderId="12" xfId="0" applyNumberFormat="1" applyFont="1" applyFill="1" applyBorder="1" applyAlignment="1">
      <alignment horizontal="center" vertical="center"/>
    </xf>
    <xf numFmtId="4" fontId="38" fillId="4" borderId="12" xfId="0" applyNumberFormat="1" applyFont="1" applyFill="1" applyBorder="1" applyAlignment="1">
      <alignment horizontal="center" vertical="center" wrapText="1"/>
    </xf>
    <xf numFmtId="0" fontId="38" fillId="4" borderId="11" xfId="0" applyFont="1" applyFill="1" applyBorder="1" applyAlignment="1">
      <alignment horizontal="center" vertical="center" wrapText="1"/>
    </xf>
    <xf numFmtId="4" fontId="38" fillId="8" borderId="12" xfId="0" applyNumberFormat="1" applyFont="1" applyFill="1" applyBorder="1" applyAlignment="1">
      <alignment horizontal="center" vertical="center" wrapText="1"/>
    </xf>
    <xf numFmtId="0" fontId="38" fillId="8" borderId="11" xfId="0" applyFont="1" applyFill="1" applyBorder="1" applyAlignment="1">
      <alignment horizontal="center" vertical="center" wrapText="1"/>
    </xf>
    <xf numFmtId="0" fontId="0" fillId="0" borderId="0" xfId="0" applyFont="1"/>
    <xf numFmtId="0" fontId="12" fillId="7" borderId="11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4" fontId="9" fillId="4" borderId="12" xfId="0" applyNumberFormat="1" applyFont="1" applyFill="1" applyBorder="1" applyAlignment="1">
      <alignment horizontal="center" vertical="center"/>
    </xf>
    <xf numFmtId="4" fontId="12" fillId="4" borderId="12" xfId="0" applyNumberFormat="1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horizontal="center" vertical="center"/>
    </xf>
    <xf numFmtId="4" fontId="9" fillId="7" borderId="12" xfId="0" applyNumberFormat="1" applyFont="1" applyFill="1" applyBorder="1" applyAlignment="1">
      <alignment horizontal="center" vertical="center"/>
    </xf>
    <xf numFmtId="4" fontId="12" fillId="7" borderId="12" xfId="0" applyNumberFormat="1" applyFont="1" applyFill="1" applyBorder="1" applyAlignment="1">
      <alignment horizontal="center" vertical="center" wrapText="1"/>
    </xf>
    <xf numFmtId="4" fontId="9" fillId="7" borderId="4" xfId="0" applyNumberFormat="1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4" fontId="9" fillId="9" borderId="12" xfId="0" applyNumberFormat="1" applyFont="1" applyFill="1" applyBorder="1" applyAlignment="1">
      <alignment horizontal="center" vertical="center"/>
    </xf>
    <xf numFmtId="4" fontId="9" fillId="9" borderId="4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4" fontId="9" fillId="11" borderId="12" xfId="0" applyNumberFormat="1" applyFont="1" applyFill="1" applyBorder="1" applyAlignment="1">
      <alignment horizontal="center" vertical="center"/>
    </xf>
    <xf numFmtId="4" fontId="9" fillId="12" borderId="12" xfId="0" applyNumberFormat="1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center" vertical="center"/>
    </xf>
    <xf numFmtId="4" fontId="9" fillId="12" borderId="10" xfId="0" applyNumberFormat="1" applyFont="1" applyFill="1" applyBorder="1" applyAlignment="1">
      <alignment horizontal="center" vertical="center"/>
    </xf>
    <xf numFmtId="0" fontId="9" fillId="14" borderId="11" xfId="0" applyFont="1" applyFill="1" applyBorder="1" applyAlignment="1">
      <alignment horizontal="center" vertical="center"/>
    </xf>
    <xf numFmtId="4" fontId="9" fillId="14" borderId="12" xfId="0" applyNumberFormat="1" applyFont="1" applyFill="1" applyBorder="1" applyAlignment="1">
      <alignment horizontal="center" vertical="center"/>
    </xf>
    <xf numFmtId="4" fontId="12" fillId="14" borderId="12" xfId="0" applyNumberFormat="1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/>
    </xf>
    <xf numFmtId="4" fontId="9" fillId="14" borderId="10" xfId="0" applyNumberFormat="1" applyFont="1" applyFill="1" applyBorder="1" applyAlignment="1">
      <alignment horizontal="center" vertical="center"/>
    </xf>
    <xf numFmtId="1" fontId="9" fillId="11" borderId="11" xfId="0" applyNumberFormat="1" applyFont="1" applyFill="1" applyBorder="1" applyAlignment="1">
      <alignment horizontal="center" vertical="center"/>
    </xf>
    <xf numFmtId="1" fontId="9" fillId="14" borderId="11" xfId="0" applyNumberFormat="1" applyFont="1" applyFill="1" applyBorder="1" applyAlignment="1">
      <alignment horizontal="center" vertical="center"/>
    </xf>
    <xf numFmtId="1" fontId="9" fillId="12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0" fontId="9" fillId="0" borderId="0" xfId="0" applyNumberFormat="1" applyFont="1" applyFill="1" applyBorder="1" applyAlignment="1">
      <alignment horizontal="center" vertical="center"/>
    </xf>
    <xf numFmtId="10" fontId="9" fillId="6" borderId="11" xfId="0" applyNumberFormat="1" applyFont="1" applyFill="1" applyBorder="1" applyAlignment="1">
      <alignment horizontal="center" vertical="center"/>
    </xf>
    <xf numFmtId="10" fontId="9" fillId="6" borderId="15" xfId="0" applyNumberFormat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4" fontId="9" fillId="14" borderId="11" xfId="0" applyNumberFormat="1" applyFont="1" applyFill="1" applyBorder="1" applyAlignment="1">
      <alignment horizontal="center" vertical="center"/>
    </xf>
    <xf numFmtId="1" fontId="9" fillId="10" borderId="11" xfId="0" applyNumberFormat="1" applyFont="1" applyFill="1" applyBorder="1" applyAlignment="1">
      <alignment horizontal="center" vertical="center"/>
    </xf>
    <xf numFmtId="4" fontId="9" fillId="10" borderId="12" xfId="0" applyNumberFormat="1" applyFont="1" applyFill="1" applyBorder="1" applyAlignment="1">
      <alignment horizontal="center" vertical="center"/>
    </xf>
    <xf numFmtId="1" fontId="9" fillId="10" borderId="15" xfId="0" applyNumberFormat="1" applyFont="1" applyFill="1" applyBorder="1" applyAlignment="1">
      <alignment horizontal="center" vertical="center"/>
    </xf>
    <xf numFmtId="4" fontId="9" fillId="10" borderId="4" xfId="0" applyNumberFormat="1" applyFont="1" applyFill="1" applyBorder="1" applyAlignment="1">
      <alignment horizontal="center" vertical="center"/>
    </xf>
    <xf numFmtId="1" fontId="9" fillId="5" borderId="11" xfId="0" applyNumberFormat="1" applyFont="1" applyFill="1" applyBorder="1" applyAlignment="1">
      <alignment horizontal="center" vertical="center"/>
    </xf>
    <xf numFmtId="4" fontId="9" fillId="5" borderId="12" xfId="0" applyNumberFormat="1" applyFont="1" applyFill="1" applyBorder="1" applyAlignment="1">
      <alignment horizontal="center" vertical="center"/>
    </xf>
    <xf numFmtId="1" fontId="9" fillId="5" borderId="15" xfId="0" applyNumberFormat="1" applyFont="1" applyFill="1" applyBorder="1" applyAlignment="1">
      <alignment horizontal="center" vertical="center"/>
    </xf>
    <xf numFmtId="4" fontId="9" fillId="5" borderId="4" xfId="0" applyNumberFormat="1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 wrapText="1"/>
    </xf>
    <xf numFmtId="4" fontId="9" fillId="8" borderId="12" xfId="0" applyNumberFormat="1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4" fontId="9" fillId="14" borderId="12" xfId="0" applyNumberFormat="1" applyFont="1" applyFill="1" applyBorder="1" applyAlignment="1">
      <alignment horizontal="center" vertical="center" wrapText="1"/>
    </xf>
    <xf numFmtId="0" fontId="11" fillId="14" borderId="11" xfId="0" applyFont="1" applyFill="1" applyBorder="1" applyAlignment="1">
      <alignment horizontal="center" vertical="center" wrapText="1"/>
    </xf>
    <xf numFmtId="4" fontId="11" fillId="14" borderId="12" xfId="0" applyNumberFormat="1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4" fontId="9" fillId="8" borderId="4" xfId="0" applyNumberFormat="1" applyFont="1" applyFill="1" applyBorder="1" applyAlignment="1">
      <alignment horizontal="center" vertical="center" wrapText="1"/>
    </xf>
    <xf numFmtId="4" fontId="9" fillId="8" borderId="12" xfId="0" applyNumberFormat="1" applyFont="1" applyFill="1" applyBorder="1" applyAlignment="1">
      <alignment horizontal="center" vertical="center"/>
    </xf>
    <xf numFmtId="4" fontId="9" fillId="8" borderId="4" xfId="0" applyNumberFormat="1" applyFont="1" applyFill="1" applyBorder="1" applyAlignment="1">
      <alignment horizontal="center" vertical="center"/>
    </xf>
    <xf numFmtId="4" fontId="9" fillId="9" borderId="11" xfId="0" applyNumberFormat="1" applyFont="1" applyFill="1" applyBorder="1" applyAlignment="1">
      <alignment horizontal="center" vertical="center"/>
    </xf>
    <xf numFmtId="4" fontId="9" fillId="9" borderId="44" xfId="0" applyNumberFormat="1" applyFont="1" applyFill="1" applyBorder="1" applyAlignment="1">
      <alignment horizontal="center" vertical="center"/>
    </xf>
    <xf numFmtId="1" fontId="9" fillId="5" borderId="16" xfId="0" applyNumberFormat="1" applyFont="1" applyFill="1" applyBorder="1" applyAlignment="1">
      <alignment horizontal="center" vertical="center"/>
    </xf>
    <xf numFmtId="4" fontId="9" fillId="5" borderId="44" xfId="0" applyNumberFormat="1" applyFont="1" applyFill="1" applyBorder="1" applyAlignment="1">
      <alignment horizontal="center" vertical="center"/>
    </xf>
    <xf numFmtId="0" fontId="12" fillId="14" borderId="11" xfId="0" applyFont="1" applyFill="1" applyBorder="1" applyAlignment="1">
      <alignment horizontal="center" vertical="center" wrapText="1"/>
    </xf>
    <xf numFmtId="0" fontId="9" fillId="12" borderId="15" xfId="0" applyFont="1" applyFill="1" applyBorder="1" applyAlignment="1">
      <alignment horizontal="center" vertical="center"/>
    </xf>
    <xf numFmtId="4" fontId="9" fillId="12" borderId="4" xfId="0" applyNumberFormat="1" applyFont="1" applyFill="1" applyBorder="1" applyAlignment="1">
      <alignment horizontal="center" vertical="center"/>
    </xf>
    <xf numFmtId="4" fontId="9" fillId="12" borderId="46" xfId="0" applyNumberFormat="1" applyFont="1" applyFill="1" applyBorder="1" applyAlignment="1">
      <alignment horizontal="center" vertical="center"/>
    </xf>
    <xf numFmtId="1" fontId="9" fillId="12" borderId="15" xfId="0" applyNumberFormat="1" applyFont="1" applyFill="1" applyBorder="1" applyAlignment="1">
      <alignment horizontal="center" vertical="center"/>
    </xf>
    <xf numFmtId="1" fontId="9" fillId="13" borderId="11" xfId="0" applyNumberFormat="1" applyFont="1" applyFill="1" applyBorder="1" applyAlignment="1">
      <alignment horizontal="center" vertical="center"/>
    </xf>
    <xf numFmtId="4" fontId="9" fillId="13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10" fontId="9" fillId="6" borderId="12" xfId="0" applyNumberFormat="1" applyFont="1" applyFill="1" applyBorder="1" applyAlignment="1">
      <alignment horizontal="center" vertical="center"/>
    </xf>
    <xf numFmtId="10" fontId="9" fillId="6" borderId="4" xfId="0" applyNumberFormat="1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 wrapText="1"/>
    </xf>
    <xf numFmtId="4" fontId="12" fillId="7" borderId="4" xfId="0" applyNumberFormat="1" applyFont="1" applyFill="1" applyBorder="1" applyAlignment="1">
      <alignment horizontal="center" vertical="center" wrapText="1"/>
    </xf>
    <xf numFmtId="10" fontId="9" fillId="6" borderId="40" xfId="0" applyNumberFormat="1" applyFont="1" applyFill="1" applyBorder="1" applyAlignment="1">
      <alignment horizontal="center" vertical="center"/>
    </xf>
    <xf numFmtId="10" fontId="9" fillId="6" borderId="41" xfId="0" applyNumberFormat="1" applyFont="1" applyFill="1" applyBorder="1" applyAlignment="1">
      <alignment horizontal="center" vertical="center"/>
    </xf>
    <xf numFmtId="4" fontId="9" fillId="16" borderId="11" xfId="0" applyNumberFormat="1" applyFont="1" applyFill="1" applyBorder="1" applyAlignment="1">
      <alignment horizontal="center" vertical="center"/>
    </xf>
    <xf numFmtId="0" fontId="9" fillId="16" borderId="11" xfId="0" applyFont="1" applyFill="1" applyBorder="1" applyAlignment="1">
      <alignment horizontal="center" vertical="center" wrapText="1"/>
    </xf>
    <xf numFmtId="4" fontId="9" fillId="16" borderId="12" xfId="0" applyNumberFormat="1" applyFont="1" applyFill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/>
    </xf>
    <xf numFmtId="4" fontId="9" fillId="16" borderId="12" xfId="0" applyNumberFormat="1" applyFont="1" applyFill="1" applyBorder="1" applyAlignment="1">
      <alignment horizontal="center" vertical="center"/>
    </xf>
    <xf numFmtId="1" fontId="9" fillId="16" borderId="11" xfId="0" applyNumberFormat="1" applyFont="1" applyFill="1" applyBorder="1" applyAlignment="1">
      <alignment horizontal="center" vertical="center"/>
    </xf>
    <xf numFmtId="4" fontId="9" fillId="16" borderId="10" xfId="0" applyNumberFormat="1" applyFont="1" applyFill="1" applyBorder="1" applyAlignment="1">
      <alignment horizontal="center" vertical="center"/>
    </xf>
    <xf numFmtId="4" fontId="38" fillId="7" borderId="4" xfId="0" applyNumberFormat="1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4" fontId="1" fillId="7" borderId="12" xfId="0" applyNumberFormat="1" applyFont="1" applyFill="1" applyBorder="1" applyAlignment="1">
      <alignment horizontal="center" vertical="center"/>
    </xf>
    <xf numFmtId="0" fontId="9" fillId="9" borderId="44" xfId="0" applyFont="1" applyFill="1" applyBorder="1" applyAlignment="1">
      <alignment horizontal="center" vertical="center"/>
    </xf>
    <xf numFmtId="1" fontId="38" fillId="5" borderId="11" xfId="0" applyNumberFormat="1" applyFont="1" applyFill="1" applyBorder="1" applyAlignment="1">
      <alignment horizontal="center" vertical="center"/>
    </xf>
    <xf numFmtId="4" fontId="38" fillId="5" borderId="12" xfId="0" applyNumberFormat="1" applyFont="1" applyFill="1" applyBorder="1" applyAlignment="1">
      <alignment horizontal="center" vertical="center"/>
    </xf>
    <xf numFmtId="1" fontId="9" fillId="11" borderId="16" xfId="0" applyNumberFormat="1" applyFont="1" applyFill="1" applyBorder="1" applyAlignment="1">
      <alignment horizontal="center" vertical="center"/>
    </xf>
    <xf numFmtId="1" fontId="9" fillId="10" borderId="16" xfId="0" applyNumberFormat="1" applyFont="1" applyFill="1" applyBorder="1" applyAlignment="1">
      <alignment horizontal="center" vertical="center"/>
    </xf>
    <xf numFmtId="4" fontId="9" fillId="10" borderId="4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" fontId="9" fillId="7" borderId="13" xfId="0" applyNumberFormat="1" applyFont="1" applyFill="1" applyBorder="1" applyAlignment="1">
      <alignment horizontal="center" vertical="center"/>
    </xf>
    <xf numFmtId="1" fontId="9" fillId="13" borderId="10" xfId="0" applyNumberFormat="1" applyFont="1" applyFill="1" applyBorder="1" applyAlignment="1">
      <alignment horizontal="center" vertical="center"/>
    </xf>
    <xf numFmtId="4" fontId="9" fillId="13" borderId="10" xfId="0" applyNumberFormat="1" applyFont="1" applyFill="1" applyBorder="1" applyAlignment="1">
      <alignment horizontal="center" vertical="center"/>
    </xf>
    <xf numFmtId="4" fontId="38" fillId="9" borderId="12" xfId="0" applyNumberFormat="1" applyFont="1" applyFill="1" applyBorder="1" applyAlignment="1">
      <alignment horizontal="center" vertical="center"/>
    </xf>
    <xf numFmtId="0" fontId="38" fillId="8" borderId="11" xfId="0" applyFont="1" applyFill="1" applyBorder="1" applyAlignment="1">
      <alignment horizontal="center" vertical="center"/>
    </xf>
    <xf numFmtId="4" fontId="38" fillId="8" borderId="12" xfId="0" applyNumberFormat="1" applyFont="1" applyFill="1" applyBorder="1" applyAlignment="1">
      <alignment horizontal="center" vertical="center"/>
    </xf>
    <xf numFmtId="4" fontId="38" fillId="14" borderId="11" xfId="0" applyNumberFormat="1" applyFont="1" applyFill="1" applyBorder="1" applyAlignment="1">
      <alignment horizontal="center" vertical="center"/>
    </xf>
    <xf numFmtId="4" fontId="38" fillId="14" borderId="12" xfId="0" applyNumberFormat="1" applyFont="1" applyFill="1" applyBorder="1" applyAlignment="1">
      <alignment horizontal="center" vertical="center"/>
    </xf>
    <xf numFmtId="0" fontId="38" fillId="14" borderId="11" xfId="0" applyFont="1" applyFill="1" applyBorder="1" applyAlignment="1">
      <alignment horizontal="center" vertical="center" wrapText="1"/>
    </xf>
    <xf numFmtId="4" fontId="38" fillId="14" borderId="12" xfId="0" applyNumberFormat="1" applyFont="1" applyFill="1" applyBorder="1" applyAlignment="1">
      <alignment horizontal="center" vertical="center" wrapText="1"/>
    </xf>
    <xf numFmtId="0" fontId="38" fillId="14" borderId="11" xfId="0" applyFont="1" applyFill="1" applyBorder="1" applyAlignment="1">
      <alignment horizontal="center" vertical="center"/>
    </xf>
    <xf numFmtId="0" fontId="38" fillId="8" borderId="15" xfId="0" applyFont="1" applyFill="1" applyBorder="1" applyAlignment="1">
      <alignment horizontal="center" vertical="center" wrapText="1"/>
    </xf>
    <xf numFmtId="4" fontId="38" fillId="8" borderId="4" xfId="0" applyNumberFormat="1" applyFont="1" applyFill="1" applyBorder="1" applyAlignment="1">
      <alignment horizontal="center" vertical="center" wrapText="1"/>
    </xf>
    <xf numFmtId="0" fontId="38" fillId="8" borderId="15" xfId="0" applyFont="1" applyFill="1" applyBorder="1" applyAlignment="1">
      <alignment horizontal="center" vertical="center"/>
    </xf>
    <xf numFmtId="4" fontId="38" fillId="8" borderId="4" xfId="0" applyNumberFormat="1" applyFont="1" applyFill="1" applyBorder="1" applyAlignment="1">
      <alignment horizontal="center" vertical="center"/>
    </xf>
    <xf numFmtId="4" fontId="38" fillId="9" borderId="44" xfId="0" applyNumberFormat="1" applyFont="1" applyFill="1" applyBorder="1" applyAlignment="1">
      <alignment horizontal="center" vertical="center"/>
    </xf>
    <xf numFmtId="0" fontId="38" fillId="4" borderId="11" xfId="0" applyFont="1" applyFill="1" applyBorder="1" applyAlignment="1">
      <alignment horizontal="center" vertical="center"/>
    </xf>
    <xf numFmtId="0" fontId="38" fillId="4" borderId="15" xfId="0" applyFont="1" applyFill="1" applyBorder="1" applyAlignment="1">
      <alignment horizontal="center" vertical="center"/>
    </xf>
    <xf numFmtId="4" fontId="38" fillId="4" borderId="4" xfId="0" applyNumberFormat="1" applyFont="1" applyFill="1" applyBorder="1" applyAlignment="1">
      <alignment horizontal="center" vertical="center"/>
    </xf>
    <xf numFmtId="0" fontId="38" fillId="12" borderId="11" xfId="0" applyFont="1" applyFill="1" applyBorder="1" applyAlignment="1">
      <alignment horizontal="center" vertical="center"/>
    </xf>
    <xf numFmtId="4" fontId="38" fillId="12" borderId="10" xfId="0" applyNumberFormat="1" applyFont="1" applyFill="1" applyBorder="1" applyAlignment="1">
      <alignment horizontal="center" vertical="center"/>
    </xf>
    <xf numFmtId="4" fontId="38" fillId="12" borderId="12" xfId="0" applyNumberFormat="1" applyFont="1" applyFill="1" applyBorder="1" applyAlignment="1">
      <alignment horizontal="center" vertical="center"/>
    </xf>
    <xf numFmtId="1" fontId="38" fillId="12" borderId="11" xfId="0" applyNumberFormat="1" applyFont="1" applyFill="1" applyBorder="1" applyAlignment="1">
      <alignment horizontal="center" vertical="center"/>
    </xf>
    <xf numFmtId="4" fontId="38" fillId="14" borderId="10" xfId="0" applyNumberFormat="1" applyFont="1" applyFill="1" applyBorder="1" applyAlignment="1">
      <alignment horizontal="center" vertical="center"/>
    </xf>
    <xf numFmtId="1" fontId="38" fillId="14" borderId="11" xfId="0" applyNumberFormat="1" applyFont="1" applyFill="1" applyBorder="1" applyAlignment="1">
      <alignment horizontal="center" vertical="center"/>
    </xf>
    <xf numFmtId="0" fontId="38" fillId="12" borderId="15" xfId="0" applyFont="1" applyFill="1" applyBorder="1" applyAlignment="1">
      <alignment horizontal="center" vertical="center"/>
    </xf>
    <xf numFmtId="4" fontId="38" fillId="12" borderId="46" xfId="0" applyNumberFormat="1" applyFont="1" applyFill="1" applyBorder="1" applyAlignment="1">
      <alignment horizontal="center" vertical="center"/>
    </xf>
    <xf numFmtId="4" fontId="38" fillId="12" borderId="4" xfId="0" applyNumberFormat="1" applyFont="1" applyFill="1" applyBorder="1" applyAlignment="1">
      <alignment horizontal="center" vertical="center"/>
    </xf>
    <xf numFmtId="1" fontId="38" fillId="12" borderId="15" xfId="0" applyNumberFormat="1" applyFont="1" applyFill="1" applyBorder="1" applyAlignment="1">
      <alignment horizontal="center" vertical="center"/>
    </xf>
    <xf numFmtId="0" fontId="38" fillId="7" borderId="11" xfId="0" applyFont="1" applyFill="1" applyBorder="1" applyAlignment="1">
      <alignment horizontal="center" vertical="center"/>
    </xf>
    <xf numFmtId="4" fontId="38" fillId="7" borderId="12" xfId="0" applyNumberFormat="1" applyFont="1" applyFill="1" applyBorder="1" applyAlignment="1">
      <alignment horizontal="center" vertical="center"/>
    </xf>
    <xf numFmtId="0" fontId="38" fillId="7" borderId="15" xfId="0" applyFont="1" applyFill="1" applyBorder="1" applyAlignment="1">
      <alignment horizontal="center" vertical="center"/>
    </xf>
    <xf numFmtId="3" fontId="9" fillId="4" borderId="11" xfId="0" applyNumberFormat="1" applyFont="1" applyFill="1" applyBorder="1" applyAlignment="1">
      <alignment horizontal="center" vertical="center"/>
    </xf>
    <xf numFmtId="0" fontId="9" fillId="4" borderId="44" xfId="0" applyFont="1" applyFill="1" applyBorder="1" applyAlignment="1">
      <alignment horizontal="center" vertical="center"/>
    </xf>
    <xf numFmtId="10" fontId="9" fillId="6" borderId="16" xfId="0" applyNumberFormat="1" applyFont="1" applyFill="1" applyBorder="1" applyAlignment="1">
      <alignment horizontal="center" vertical="center"/>
    </xf>
    <xf numFmtId="10" fontId="9" fillId="6" borderId="44" xfId="0" applyNumberFormat="1" applyFont="1" applyFill="1" applyBorder="1" applyAlignment="1">
      <alignment horizontal="center" vertical="center"/>
    </xf>
    <xf numFmtId="10" fontId="9" fillId="6" borderId="59" xfId="0" applyNumberFormat="1" applyFont="1" applyFill="1" applyBorder="1" applyAlignment="1">
      <alignment horizontal="center" vertical="center"/>
    </xf>
    <xf numFmtId="165" fontId="51" fillId="19" borderId="60" xfId="1" applyFont="1" applyFill="1" applyBorder="1" applyAlignment="1" applyProtection="1">
      <alignment horizontal="center" vertical="center" wrapText="1"/>
    </xf>
    <xf numFmtId="165" fontId="51" fillId="19" borderId="60" xfId="1" applyFont="1" applyFill="1" applyBorder="1" applyAlignment="1" applyProtection="1">
      <alignment horizontal="center" vertical="center"/>
    </xf>
    <xf numFmtId="169" fontId="51" fillId="20" borderId="60" xfId="1" applyNumberFormat="1" applyFont="1" applyFill="1" applyBorder="1" applyAlignment="1" applyProtection="1">
      <alignment horizontal="center" vertical="center"/>
    </xf>
    <xf numFmtId="165" fontId="51" fillId="21" borderId="60" xfId="1" applyFont="1" applyFill="1" applyBorder="1" applyAlignment="1" applyProtection="1">
      <alignment horizontal="center" vertical="center" wrapText="1"/>
    </xf>
    <xf numFmtId="165" fontId="51" fillId="21" borderId="60" xfId="1" applyFont="1" applyFill="1" applyBorder="1" applyAlignment="1" applyProtection="1">
      <alignment horizontal="center" vertical="center"/>
    </xf>
    <xf numFmtId="169" fontId="51" fillId="21" borderId="60" xfId="1" applyNumberFormat="1" applyFont="1" applyFill="1" applyBorder="1" applyAlignment="1" applyProtection="1">
      <alignment horizontal="center" vertical="center"/>
    </xf>
    <xf numFmtId="165" fontId="51" fillId="22" borderId="60" xfId="1" applyFont="1" applyFill="1" applyBorder="1" applyAlignment="1" applyProtection="1">
      <alignment horizontal="center" vertical="center"/>
    </xf>
    <xf numFmtId="169" fontId="51" fillId="22" borderId="60" xfId="1" applyNumberFormat="1" applyFont="1" applyFill="1" applyBorder="1" applyAlignment="1" applyProtection="1">
      <alignment horizontal="center" vertical="center"/>
    </xf>
    <xf numFmtId="165" fontId="51" fillId="23" borderId="60" xfId="1" applyFont="1" applyFill="1" applyBorder="1" applyAlignment="1" applyProtection="1">
      <alignment horizontal="center" vertical="center"/>
    </xf>
    <xf numFmtId="169" fontId="51" fillId="23" borderId="60" xfId="1" applyNumberFormat="1" applyFont="1" applyFill="1" applyBorder="1" applyAlignment="1" applyProtection="1">
      <alignment horizontal="center" vertical="center"/>
    </xf>
    <xf numFmtId="170" fontId="51" fillId="23" borderId="60" xfId="1" applyNumberFormat="1" applyFont="1" applyFill="1" applyBorder="1" applyAlignment="1" applyProtection="1">
      <alignment horizontal="center" vertical="center"/>
    </xf>
    <xf numFmtId="170" fontId="51" fillId="21" borderId="60" xfId="1" applyNumberFormat="1" applyFont="1" applyFill="1" applyBorder="1" applyAlignment="1" applyProtection="1">
      <alignment horizontal="center" vertical="center"/>
    </xf>
    <xf numFmtId="165" fontId="51" fillId="24" borderId="60" xfId="1" applyFont="1" applyFill="1" applyBorder="1" applyAlignment="1" applyProtection="1">
      <alignment horizontal="center" vertical="center"/>
    </xf>
    <xf numFmtId="169" fontId="51" fillId="24" borderId="60" xfId="1" applyNumberFormat="1" applyFont="1" applyFill="1" applyBorder="1" applyAlignment="1" applyProtection="1">
      <alignment horizontal="center" vertical="center"/>
    </xf>
    <xf numFmtId="165" fontId="51" fillId="20" borderId="60" xfId="1" applyFont="1" applyFill="1" applyBorder="1" applyAlignment="1" applyProtection="1">
      <alignment horizontal="center" vertical="center"/>
    </xf>
    <xf numFmtId="4" fontId="9" fillId="8" borderId="55" xfId="0" applyNumberFormat="1" applyFont="1" applyFill="1" applyBorder="1" applyAlignment="1">
      <alignment horizontal="center" vertical="center" wrapText="1"/>
    </xf>
    <xf numFmtId="4" fontId="9" fillId="8" borderId="4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1" fontId="9" fillId="9" borderId="10" xfId="0" applyNumberFormat="1" applyFont="1" applyFill="1" applyBorder="1" applyAlignment="1">
      <alignment horizontal="center" vertical="center"/>
    </xf>
    <xf numFmtId="1" fontId="9" fillId="9" borderId="20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38" fillId="9" borderId="11" xfId="0" applyNumberFormat="1" applyFont="1" applyFill="1" applyBorder="1" applyAlignment="1">
      <alignment horizontal="center" vertical="center"/>
    </xf>
    <xf numFmtId="1" fontId="38" fillId="9" borderId="16" xfId="0" applyNumberFormat="1" applyFont="1" applyFill="1" applyBorder="1" applyAlignment="1">
      <alignment horizontal="center" vertical="center"/>
    </xf>
    <xf numFmtId="1" fontId="51" fillId="20" borderId="60" xfId="1" applyNumberFormat="1" applyFont="1" applyFill="1" applyBorder="1" applyAlignment="1" applyProtection="1">
      <alignment horizontal="center" vertical="center"/>
    </xf>
    <xf numFmtId="1" fontId="51" fillId="21" borderId="60" xfId="1" applyNumberFormat="1" applyFont="1" applyFill="1" applyBorder="1" applyAlignment="1" applyProtection="1">
      <alignment horizontal="center" vertical="center"/>
    </xf>
    <xf numFmtId="1" fontId="34" fillId="0" borderId="0" xfId="0" applyNumberFormat="1" applyFont="1" applyAlignment="1">
      <alignment horizontal="center" vertical="center"/>
    </xf>
    <xf numFmtId="1" fontId="9" fillId="9" borderId="11" xfId="0" applyNumberFormat="1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vertical="center" wrapText="1"/>
    </xf>
    <xf numFmtId="0" fontId="3" fillId="0" borderId="61" xfId="0" applyFont="1" applyFill="1" applyBorder="1" applyAlignment="1">
      <alignment vertical="center" wrapText="1"/>
    </xf>
    <xf numFmtId="0" fontId="9" fillId="8" borderId="49" xfId="0" applyFont="1" applyFill="1" applyBorder="1" applyAlignment="1">
      <alignment horizontal="center" vertical="center" wrapText="1"/>
    </xf>
    <xf numFmtId="0" fontId="9" fillId="8" borderId="49" xfId="0" applyFont="1" applyFill="1" applyBorder="1" applyAlignment="1">
      <alignment horizontal="center" vertical="center"/>
    </xf>
    <xf numFmtId="4" fontId="9" fillId="8" borderId="13" xfId="0" applyNumberFormat="1" applyFont="1" applyFill="1" applyBorder="1" applyAlignment="1">
      <alignment horizontal="center" vertical="center"/>
    </xf>
    <xf numFmtId="4" fontId="9" fillId="9" borderId="13" xfId="0" applyNumberFormat="1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/>
    </xf>
    <xf numFmtId="0" fontId="9" fillId="8" borderId="62" xfId="0" applyFont="1" applyFill="1" applyBorder="1" applyAlignment="1">
      <alignment horizontal="center" vertical="center" wrapText="1"/>
    </xf>
    <xf numFmtId="0" fontId="9" fillId="8" borderId="62" xfId="0" applyFont="1" applyFill="1" applyBorder="1" applyAlignment="1">
      <alignment horizontal="center" vertical="center"/>
    </xf>
    <xf numFmtId="4" fontId="9" fillId="8" borderId="43" xfId="0" applyNumberFormat="1" applyFont="1" applyFill="1" applyBorder="1" applyAlignment="1">
      <alignment horizontal="center" vertical="center"/>
    </xf>
    <xf numFmtId="4" fontId="9" fillId="9" borderId="43" xfId="0" applyNumberFormat="1" applyFont="1" applyFill="1" applyBorder="1" applyAlignment="1">
      <alignment horizontal="center" vertical="center"/>
    </xf>
    <xf numFmtId="4" fontId="9" fillId="4" borderId="13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4" fontId="9" fillId="4" borderId="43" xfId="0" applyNumberFormat="1" applyFont="1" applyFill="1" applyBorder="1" applyAlignment="1">
      <alignment horizontal="center" vertical="center"/>
    </xf>
    <xf numFmtId="4" fontId="9" fillId="12" borderId="13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0" fontId="9" fillId="8" borderId="11" xfId="0" applyNumberFormat="1" applyFont="1" applyFill="1" applyBorder="1" applyAlignment="1">
      <alignment horizontal="center" vertical="center" wrapText="1"/>
    </xf>
    <xf numFmtId="0" fontId="9" fillId="8" borderId="11" xfId="0" applyNumberFormat="1" applyFont="1" applyFill="1" applyBorder="1" applyAlignment="1">
      <alignment horizontal="center" vertical="center"/>
    </xf>
    <xf numFmtId="0" fontId="9" fillId="9" borderId="11" xfId="0" applyNumberFormat="1" applyFont="1" applyFill="1" applyBorder="1" applyAlignment="1">
      <alignment horizontal="center" vertical="center"/>
    </xf>
    <xf numFmtId="2" fontId="9" fillId="14" borderId="11" xfId="0" applyNumberFormat="1" applyFont="1" applyFill="1" applyBorder="1" applyAlignment="1">
      <alignment horizontal="center" vertical="center"/>
    </xf>
    <xf numFmtId="0" fontId="9" fillId="9" borderId="16" xfId="0" applyNumberFormat="1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horizontal="center" vertical="center"/>
    </xf>
    <xf numFmtId="0" fontId="37" fillId="0" borderId="0" xfId="0" applyFont="1" applyFill="1"/>
    <xf numFmtId="0" fontId="0" fillId="0" borderId="0" xfId="0" applyFill="1"/>
    <xf numFmtId="3" fontId="9" fillId="8" borderId="12" xfId="0" applyNumberFormat="1" applyFont="1" applyFill="1" applyBorder="1" applyAlignment="1">
      <alignment horizontal="center" vertical="center" wrapText="1"/>
    </xf>
    <xf numFmtId="3" fontId="9" fillId="9" borderId="11" xfId="0" applyNumberFormat="1" applyFont="1" applyFill="1" applyBorder="1" applyAlignment="1">
      <alignment horizontal="center" vertical="center"/>
    </xf>
    <xf numFmtId="3" fontId="9" fillId="9" borderId="16" xfId="0" applyNumberFormat="1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21" fillId="0" borderId="63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center" vertical="center"/>
    </xf>
    <xf numFmtId="4" fontId="9" fillId="9" borderId="12" xfId="6" applyNumberFormat="1" applyFont="1" applyFill="1" applyBorder="1" applyAlignment="1">
      <alignment horizontal="center" vertical="center"/>
    </xf>
    <xf numFmtId="4" fontId="51" fillId="20" borderId="60" xfId="1" applyNumberFormat="1" applyFont="1" applyFill="1" applyBorder="1" applyAlignment="1" applyProtection="1">
      <alignment horizontal="center" vertical="center"/>
    </xf>
    <xf numFmtId="4" fontId="51" fillId="21" borderId="60" xfId="1" applyNumberFormat="1" applyFont="1" applyFill="1" applyBorder="1" applyAlignment="1" applyProtection="1">
      <alignment horizontal="center" vertical="center"/>
    </xf>
    <xf numFmtId="4" fontId="34" fillId="0" borderId="0" xfId="0" applyNumberFormat="1" applyFont="1" applyAlignment="1">
      <alignment horizontal="center" vertical="center"/>
    </xf>
    <xf numFmtId="4" fontId="9" fillId="8" borderId="11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4" fontId="8" fillId="0" borderId="0" xfId="0" applyNumberFormat="1" applyFont="1"/>
    <xf numFmtId="4" fontId="3" fillId="8" borderId="24" xfId="0" applyNumberFormat="1" applyFont="1" applyFill="1" applyBorder="1" applyAlignment="1">
      <alignment horizontal="center" vertical="center" wrapText="1"/>
    </xf>
    <xf numFmtId="4" fontId="35" fillId="8" borderId="10" xfId="0" applyNumberFormat="1" applyFont="1" applyFill="1" applyBorder="1" applyAlignment="1">
      <alignment horizontal="center" vertical="center"/>
    </xf>
    <xf numFmtId="4" fontId="51" fillId="19" borderId="60" xfId="1" applyNumberFormat="1" applyFont="1" applyFill="1" applyBorder="1" applyAlignment="1" applyProtection="1">
      <alignment horizontal="center" vertical="center" wrapText="1"/>
    </xf>
    <xf numFmtId="4" fontId="51" fillId="21" borderId="60" xfId="1" applyNumberFormat="1" applyFont="1" applyFill="1" applyBorder="1" applyAlignment="1" applyProtection="1">
      <alignment horizontal="center" vertical="center" wrapText="1"/>
    </xf>
    <xf numFmtId="4" fontId="30" fillId="3" borderId="0" xfId="0" applyNumberFormat="1" applyFont="1" applyFill="1"/>
    <xf numFmtId="4" fontId="51" fillId="19" borderId="60" xfId="1" applyNumberFormat="1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9" fillId="7" borderId="15" xfId="0" applyNumberFormat="1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4" fontId="11" fillId="7" borderId="44" xfId="0" applyNumberFormat="1" applyFont="1" applyFill="1" applyBorder="1" applyAlignment="1">
      <alignment horizontal="center" vertical="center"/>
    </xf>
    <xf numFmtId="4" fontId="11" fillId="13" borderId="12" xfId="0" applyNumberFormat="1" applyFont="1" applyFill="1" applyBorder="1" applyAlignment="1">
      <alignment horizontal="center" vertical="center"/>
    </xf>
    <xf numFmtId="1" fontId="11" fillId="13" borderId="11" xfId="0" applyNumberFormat="1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 wrapText="1"/>
    </xf>
    <xf numFmtId="4" fontId="9" fillId="8" borderId="12" xfId="0" applyNumberFormat="1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4" fontId="9" fillId="8" borderId="4" xfId="0" applyNumberFormat="1" applyFont="1" applyFill="1" applyBorder="1" applyAlignment="1">
      <alignment horizontal="center" vertical="center" wrapText="1"/>
    </xf>
    <xf numFmtId="4" fontId="9" fillId="8" borderId="12" xfId="0" applyNumberFormat="1" applyFont="1" applyFill="1" applyBorder="1" applyAlignment="1">
      <alignment horizontal="center" vertical="center"/>
    </xf>
    <xf numFmtId="4" fontId="9" fillId="8" borderId="4" xfId="0" applyNumberFormat="1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 wrapText="1"/>
    </xf>
    <xf numFmtId="4" fontId="9" fillId="8" borderId="44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/>
    </xf>
    <xf numFmtId="4" fontId="9" fillId="8" borderId="44" xfId="0" applyNumberFormat="1" applyFont="1" applyFill="1" applyBorder="1" applyAlignment="1">
      <alignment horizontal="center" vertical="center"/>
    </xf>
    <xf numFmtId="4" fontId="9" fillId="9" borderId="12" xfId="0" applyNumberFormat="1" applyFont="1" applyFill="1" applyBorder="1" applyAlignment="1">
      <alignment horizontal="center" vertical="center"/>
    </xf>
    <xf numFmtId="4" fontId="9" fillId="9" borderId="4" xfId="0" applyNumberFormat="1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4" fontId="9" fillId="9" borderId="44" xfId="0" applyNumberFormat="1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4" fontId="9" fillId="7" borderId="11" xfId="0" applyNumberFormat="1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 wrapText="1"/>
    </xf>
    <xf numFmtId="4" fontId="9" fillId="8" borderId="44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/>
    </xf>
    <xf numFmtId="4" fontId="9" fillId="8" borderId="44" xfId="0" applyNumberFormat="1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horizontal="center" vertical="center"/>
    </xf>
    <xf numFmtId="0" fontId="9" fillId="9" borderId="44" xfId="0" applyFont="1" applyFill="1" applyBorder="1" applyAlignment="1">
      <alignment horizontal="center" vertical="center"/>
    </xf>
    <xf numFmtId="0" fontId="9" fillId="9" borderId="4" xfId="0" applyNumberFormat="1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4" fontId="9" fillId="8" borderId="12" xfId="0" applyNumberFormat="1" applyFont="1" applyFill="1" applyBorder="1" applyAlignment="1">
      <alignment horizontal="center" vertical="center"/>
    </xf>
    <xf numFmtId="0" fontId="0" fillId="0" borderId="0" xfId="0" applyFont="1"/>
    <xf numFmtId="0" fontId="9" fillId="7" borderId="11" xfId="0" applyFont="1" applyFill="1" applyBorder="1" applyAlignment="1">
      <alignment horizontal="center" vertical="center"/>
    </xf>
    <xf numFmtId="4" fontId="9" fillId="4" borderId="12" xfId="0" applyNumberFormat="1" applyFont="1" applyFill="1" applyBorder="1" applyAlignment="1">
      <alignment horizontal="center" vertical="center"/>
    </xf>
    <xf numFmtId="4" fontId="9" fillId="7" borderId="12" xfId="0" applyNumberFormat="1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4" fontId="9" fillId="9" borderId="12" xfId="0" applyNumberFormat="1" applyFont="1" applyFill="1" applyBorder="1" applyAlignment="1">
      <alignment horizontal="center" vertical="center"/>
    </xf>
    <xf numFmtId="4" fontId="9" fillId="11" borderId="12" xfId="0" applyNumberFormat="1" applyFont="1" applyFill="1" applyBorder="1" applyAlignment="1">
      <alignment horizontal="center" vertical="center"/>
    </xf>
    <xf numFmtId="4" fontId="9" fillId="12" borderId="12" xfId="0" applyNumberFormat="1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center" vertical="center"/>
    </xf>
    <xf numFmtId="4" fontId="9" fillId="12" borderId="10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1" fontId="9" fillId="11" borderId="11" xfId="0" applyNumberFormat="1" applyFont="1" applyFill="1" applyBorder="1" applyAlignment="1">
      <alignment horizontal="center" vertical="center"/>
    </xf>
    <xf numFmtId="1" fontId="9" fillId="12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0" fontId="9" fillId="0" borderId="0" xfId="0" applyNumberFormat="1" applyFont="1" applyFill="1" applyBorder="1" applyAlignment="1">
      <alignment horizontal="center" vertical="center"/>
    </xf>
    <xf numFmtId="10" fontId="9" fillId="6" borderId="11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 wrapText="1"/>
    </xf>
    <xf numFmtId="1" fontId="9" fillId="10" borderId="11" xfId="0" applyNumberFormat="1" applyFont="1" applyFill="1" applyBorder="1" applyAlignment="1">
      <alignment horizontal="center" vertical="center"/>
    </xf>
    <xf numFmtId="4" fontId="9" fillId="10" borderId="12" xfId="0" applyNumberFormat="1" applyFont="1" applyFill="1" applyBorder="1" applyAlignment="1">
      <alignment horizontal="center" vertical="center"/>
    </xf>
    <xf numFmtId="1" fontId="9" fillId="5" borderId="11" xfId="0" applyNumberFormat="1" applyFont="1" applyFill="1" applyBorder="1" applyAlignment="1">
      <alignment horizontal="center" vertical="center"/>
    </xf>
    <xf numFmtId="4" fontId="9" fillId="5" borderId="12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4" fontId="9" fillId="8" borderId="12" xfId="0" applyNumberFormat="1" applyFont="1" applyFill="1" applyBorder="1" applyAlignment="1">
      <alignment horizontal="center" vertical="center" wrapText="1"/>
    </xf>
    <xf numFmtId="4" fontId="9" fillId="8" borderId="12" xfId="0" applyNumberFormat="1" applyFont="1" applyFill="1" applyBorder="1" applyAlignment="1">
      <alignment horizontal="center" vertical="center"/>
    </xf>
    <xf numFmtId="4" fontId="9" fillId="9" borderId="11" xfId="0" applyNumberFormat="1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 wrapText="1"/>
    </xf>
    <xf numFmtId="4" fontId="9" fillId="9" borderId="44" xfId="0" applyNumberFormat="1" applyFont="1" applyFill="1" applyBorder="1" applyAlignment="1">
      <alignment horizontal="center" vertical="center"/>
    </xf>
    <xf numFmtId="0" fontId="9" fillId="12" borderId="15" xfId="0" applyFont="1" applyFill="1" applyBorder="1" applyAlignment="1">
      <alignment horizontal="center" vertical="center"/>
    </xf>
    <xf numFmtId="4" fontId="9" fillId="12" borderId="4" xfId="0" applyNumberFormat="1" applyFont="1" applyFill="1" applyBorder="1" applyAlignment="1">
      <alignment horizontal="center" vertical="center"/>
    </xf>
    <xf numFmtId="4" fontId="9" fillId="12" borderId="46" xfId="0" applyNumberFormat="1" applyFont="1" applyFill="1" applyBorder="1" applyAlignment="1">
      <alignment horizontal="center" vertical="center"/>
    </xf>
    <xf numFmtId="1" fontId="9" fillId="12" borderId="15" xfId="0" applyNumberFormat="1" applyFont="1" applyFill="1" applyBorder="1" applyAlignment="1">
      <alignment horizontal="center" vertical="center"/>
    </xf>
    <xf numFmtId="1" fontId="9" fillId="13" borderId="11" xfId="0" applyNumberFormat="1" applyFont="1" applyFill="1" applyBorder="1" applyAlignment="1">
      <alignment horizontal="center" vertical="center"/>
    </xf>
    <xf numFmtId="4" fontId="9" fillId="13" borderId="12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10" fontId="9" fillId="6" borderId="12" xfId="0" applyNumberFormat="1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10" fontId="9" fillId="6" borderId="40" xfId="0" applyNumberFormat="1" applyFont="1" applyFill="1" applyBorder="1" applyAlignment="1">
      <alignment horizontal="center" vertical="center"/>
    </xf>
    <xf numFmtId="0" fontId="9" fillId="16" borderId="11" xfId="0" applyFont="1" applyFill="1" applyBorder="1" applyAlignment="1">
      <alignment horizontal="center" vertical="center"/>
    </xf>
    <xf numFmtId="4" fontId="9" fillId="16" borderId="12" xfId="0" applyNumberFormat="1" applyFont="1" applyFill="1" applyBorder="1" applyAlignment="1">
      <alignment horizontal="center" vertical="center"/>
    </xf>
    <xf numFmtId="1" fontId="9" fillId="16" borderId="11" xfId="0" applyNumberFormat="1" applyFont="1" applyFill="1" applyBorder="1" applyAlignment="1">
      <alignment horizontal="center" vertical="center"/>
    </xf>
    <xf numFmtId="4" fontId="9" fillId="16" borderId="10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 wrapText="1"/>
    </xf>
    <xf numFmtId="165" fontId="9" fillId="7" borderId="11" xfId="0" applyNumberFormat="1" applyFont="1" applyFill="1" applyBorder="1" applyAlignment="1">
      <alignment horizontal="center" vertical="center"/>
    </xf>
    <xf numFmtId="164" fontId="5" fillId="2" borderId="57" xfId="0" applyNumberFormat="1" applyFont="1" applyFill="1" applyBorder="1" applyAlignment="1">
      <alignment horizontal="center" vertical="center" textRotation="90" wrapText="1"/>
    </xf>
    <xf numFmtId="164" fontId="5" fillId="2" borderId="58" xfId="0" applyNumberFormat="1" applyFont="1" applyFill="1" applyBorder="1" applyAlignment="1">
      <alignment horizontal="center" vertical="center" textRotation="90" wrapText="1"/>
    </xf>
    <xf numFmtId="164" fontId="5" fillId="2" borderId="27" xfId="0" applyNumberFormat="1" applyFont="1" applyFill="1" applyBorder="1" applyAlignment="1">
      <alignment horizontal="center" vertical="center" textRotation="90" wrapText="1"/>
    </xf>
    <xf numFmtId="0" fontId="0" fillId="2" borderId="3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5" fillId="17" borderId="0" xfId="0" applyFont="1" applyFill="1" applyAlignment="1">
      <alignment horizontal="center" vertical="center"/>
    </xf>
    <xf numFmtId="0" fontId="5" fillId="17" borderId="23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164" fontId="5" fillId="2" borderId="18" xfId="0" applyNumberFormat="1" applyFont="1" applyFill="1" applyBorder="1" applyAlignment="1">
      <alignment horizontal="center" vertical="center" textRotation="90" wrapText="1"/>
    </xf>
    <xf numFmtId="164" fontId="5" fillId="2" borderId="2" xfId="0" applyNumberFormat="1" applyFont="1" applyFill="1" applyBorder="1" applyAlignment="1">
      <alignment horizontal="center" vertical="center" textRotation="90" wrapText="1"/>
    </xf>
    <xf numFmtId="164" fontId="5" fillId="2" borderId="25" xfId="0" applyNumberFormat="1" applyFont="1" applyFill="1" applyBorder="1" applyAlignment="1">
      <alignment horizontal="center" vertical="center" textRotation="90" wrapText="1"/>
    </xf>
    <xf numFmtId="164" fontId="5" fillId="2" borderId="21" xfId="0" applyNumberFormat="1" applyFont="1" applyFill="1" applyBorder="1" applyAlignment="1">
      <alignment horizontal="center" vertical="center" textRotation="90" wrapText="1"/>
    </xf>
    <xf numFmtId="164" fontId="5" fillId="2" borderId="1" xfId="0" applyNumberFormat="1" applyFont="1" applyFill="1" applyBorder="1" applyAlignment="1">
      <alignment horizontal="center" vertical="center" textRotation="90" wrapText="1"/>
    </xf>
    <xf numFmtId="164" fontId="5" fillId="2" borderId="9" xfId="0" applyNumberFormat="1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1" fontId="0" fillId="0" borderId="31" xfId="0" applyNumberFormat="1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" fontId="0" fillId="0" borderId="0" xfId="0" applyNumberFormat="1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1" fontId="0" fillId="0" borderId="36" xfId="0" applyNumberFormat="1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18" fillId="15" borderId="3" xfId="0" applyFont="1" applyFill="1" applyBorder="1" applyAlignment="1">
      <alignment horizontal="center" vertical="center"/>
    </xf>
    <xf numFmtId="0" fontId="18" fillId="15" borderId="14" xfId="0" applyFont="1" applyFill="1" applyBorder="1" applyAlignment="1">
      <alignment horizontal="center" vertical="center"/>
    </xf>
    <xf numFmtId="1" fontId="18" fillId="15" borderId="14" xfId="0" applyNumberFormat="1" applyFont="1" applyFill="1" applyBorder="1" applyAlignment="1">
      <alignment horizontal="center" vertical="center"/>
    </xf>
    <xf numFmtId="0" fontId="18" fillId="15" borderId="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 wrapText="1"/>
    </xf>
    <xf numFmtId="0" fontId="10" fillId="8" borderId="48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10" fillId="9" borderId="48" xfId="0" applyFont="1" applyFill="1" applyBorder="1" applyAlignment="1">
      <alignment horizontal="center" vertical="center" wrapText="1"/>
    </xf>
    <xf numFmtId="1" fontId="10" fillId="9" borderId="48" xfId="0" applyNumberFormat="1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4" fontId="10" fillId="10" borderId="8" xfId="0" applyNumberFormat="1" applyFont="1" applyFill="1" applyBorder="1" applyAlignment="1">
      <alignment horizontal="center" vertical="center" wrapText="1"/>
    </xf>
    <xf numFmtId="4" fontId="10" fillId="10" borderId="6" xfId="0" applyNumberFormat="1" applyFont="1" applyFill="1" applyBorder="1" applyAlignment="1">
      <alignment horizontal="center" vertical="center" wrapText="1"/>
    </xf>
    <xf numFmtId="0" fontId="10" fillId="12" borderId="8" xfId="0" applyFont="1" applyFill="1" applyBorder="1" applyAlignment="1">
      <alignment horizontal="center" vertical="center" wrapText="1"/>
    </xf>
    <xf numFmtId="0" fontId="10" fillId="12" borderId="48" xfId="0" applyFont="1" applyFill="1" applyBorder="1" applyAlignment="1">
      <alignment horizontal="center" vertical="center" wrapText="1"/>
    </xf>
    <xf numFmtId="0" fontId="10" fillId="12" borderId="6" xfId="0" applyFont="1" applyFill="1" applyBorder="1" applyAlignment="1">
      <alignment horizontal="center" vertical="center" wrapText="1"/>
    </xf>
    <xf numFmtId="4" fontId="10" fillId="11" borderId="8" xfId="0" applyNumberFormat="1" applyFont="1" applyFill="1" applyBorder="1" applyAlignment="1">
      <alignment horizontal="center" vertical="center" wrapText="1"/>
    </xf>
    <xf numFmtId="4" fontId="10" fillId="11" borderId="6" xfId="0" applyNumberFormat="1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48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  <xf numFmtId="0" fontId="10" fillId="13" borderId="6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48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" fontId="18" fillId="0" borderId="14" xfId="0" applyNumberFormat="1" applyFont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4" fontId="10" fillId="10" borderId="21" xfId="0" applyNumberFormat="1" applyFont="1" applyFill="1" applyBorder="1" applyAlignment="1">
      <alignment horizontal="center" vertical="center" wrapText="1"/>
    </xf>
    <xf numFmtId="4" fontId="10" fillId="10" borderId="18" xfId="0" applyNumberFormat="1" applyFont="1" applyFill="1" applyBorder="1" applyAlignment="1">
      <alignment horizontal="center" vertical="center" wrapText="1"/>
    </xf>
    <xf numFmtId="4" fontId="10" fillId="10" borderId="1" xfId="0" applyNumberFormat="1" applyFont="1" applyFill="1" applyBorder="1" applyAlignment="1">
      <alignment horizontal="center" vertical="center" wrapText="1"/>
    </xf>
    <xf numFmtId="4" fontId="10" fillId="10" borderId="2" xfId="0" applyNumberFormat="1" applyFont="1" applyFill="1" applyBorder="1" applyAlignment="1">
      <alignment horizontal="center" vertical="center" wrapText="1"/>
    </xf>
    <xf numFmtId="0" fontId="10" fillId="12" borderId="21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0" fillId="12" borderId="0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 wrapText="1"/>
    </xf>
    <xf numFmtId="4" fontId="10" fillId="11" borderId="21" xfId="0" applyNumberFormat="1" applyFont="1" applyFill="1" applyBorder="1" applyAlignment="1">
      <alignment horizontal="center" vertical="center" wrapText="1"/>
    </xf>
    <xf numFmtId="4" fontId="9" fillId="11" borderId="18" xfId="0" applyNumberFormat="1" applyFont="1" applyFill="1" applyBorder="1" applyAlignment="1">
      <alignment horizontal="center" vertical="center" wrapText="1"/>
    </xf>
    <xf numFmtId="4" fontId="9" fillId="11" borderId="1" xfId="0" applyNumberFormat="1" applyFont="1" applyFill="1" applyBorder="1" applyAlignment="1">
      <alignment horizontal="center" vertical="center" wrapText="1"/>
    </xf>
    <xf numFmtId="4" fontId="9" fillId="11" borderId="2" xfId="0" applyNumberFormat="1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13" borderId="21" xfId="0" applyFont="1" applyFill="1" applyBorder="1" applyAlignment="1">
      <alignment horizontal="center" vertical="center" wrapText="1"/>
    </xf>
    <xf numFmtId="0" fontId="10" fillId="13" borderId="18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4" fontId="10" fillId="5" borderId="21" xfId="0" applyNumberFormat="1" applyFont="1" applyFill="1" applyBorder="1" applyAlignment="1">
      <alignment horizontal="center" vertical="center" wrapText="1"/>
    </xf>
    <xf numFmtId="4" fontId="9" fillId="5" borderId="18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 wrapText="1"/>
    </xf>
    <xf numFmtId="4" fontId="10" fillId="9" borderId="21" xfId="0" applyNumberFormat="1" applyFont="1" applyFill="1" applyBorder="1" applyAlignment="1">
      <alignment horizontal="center" vertical="center" wrapText="1"/>
    </xf>
    <xf numFmtId="4" fontId="9" fillId="9" borderId="19" xfId="0" applyNumberFormat="1" applyFont="1" applyFill="1" applyBorder="1" applyAlignment="1">
      <alignment horizontal="center" vertical="center" wrapText="1"/>
    </xf>
    <xf numFmtId="1" fontId="9" fillId="9" borderId="19" xfId="0" applyNumberFormat="1" applyFont="1" applyFill="1" applyBorder="1" applyAlignment="1">
      <alignment horizontal="center" vertical="center" wrapText="1"/>
    </xf>
    <xf numFmtId="4" fontId="9" fillId="9" borderId="18" xfId="0" applyNumberFormat="1" applyFont="1" applyFill="1" applyBorder="1" applyAlignment="1">
      <alignment horizontal="center" vertical="center" wrapText="1"/>
    </xf>
    <xf numFmtId="4" fontId="9" fillId="9" borderId="1" xfId="0" applyNumberFormat="1" applyFont="1" applyFill="1" applyBorder="1" applyAlignment="1">
      <alignment horizontal="center" vertical="center" wrapText="1"/>
    </xf>
    <xf numFmtId="4" fontId="9" fillId="9" borderId="0" xfId="0" applyNumberFormat="1" applyFont="1" applyFill="1" applyBorder="1" applyAlignment="1">
      <alignment horizontal="center" vertical="center" wrapText="1"/>
    </xf>
    <xf numFmtId="1" fontId="9" fillId="9" borderId="0" xfId="0" applyNumberFormat="1" applyFont="1" applyFill="1" applyBorder="1" applyAlignment="1">
      <alignment horizontal="center" vertical="center" wrapText="1"/>
    </xf>
    <xf numFmtId="4" fontId="9" fillId="9" borderId="2" xfId="0" applyNumberFormat="1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 textRotation="90" wrapText="1"/>
    </xf>
    <xf numFmtId="164" fontId="5" fillId="2" borderId="13" xfId="0" applyNumberFormat="1" applyFont="1" applyFill="1" applyBorder="1" applyAlignment="1">
      <alignment horizontal="center" vertical="center" textRotation="90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/>
    </xf>
    <xf numFmtId="1" fontId="4" fillId="3" borderId="0" xfId="0" applyNumberFormat="1" applyFont="1" applyFill="1" applyAlignment="1">
      <alignment horizontal="left"/>
    </xf>
    <xf numFmtId="0" fontId="20" fillId="0" borderId="31" xfId="0" applyFont="1" applyBorder="1" applyAlignment="1">
      <alignment horizontal="left" vertical="top" wrapText="1"/>
    </xf>
    <xf numFmtId="0" fontId="20" fillId="0" borderId="32" xfId="0" applyFont="1" applyBorder="1" applyAlignment="1">
      <alignment horizontal="left" vertical="top" wrapText="1"/>
    </xf>
    <xf numFmtId="0" fontId="20" fillId="0" borderId="33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34" xfId="0" applyFont="1" applyBorder="1" applyAlignment="1">
      <alignment horizontal="left" vertical="top" wrapText="1"/>
    </xf>
    <xf numFmtId="0" fontId="20" fillId="0" borderId="35" xfId="0" applyFont="1" applyBorder="1" applyAlignment="1">
      <alignment horizontal="left" vertical="top" wrapText="1"/>
    </xf>
    <xf numFmtId="0" fontId="20" fillId="0" borderId="36" xfId="0" applyFont="1" applyBorder="1" applyAlignment="1">
      <alignment horizontal="left" vertical="top" wrapText="1"/>
    </xf>
    <xf numFmtId="0" fontId="20" fillId="0" borderId="37" xfId="0" applyFont="1" applyBorder="1" applyAlignment="1">
      <alignment horizontal="left" vertical="top" wrapText="1"/>
    </xf>
    <xf numFmtId="164" fontId="5" fillId="2" borderId="15" xfId="0" applyNumberFormat="1" applyFont="1" applyFill="1" applyBorder="1" applyAlignment="1">
      <alignment horizontal="center" vertical="center" textRotation="90" wrapText="1"/>
    </xf>
    <xf numFmtId="164" fontId="5" fillId="2" borderId="43" xfId="0" applyNumberFormat="1" applyFont="1" applyFill="1" applyBorder="1" applyAlignment="1">
      <alignment horizontal="center" vertical="center" textRotation="90" wrapText="1"/>
    </xf>
    <xf numFmtId="1" fontId="0" fillId="0" borderId="0" xfId="0" applyNumberFormat="1" applyAlignment="1"/>
    <xf numFmtId="0" fontId="52" fillId="0" borderId="30" xfId="0" applyFont="1" applyBorder="1" applyAlignment="1">
      <alignment horizontal="left" vertical="top" wrapText="1"/>
    </xf>
    <xf numFmtId="168" fontId="46" fillId="18" borderId="60" xfId="1" applyNumberFormat="1" applyFont="1" applyFill="1" applyBorder="1" applyAlignment="1" applyProtection="1">
      <alignment horizontal="center" vertical="center" textRotation="90" wrapText="1"/>
    </xf>
    <xf numFmtId="164" fontId="5" fillId="2" borderId="16" xfId="0" applyNumberFormat="1" applyFont="1" applyFill="1" applyBorder="1" applyAlignment="1">
      <alignment horizontal="center" vertical="center" textRotation="90" wrapText="1"/>
    </xf>
    <xf numFmtId="164" fontId="5" fillId="2" borderId="61" xfId="0" applyNumberFormat="1" applyFont="1" applyFill="1" applyBorder="1" applyAlignment="1">
      <alignment horizontal="center" vertical="center" textRotation="90" wrapText="1"/>
    </xf>
    <xf numFmtId="164" fontId="5" fillId="2" borderId="22" xfId="0" applyNumberFormat="1" applyFont="1" applyFill="1" applyBorder="1" applyAlignment="1">
      <alignment horizontal="center" vertical="center" textRotation="90" wrapText="1"/>
    </xf>
    <xf numFmtId="164" fontId="5" fillId="2" borderId="24" xfId="0" applyNumberFormat="1" applyFont="1" applyFill="1" applyBorder="1" applyAlignment="1">
      <alignment horizontal="center" vertical="center" textRotation="90" wrapText="1"/>
    </xf>
    <xf numFmtId="164" fontId="5" fillId="2" borderId="12" xfId="0" applyNumberFormat="1" applyFont="1" applyFill="1" applyBorder="1" applyAlignment="1">
      <alignment horizontal="center" vertical="center" textRotation="90" wrapText="1"/>
    </xf>
    <xf numFmtId="164" fontId="5" fillId="2" borderId="4" xfId="0" applyNumberFormat="1" applyFont="1" applyFill="1" applyBorder="1" applyAlignment="1">
      <alignment horizontal="center" vertical="center" textRotation="90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4" fontId="12" fillId="8" borderId="12" xfId="0" applyNumberFormat="1" applyFont="1" applyFill="1" applyBorder="1" applyAlignment="1">
      <alignment horizontal="center" vertical="center" wrapText="1"/>
    </xf>
  </cellXfs>
  <cellStyles count="7">
    <cellStyle name="Dziesiętny" xfId="6" builtinId="3"/>
    <cellStyle name="Excel Built-in Normal" xfId="1"/>
    <cellStyle name="Normalny" xfId="0" builtinId="0"/>
    <cellStyle name="Normalny 2" xfId="2"/>
    <cellStyle name="Normalny 2 10" xfId="3"/>
    <cellStyle name="Normalny 3" xfId="4"/>
    <cellStyle name="Normalny 4" xfId="5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CD1AE"/>
      <color rgb="FFFFDF9F"/>
      <color rgb="FFFFCC66"/>
      <color rgb="FFDFF9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M2756"/>
  <sheetViews>
    <sheetView showGridLines="0" tabSelected="1" topLeftCell="A2739" zoomScale="40" zoomScaleNormal="40" workbookViewId="0">
      <selection activeCell="H2746" sqref="H2746"/>
    </sheetView>
  </sheetViews>
  <sheetFormatPr defaultRowHeight="15" x14ac:dyDescent="0.25"/>
  <cols>
    <col min="1" max="1" width="9.140625" style="3"/>
    <col min="2" max="2" width="55.5703125" style="3" customWidth="1"/>
    <col min="3" max="3" width="26" style="3" customWidth="1"/>
    <col min="4" max="4" width="26.7109375" style="3" customWidth="1"/>
    <col min="5" max="5" width="15.140625" style="3" customWidth="1"/>
    <col min="6" max="6" width="24.28515625" style="228" customWidth="1"/>
    <col min="7" max="7" width="15.5703125" style="3" customWidth="1"/>
    <col min="8" max="8" width="26.140625" style="228" bestFit="1" customWidth="1"/>
    <col min="9" max="9" width="16" style="237" customWidth="1"/>
    <col min="10" max="10" width="23.7109375" style="35" customWidth="1"/>
    <col min="11" max="11" width="16" style="237" customWidth="1"/>
    <col min="12" max="12" width="22.28515625" style="228" customWidth="1"/>
    <col min="13" max="13" width="27.140625" style="47" customWidth="1"/>
    <col min="14" max="14" width="27.140625" style="228" customWidth="1"/>
    <col min="15" max="15" width="19.42578125" style="3" customWidth="1"/>
    <col min="16" max="16" width="21.28515625" style="228" customWidth="1"/>
    <col min="17" max="17" width="19.42578125" style="3" customWidth="1"/>
    <col min="18" max="18" width="21.28515625" style="228" customWidth="1"/>
    <col min="19" max="19" width="19.42578125" style="47" customWidth="1"/>
    <col min="20" max="20" width="21.5703125" style="35" customWidth="1"/>
    <col min="21" max="21" width="19.42578125" style="3" customWidth="1"/>
    <col min="22" max="23" width="19.42578125" style="228" customWidth="1"/>
    <col min="24" max="24" width="19.42578125" style="47" customWidth="1"/>
    <col min="25" max="25" width="21.5703125" style="228" customWidth="1"/>
    <col min="26" max="26" width="19.42578125" style="228" customWidth="1"/>
    <col min="27" max="27" width="19.42578125" style="47" customWidth="1"/>
    <col min="28" max="28" width="21.28515625" style="3" customWidth="1"/>
    <col min="29" max="30" width="19.42578125" style="3" customWidth="1"/>
    <col min="31" max="31" width="20.42578125" style="3" customWidth="1"/>
    <col min="32" max="32" width="20.85546875" style="3" customWidth="1"/>
    <col min="33" max="33" width="19.42578125" style="47" customWidth="1"/>
    <col min="34" max="34" width="29" style="3" bestFit="1" customWidth="1"/>
    <col min="35" max="38" width="19.42578125" style="3" customWidth="1"/>
    <col min="39" max="16384" width="9.140625" style="3"/>
  </cols>
  <sheetData>
    <row r="2" spans="1:38" x14ac:dyDescent="0.25">
      <c r="B2" s="1"/>
      <c r="C2" s="1"/>
    </row>
    <row r="5" spans="1:38" ht="18.75" x14ac:dyDescent="0.3">
      <c r="B5" s="2" t="s">
        <v>15</v>
      </c>
      <c r="C5" s="2"/>
      <c r="D5" s="2"/>
      <c r="E5" s="2"/>
      <c r="F5" s="618"/>
      <c r="G5" s="2"/>
    </row>
    <row r="6" spans="1:38" ht="26.25" x14ac:dyDescent="0.4">
      <c r="A6" s="603"/>
      <c r="B6" s="7" t="s">
        <v>17</v>
      </c>
      <c r="C6" s="7"/>
      <c r="D6" s="7"/>
      <c r="E6" s="7"/>
      <c r="F6" s="243"/>
      <c r="G6" s="7"/>
      <c r="H6" s="243"/>
      <c r="I6" s="238"/>
      <c r="J6" s="53"/>
      <c r="K6" s="238"/>
      <c r="L6" s="243"/>
      <c r="M6" s="48"/>
      <c r="N6" s="243"/>
      <c r="O6" s="7"/>
      <c r="P6" s="243"/>
      <c r="Q6" s="7"/>
      <c r="R6" s="243"/>
      <c r="S6" s="48"/>
      <c r="T6" s="53"/>
      <c r="U6" s="7"/>
      <c r="V6" s="243"/>
      <c r="W6" s="243"/>
      <c r="X6" s="48"/>
      <c r="Y6" s="243"/>
      <c r="Z6" s="243"/>
      <c r="AA6" s="48"/>
      <c r="AB6" s="7"/>
      <c r="AC6" s="7"/>
      <c r="AD6" s="7"/>
      <c r="AE6" s="7"/>
      <c r="AF6" s="7"/>
      <c r="AG6" s="48"/>
      <c r="AH6" s="7"/>
      <c r="AI6" s="7"/>
      <c r="AJ6" s="7"/>
      <c r="AK6" s="7"/>
      <c r="AL6" s="7"/>
    </row>
    <row r="7" spans="1:38" ht="21.75" thickBot="1" x14ac:dyDescent="0.4">
      <c r="B7" s="4"/>
      <c r="C7" s="4"/>
      <c r="D7" s="4"/>
      <c r="E7" s="4"/>
      <c r="F7" s="214"/>
      <c r="G7" s="4"/>
      <c r="H7" s="214"/>
      <c r="I7" s="196"/>
      <c r="J7" s="214"/>
      <c r="K7" s="196"/>
      <c r="L7" s="214"/>
    </row>
    <row r="8" spans="1:38" ht="27" customHeight="1" thickBot="1" x14ac:dyDescent="0.3">
      <c r="A8" s="791" t="s">
        <v>150</v>
      </c>
      <c r="B8" s="792"/>
      <c r="C8" s="792"/>
      <c r="D8" s="792"/>
      <c r="E8" s="792"/>
      <c r="F8" s="792"/>
      <c r="G8" s="792"/>
      <c r="H8" s="792"/>
      <c r="I8" s="792"/>
      <c r="J8" s="792"/>
      <c r="K8" s="793"/>
      <c r="L8" s="792"/>
      <c r="M8" s="792"/>
      <c r="N8" s="792"/>
      <c r="O8" s="792"/>
      <c r="P8" s="792"/>
      <c r="Q8" s="792"/>
      <c r="R8" s="792"/>
      <c r="S8" s="792"/>
      <c r="T8" s="792"/>
      <c r="U8" s="792"/>
      <c r="V8" s="792"/>
      <c r="W8" s="792"/>
      <c r="X8" s="792"/>
      <c r="Y8" s="792"/>
      <c r="Z8" s="792"/>
      <c r="AA8" s="792"/>
      <c r="AB8" s="792"/>
      <c r="AC8" s="792"/>
      <c r="AD8" s="792"/>
      <c r="AE8" s="792"/>
      <c r="AF8" s="792"/>
      <c r="AG8" s="792"/>
      <c r="AH8" s="792"/>
      <c r="AI8" s="792"/>
      <c r="AJ8" s="792"/>
      <c r="AK8" s="792"/>
      <c r="AL8" s="43"/>
    </row>
    <row r="9" spans="1:38" ht="33.75" customHeight="1" x14ac:dyDescent="0.25">
      <c r="A9" s="794" t="s">
        <v>0</v>
      </c>
      <c r="B9" s="795"/>
      <c r="C9" s="744" t="s">
        <v>41</v>
      </c>
      <c r="D9" s="745"/>
      <c r="E9" s="748" t="s">
        <v>80</v>
      </c>
      <c r="F9" s="749"/>
      <c r="G9" s="749"/>
      <c r="H9" s="749"/>
      <c r="I9" s="749"/>
      <c r="J9" s="749"/>
      <c r="K9" s="750"/>
      <c r="L9" s="749"/>
      <c r="M9" s="749"/>
      <c r="N9" s="802"/>
      <c r="O9" s="754" t="s">
        <v>78</v>
      </c>
      <c r="P9" s="755"/>
      <c r="Q9" s="755"/>
      <c r="R9" s="755"/>
      <c r="S9" s="755"/>
      <c r="T9" s="755"/>
      <c r="U9" s="755"/>
      <c r="V9" s="755"/>
      <c r="W9" s="755"/>
      <c r="X9" s="755"/>
      <c r="Y9" s="755"/>
      <c r="Z9" s="755"/>
      <c r="AA9" s="755"/>
      <c r="AB9" s="755"/>
      <c r="AC9" s="755"/>
      <c r="AD9" s="755"/>
      <c r="AE9" s="755"/>
      <c r="AF9" s="755"/>
      <c r="AG9" s="755"/>
      <c r="AH9" s="755"/>
      <c r="AI9" s="755"/>
      <c r="AJ9" s="755"/>
      <c r="AK9" s="755"/>
      <c r="AL9" s="756"/>
    </row>
    <row r="10" spans="1:38" ht="51" customHeight="1" thickBot="1" x14ac:dyDescent="0.3">
      <c r="A10" s="796"/>
      <c r="B10" s="797"/>
      <c r="C10" s="800"/>
      <c r="D10" s="801"/>
      <c r="E10" s="803"/>
      <c r="F10" s="804"/>
      <c r="G10" s="804"/>
      <c r="H10" s="804"/>
      <c r="I10" s="804"/>
      <c r="J10" s="804"/>
      <c r="K10" s="805"/>
      <c r="L10" s="804"/>
      <c r="M10" s="804"/>
      <c r="N10" s="806"/>
      <c r="O10" s="859"/>
      <c r="P10" s="860"/>
      <c r="Q10" s="860"/>
      <c r="R10" s="860"/>
      <c r="S10" s="860"/>
      <c r="T10" s="860"/>
      <c r="U10" s="860"/>
      <c r="V10" s="860"/>
      <c r="W10" s="860"/>
      <c r="X10" s="860"/>
      <c r="Y10" s="860"/>
      <c r="Z10" s="860"/>
      <c r="AA10" s="860"/>
      <c r="AB10" s="860"/>
      <c r="AC10" s="860"/>
      <c r="AD10" s="860"/>
      <c r="AE10" s="860"/>
      <c r="AF10" s="860"/>
      <c r="AG10" s="860"/>
      <c r="AH10" s="860"/>
      <c r="AI10" s="860"/>
      <c r="AJ10" s="860"/>
      <c r="AK10" s="860"/>
      <c r="AL10" s="861"/>
    </row>
    <row r="11" spans="1:38" ht="75" customHeight="1" x14ac:dyDescent="0.25">
      <c r="A11" s="796"/>
      <c r="B11" s="797"/>
      <c r="C11" s="862" t="s">
        <v>43</v>
      </c>
      <c r="D11" s="866" t="s">
        <v>44</v>
      </c>
      <c r="E11" s="853" t="s">
        <v>59</v>
      </c>
      <c r="F11" s="854"/>
      <c r="G11" s="854"/>
      <c r="H11" s="855"/>
      <c r="I11" s="845" t="s">
        <v>58</v>
      </c>
      <c r="J11" s="846"/>
      <c r="K11" s="847"/>
      <c r="L11" s="848"/>
      <c r="M11" s="841" t="s">
        <v>49</v>
      </c>
      <c r="N11" s="842"/>
      <c r="O11" s="807" t="s">
        <v>103</v>
      </c>
      <c r="P11" s="808"/>
      <c r="Q11" s="808"/>
      <c r="R11" s="808"/>
      <c r="S11" s="811" t="s">
        <v>49</v>
      </c>
      <c r="T11" s="812"/>
      <c r="U11" s="815" t="s">
        <v>104</v>
      </c>
      <c r="V11" s="816"/>
      <c r="W11" s="816"/>
      <c r="X11" s="816"/>
      <c r="Y11" s="816"/>
      <c r="Z11" s="817"/>
      <c r="AA11" s="821" t="s">
        <v>49</v>
      </c>
      <c r="AB11" s="822"/>
      <c r="AC11" s="825" t="s">
        <v>105</v>
      </c>
      <c r="AD11" s="826"/>
      <c r="AE11" s="826"/>
      <c r="AF11" s="827"/>
      <c r="AG11" s="831" t="s">
        <v>49</v>
      </c>
      <c r="AH11" s="832"/>
      <c r="AI11" s="835" t="s">
        <v>23</v>
      </c>
      <c r="AJ11" s="836"/>
      <c r="AK11" s="836"/>
      <c r="AL11" s="837"/>
    </row>
    <row r="12" spans="1:38" ht="75" customHeight="1" thickBot="1" x14ac:dyDescent="0.3">
      <c r="A12" s="796"/>
      <c r="B12" s="797"/>
      <c r="C12" s="862"/>
      <c r="D12" s="866"/>
      <c r="E12" s="856"/>
      <c r="F12" s="857"/>
      <c r="G12" s="857"/>
      <c r="H12" s="858"/>
      <c r="I12" s="849"/>
      <c r="J12" s="850"/>
      <c r="K12" s="851"/>
      <c r="L12" s="852"/>
      <c r="M12" s="843"/>
      <c r="N12" s="844"/>
      <c r="O12" s="809"/>
      <c r="P12" s="810"/>
      <c r="Q12" s="810"/>
      <c r="R12" s="810"/>
      <c r="S12" s="813"/>
      <c r="T12" s="814"/>
      <c r="U12" s="818"/>
      <c r="V12" s="819"/>
      <c r="W12" s="819"/>
      <c r="X12" s="819"/>
      <c r="Y12" s="819"/>
      <c r="Z12" s="820"/>
      <c r="AA12" s="823"/>
      <c r="AB12" s="824"/>
      <c r="AC12" s="828"/>
      <c r="AD12" s="829"/>
      <c r="AE12" s="829"/>
      <c r="AF12" s="830"/>
      <c r="AG12" s="833"/>
      <c r="AH12" s="834"/>
      <c r="AI12" s="838"/>
      <c r="AJ12" s="839"/>
      <c r="AK12" s="839"/>
      <c r="AL12" s="840"/>
    </row>
    <row r="13" spans="1:38" ht="139.5" customHeight="1" thickBot="1" x14ac:dyDescent="0.3">
      <c r="A13" s="798"/>
      <c r="B13" s="799"/>
      <c r="C13" s="863"/>
      <c r="D13" s="867"/>
      <c r="E13" s="91" t="s">
        <v>81</v>
      </c>
      <c r="F13" s="619" t="s">
        <v>82</v>
      </c>
      <c r="G13" s="91" t="s">
        <v>83</v>
      </c>
      <c r="H13" s="619" t="s">
        <v>84</v>
      </c>
      <c r="I13" s="197" t="s">
        <v>81</v>
      </c>
      <c r="J13" s="64" t="s">
        <v>92</v>
      </c>
      <c r="K13" s="197" t="s">
        <v>93</v>
      </c>
      <c r="L13" s="64" t="s">
        <v>94</v>
      </c>
      <c r="M13" s="98" t="s">
        <v>85</v>
      </c>
      <c r="N13" s="207" t="s">
        <v>86</v>
      </c>
      <c r="O13" s="100" t="s">
        <v>87</v>
      </c>
      <c r="P13" s="102" t="s">
        <v>101</v>
      </c>
      <c r="Q13" s="100" t="s">
        <v>88</v>
      </c>
      <c r="R13" s="102" t="s">
        <v>102</v>
      </c>
      <c r="S13" s="103" t="s">
        <v>89</v>
      </c>
      <c r="T13" s="213" t="s">
        <v>90</v>
      </c>
      <c r="U13" s="104" t="s">
        <v>87</v>
      </c>
      <c r="V13" s="107" t="s">
        <v>106</v>
      </c>
      <c r="W13" s="105" t="s">
        <v>107</v>
      </c>
      <c r="X13" s="108" t="s">
        <v>88</v>
      </c>
      <c r="Y13" s="107" t="s">
        <v>108</v>
      </c>
      <c r="Z13" s="105" t="s">
        <v>109</v>
      </c>
      <c r="AA13" s="110" t="s">
        <v>95</v>
      </c>
      <c r="AB13" s="111" t="s">
        <v>96</v>
      </c>
      <c r="AC13" s="112" t="s">
        <v>87</v>
      </c>
      <c r="AD13" s="113" t="s">
        <v>101</v>
      </c>
      <c r="AE13" s="112" t="s">
        <v>88</v>
      </c>
      <c r="AF13" s="113" t="s">
        <v>102</v>
      </c>
      <c r="AG13" s="114" t="s">
        <v>91</v>
      </c>
      <c r="AH13" s="115" t="s">
        <v>110</v>
      </c>
      <c r="AI13" s="120" t="s">
        <v>111</v>
      </c>
      <c r="AJ13" s="121" t="s">
        <v>112</v>
      </c>
      <c r="AK13" s="122" t="s">
        <v>39</v>
      </c>
      <c r="AL13" s="124" t="s">
        <v>57</v>
      </c>
    </row>
    <row r="14" spans="1:38" ht="38.25" customHeight="1" thickBot="1" x14ac:dyDescent="0.3">
      <c r="A14" s="708" t="s">
        <v>1</v>
      </c>
      <c r="B14" s="712"/>
      <c r="C14" s="5" t="s">
        <v>2</v>
      </c>
      <c r="D14" s="6" t="s">
        <v>3</v>
      </c>
      <c r="E14" s="5" t="s">
        <v>4</v>
      </c>
      <c r="F14" s="208" t="s">
        <v>5</v>
      </c>
      <c r="G14" s="5" t="s">
        <v>33</v>
      </c>
      <c r="H14" s="208" t="s">
        <v>34</v>
      </c>
      <c r="I14" s="198" t="s">
        <v>18</v>
      </c>
      <c r="J14" s="208" t="s">
        <v>19</v>
      </c>
      <c r="K14" s="198" t="s">
        <v>20</v>
      </c>
      <c r="L14" s="208" t="s">
        <v>21</v>
      </c>
      <c r="M14" s="5" t="s">
        <v>22</v>
      </c>
      <c r="N14" s="208" t="s">
        <v>35</v>
      </c>
      <c r="O14" s="5" t="s">
        <v>36</v>
      </c>
      <c r="P14" s="208" t="s">
        <v>37</v>
      </c>
      <c r="Q14" s="5" t="s">
        <v>38</v>
      </c>
      <c r="R14" s="208" t="s">
        <v>24</v>
      </c>
      <c r="S14" s="5" t="s">
        <v>25</v>
      </c>
      <c r="T14" s="208" t="s">
        <v>26</v>
      </c>
      <c r="U14" s="5" t="s">
        <v>27</v>
      </c>
      <c r="V14" s="321" t="s">
        <v>28</v>
      </c>
      <c r="W14" s="208" t="s">
        <v>29</v>
      </c>
      <c r="X14" s="70" t="s">
        <v>30</v>
      </c>
      <c r="Y14" s="208" t="s">
        <v>31</v>
      </c>
      <c r="Z14" s="208" t="s">
        <v>32</v>
      </c>
      <c r="AA14" s="5" t="s">
        <v>51</v>
      </c>
      <c r="AB14" s="5" t="s">
        <v>52</v>
      </c>
      <c r="AC14" s="5" t="s">
        <v>53</v>
      </c>
      <c r="AD14" s="5" t="s">
        <v>54</v>
      </c>
      <c r="AE14" s="5" t="s">
        <v>55</v>
      </c>
      <c r="AF14" s="5" t="s">
        <v>56</v>
      </c>
      <c r="AG14" s="5" t="s">
        <v>60</v>
      </c>
      <c r="AH14" s="5" t="s">
        <v>61</v>
      </c>
      <c r="AI14" s="5" t="s">
        <v>62</v>
      </c>
      <c r="AJ14" s="70" t="s">
        <v>63</v>
      </c>
      <c r="AK14" s="5" t="s">
        <v>64</v>
      </c>
      <c r="AL14" s="71" t="s">
        <v>65</v>
      </c>
    </row>
    <row r="15" spans="1:38" ht="99" customHeight="1" x14ac:dyDescent="0.25">
      <c r="A15" s="12">
        <v>1</v>
      </c>
      <c r="B15" s="13" t="s">
        <v>11</v>
      </c>
      <c r="C15" s="713">
        <f>1954004*4.394</f>
        <v>8585893.5759999994</v>
      </c>
      <c r="D15" s="716">
        <f>C15-AH28</f>
        <v>8386605.345999999</v>
      </c>
      <c r="E15" s="76"/>
      <c r="F15" s="446"/>
      <c r="G15" s="76"/>
      <c r="H15" s="446"/>
      <c r="I15" s="451"/>
      <c r="J15" s="41"/>
      <c r="K15" s="451"/>
      <c r="L15" s="446"/>
      <c r="M15" s="76"/>
      <c r="N15" s="234"/>
      <c r="O15" s="76"/>
      <c r="P15" s="234"/>
      <c r="Q15" s="76"/>
      <c r="R15" s="234"/>
      <c r="S15" s="76"/>
      <c r="T15" s="234"/>
      <c r="U15" s="76"/>
      <c r="V15" s="235"/>
      <c r="W15" s="234"/>
      <c r="X15" s="76"/>
      <c r="Y15" s="235"/>
      <c r="Z15" s="234"/>
      <c r="AA15" s="76"/>
      <c r="AB15" s="234"/>
      <c r="AC15" s="76"/>
      <c r="AD15" s="41"/>
      <c r="AE15" s="76"/>
      <c r="AF15" s="41"/>
      <c r="AG15" s="76">
        <f>U15+X15+AC15+AE15</f>
        <v>0</v>
      </c>
      <c r="AH15" s="41">
        <f>W15+Z15+AD15+AF15</f>
        <v>0</v>
      </c>
      <c r="AI15" s="39">
        <f>AD15/(C15-AH22)</f>
        <v>0</v>
      </c>
      <c r="AJ15" s="90">
        <f>AF15/(C15-AH22)</f>
        <v>0</v>
      </c>
      <c r="AK15" s="123"/>
      <c r="AL15" s="125">
        <f>AH15/C15</f>
        <v>0</v>
      </c>
    </row>
    <row r="16" spans="1:38" ht="87" customHeight="1" x14ac:dyDescent="0.25">
      <c r="A16" s="14">
        <v>2</v>
      </c>
      <c r="B16" s="15" t="s">
        <v>6</v>
      </c>
      <c r="C16" s="714"/>
      <c r="D16" s="717"/>
      <c r="E16" s="76"/>
      <c r="F16" s="446"/>
      <c r="G16" s="76"/>
      <c r="H16" s="446"/>
      <c r="I16" s="451"/>
      <c r="J16" s="41"/>
      <c r="K16" s="451"/>
      <c r="L16" s="446"/>
      <c r="M16" s="76"/>
      <c r="N16" s="234"/>
      <c r="O16" s="76"/>
      <c r="P16" s="234"/>
      <c r="Q16" s="76"/>
      <c r="R16" s="234"/>
      <c r="S16" s="76"/>
      <c r="T16" s="234"/>
      <c r="U16" s="76"/>
      <c r="V16" s="235"/>
      <c r="W16" s="234"/>
      <c r="X16" s="76"/>
      <c r="Y16" s="235"/>
      <c r="Z16" s="234"/>
      <c r="AA16" s="76"/>
      <c r="AB16" s="234"/>
      <c r="AC16" s="76"/>
      <c r="AD16" s="41"/>
      <c r="AE16" s="76"/>
      <c r="AF16" s="41"/>
      <c r="AG16" s="76">
        <f t="shared" ref="AG16:AG27" si="0">U16+X16+AC16+AE16</f>
        <v>0</v>
      </c>
      <c r="AH16" s="41">
        <f t="shared" ref="AH16:AH27" si="1">W16+Z16+AD16+AF16</f>
        <v>0</v>
      </c>
      <c r="AI16" s="39">
        <f>AD16/(C15-AH22)</f>
        <v>0</v>
      </c>
      <c r="AJ16" s="90">
        <f>AF16/(C15-AH22)</f>
        <v>0</v>
      </c>
      <c r="AK16" s="123"/>
      <c r="AL16" s="125">
        <f>AH16/C15</f>
        <v>0</v>
      </c>
    </row>
    <row r="17" spans="1:38" ht="85.5" customHeight="1" x14ac:dyDescent="0.25">
      <c r="A17" s="14">
        <v>3</v>
      </c>
      <c r="B17" s="15" t="s">
        <v>13</v>
      </c>
      <c r="C17" s="714"/>
      <c r="D17" s="717"/>
      <c r="E17" s="251"/>
      <c r="F17" s="468"/>
      <c r="G17" s="224"/>
      <c r="H17" s="475"/>
      <c r="I17" s="199"/>
      <c r="J17" s="227"/>
      <c r="K17" s="199"/>
      <c r="L17" s="437"/>
      <c r="M17" s="248">
        <f t="shared" ref="M17:M18" si="2">SUM(I17,K17)</f>
        <v>0</v>
      </c>
      <c r="N17" s="249">
        <f t="shared" ref="N17:N18" si="3">SUM(J17,L17)</f>
        <v>0</v>
      </c>
      <c r="O17" s="226"/>
      <c r="P17" s="221"/>
      <c r="Q17" s="226"/>
      <c r="R17" s="221"/>
      <c r="S17" s="274">
        <f t="shared" ref="S17:S18" si="4">SUM(O17,Q17)</f>
        <v>0</v>
      </c>
      <c r="T17" s="275">
        <f t="shared" ref="T17:T18" si="5">SUM(P17,R17)</f>
        <v>0</v>
      </c>
      <c r="U17" s="231"/>
      <c r="V17" s="232"/>
      <c r="W17" s="230"/>
      <c r="X17" s="242"/>
      <c r="Y17" s="232"/>
      <c r="Z17" s="230"/>
      <c r="AA17" s="276">
        <f t="shared" ref="AA17:AA18" si="6">SUM(U17,X17)</f>
        <v>0</v>
      </c>
      <c r="AB17" s="229">
        <f t="shared" ref="AB17" si="7">W17+Z17</f>
        <v>0</v>
      </c>
      <c r="AC17" s="10"/>
      <c r="AD17" s="21"/>
      <c r="AE17" s="10"/>
      <c r="AF17" s="21"/>
      <c r="AG17" s="116">
        <f t="shared" si="0"/>
        <v>0</v>
      </c>
      <c r="AH17" s="117">
        <f t="shared" si="1"/>
        <v>0</v>
      </c>
      <c r="AI17" s="67">
        <f>AD17/(C15-AH22)</f>
        <v>0</v>
      </c>
      <c r="AJ17" s="66">
        <f>AF17/(C15-AH22)</f>
        <v>0</v>
      </c>
      <c r="AK17" s="123"/>
      <c r="AL17" s="126">
        <f>AH17/C15</f>
        <v>0</v>
      </c>
    </row>
    <row r="18" spans="1:38" ht="101.25" customHeight="1" x14ac:dyDescent="0.25">
      <c r="A18" s="14">
        <v>4</v>
      </c>
      <c r="B18" s="15" t="s">
        <v>14</v>
      </c>
      <c r="C18" s="714"/>
      <c r="D18" s="717"/>
      <c r="E18" s="354">
        <v>1</v>
      </c>
      <c r="F18" s="399">
        <v>45300</v>
      </c>
      <c r="G18" s="224"/>
      <c r="H18" s="475"/>
      <c r="I18" s="199">
        <v>1</v>
      </c>
      <c r="J18" s="227">
        <v>45300</v>
      </c>
      <c r="K18" s="199"/>
      <c r="L18" s="437"/>
      <c r="M18" s="248">
        <f t="shared" si="2"/>
        <v>1</v>
      </c>
      <c r="N18" s="249">
        <f t="shared" si="3"/>
        <v>45300</v>
      </c>
      <c r="O18" s="226"/>
      <c r="P18" s="221"/>
      <c r="Q18" s="226"/>
      <c r="R18" s="221"/>
      <c r="S18" s="274">
        <f t="shared" si="4"/>
        <v>0</v>
      </c>
      <c r="T18" s="275">
        <f t="shared" si="5"/>
        <v>0</v>
      </c>
      <c r="U18" s="231"/>
      <c r="V18" s="232"/>
      <c r="W18" s="230"/>
      <c r="X18" s="242"/>
      <c r="Y18" s="232"/>
      <c r="Z18" s="230"/>
      <c r="AA18" s="276">
        <f t="shared" si="6"/>
        <v>0</v>
      </c>
      <c r="AB18" s="229">
        <f t="shared" ref="AB18" si="8">W18+Z18</f>
        <v>0</v>
      </c>
      <c r="AC18" s="10"/>
      <c r="AD18" s="21"/>
      <c r="AE18" s="10"/>
      <c r="AF18" s="21"/>
      <c r="AG18" s="116">
        <f t="shared" si="0"/>
        <v>0</v>
      </c>
      <c r="AH18" s="117">
        <f t="shared" si="1"/>
        <v>0</v>
      </c>
      <c r="AI18" s="67">
        <f>AD18/(C15-AH22)</f>
        <v>0</v>
      </c>
      <c r="AJ18" s="66">
        <f>AF18/(C15-AH22)</f>
        <v>0</v>
      </c>
      <c r="AK18" s="123"/>
      <c r="AL18" s="126">
        <f>AH18/C15</f>
        <v>0</v>
      </c>
    </row>
    <row r="19" spans="1:38" ht="138" customHeight="1" x14ac:dyDescent="0.25">
      <c r="A19" s="14">
        <v>5</v>
      </c>
      <c r="B19" s="15" t="s">
        <v>99</v>
      </c>
      <c r="C19" s="714"/>
      <c r="D19" s="717"/>
      <c r="E19" s="76"/>
      <c r="F19" s="446"/>
      <c r="G19" s="76"/>
      <c r="H19" s="446"/>
      <c r="I19" s="451"/>
      <c r="J19" s="234"/>
      <c r="K19" s="451"/>
      <c r="L19" s="446"/>
      <c r="M19" s="76"/>
      <c r="N19" s="234"/>
      <c r="O19" s="76"/>
      <c r="P19" s="234"/>
      <c r="Q19" s="76"/>
      <c r="R19" s="234"/>
      <c r="S19" s="76"/>
      <c r="T19" s="234"/>
      <c r="U19" s="76"/>
      <c r="V19" s="235"/>
      <c r="W19" s="234"/>
      <c r="X19" s="76"/>
      <c r="Y19" s="235"/>
      <c r="Z19" s="234"/>
      <c r="AA19" s="76"/>
      <c r="AB19" s="234"/>
      <c r="AC19" s="76"/>
      <c r="AD19" s="41"/>
      <c r="AE19" s="76"/>
      <c r="AF19" s="41"/>
      <c r="AG19" s="76">
        <f t="shared" si="0"/>
        <v>0</v>
      </c>
      <c r="AH19" s="41">
        <f t="shared" si="1"/>
        <v>0</v>
      </c>
      <c r="AI19" s="39">
        <f>AD19/(C15-AH22)</f>
        <v>0</v>
      </c>
      <c r="AJ19" s="90">
        <f>AF19/(C15-AH22)</f>
        <v>0</v>
      </c>
      <c r="AK19" s="123"/>
      <c r="AL19" s="125">
        <f>AH19/C15</f>
        <v>0</v>
      </c>
    </row>
    <row r="20" spans="1:38" ht="116.25" customHeight="1" x14ac:dyDescent="0.25">
      <c r="A20" s="14">
        <v>6</v>
      </c>
      <c r="B20" s="15" t="s">
        <v>16</v>
      </c>
      <c r="C20" s="714"/>
      <c r="D20" s="717"/>
      <c r="E20" s="354">
        <v>5</v>
      </c>
      <c r="F20" s="468">
        <v>180876.66</v>
      </c>
      <c r="G20" s="224">
        <v>3</v>
      </c>
      <c r="H20" s="475">
        <v>52618.7</v>
      </c>
      <c r="I20" s="199">
        <v>4</v>
      </c>
      <c r="J20" s="227">
        <f>F20-30000</f>
        <v>150876.66</v>
      </c>
      <c r="K20" s="199">
        <f>G20</f>
        <v>3</v>
      </c>
      <c r="L20" s="437">
        <f>H20</f>
        <v>52618.7</v>
      </c>
      <c r="M20" s="248">
        <f t="shared" ref="M20" si="9">SUM(I20,K20)</f>
        <v>7</v>
      </c>
      <c r="N20" s="249">
        <f t="shared" ref="N20" si="10">SUM(J20,L20)</f>
        <v>203495.36</v>
      </c>
      <c r="O20" s="226"/>
      <c r="P20" s="221"/>
      <c r="Q20" s="226"/>
      <c r="R20" s="221"/>
      <c r="S20" s="274">
        <f t="shared" ref="S20" si="11">SUM(O20,Q20)</f>
        <v>0</v>
      </c>
      <c r="T20" s="275">
        <f t="shared" ref="T20" si="12">SUM(P20,R20)</f>
        <v>0</v>
      </c>
      <c r="U20" s="231">
        <v>1</v>
      </c>
      <c r="V20" s="232">
        <v>73800</v>
      </c>
      <c r="W20" s="230">
        <v>22140</v>
      </c>
      <c r="X20" s="242"/>
      <c r="Y20" s="232"/>
      <c r="Z20" s="230"/>
      <c r="AA20" s="276">
        <f t="shared" ref="AA20" si="13">SUM(U20,X20)</f>
        <v>1</v>
      </c>
      <c r="AB20" s="229">
        <f t="shared" ref="AB20" si="14">W20+Z20</f>
        <v>22140</v>
      </c>
      <c r="AC20" s="219"/>
      <c r="AD20" s="222"/>
      <c r="AE20" s="219">
        <v>2</v>
      </c>
      <c r="AF20" s="222">
        <v>32338</v>
      </c>
      <c r="AG20" s="116">
        <f t="shared" si="0"/>
        <v>3</v>
      </c>
      <c r="AH20" s="117">
        <f t="shared" si="1"/>
        <v>54478</v>
      </c>
      <c r="AI20" s="67">
        <f>AD20/(C15-AH22)</f>
        <v>0</v>
      </c>
      <c r="AJ20" s="66">
        <f>AF20/(C15-AH22)</f>
        <v>3.7664105330159057E-3</v>
      </c>
      <c r="AK20" s="123"/>
      <c r="AL20" s="126">
        <f>AH20/C15</f>
        <v>6.3450588477222004E-3</v>
      </c>
    </row>
    <row r="21" spans="1:38" ht="65.25" customHeight="1" x14ac:dyDescent="0.25">
      <c r="A21" s="14">
        <v>7</v>
      </c>
      <c r="B21" s="15" t="s">
        <v>98</v>
      </c>
      <c r="C21" s="714"/>
      <c r="D21" s="717"/>
      <c r="E21" s="252"/>
      <c r="F21" s="470"/>
      <c r="G21" s="233"/>
      <c r="H21" s="446"/>
      <c r="I21" s="451"/>
      <c r="J21" s="234"/>
      <c r="K21" s="451"/>
      <c r="L21" s="446"/>
      <c r="M21" s="240"/>
      <c r="N21" s="234"/>
      <c r="O21" s="233"/>
      <c r="P21" s="234"/>
      <c r="Q21" s="233"/>
      <c r="R21" s="234"/>
      <c r="S21" s="240"/>
      <c r="T21" s="234"/>
      <c r="U21" s="233"/>
      <c r="V21" s="235"/>
      <c r="W21" s="234"/>
      <c r="X21" s="240"/>
      <c r="Y21" s="235"/>
      <c r="Z21" s="234"/>
      <c r="AA21" s="240"/>
      <c r="AB21" s="79"/>
      <c r="AC21" s="233"/>
      <c r="AD21" s="234"/>
      <c r="AE21" s="233"/>
      <c r="AF21" s="234"/>
      <c r="AG21" s="76">
        <f t="shared" si="0"/>
        <v>0</v>
      </c>
      <c r="AH21" s="41">
        <f t="shared" si="1"/>
        <v>0</v>
      </c>
      <c r="AI21" s="39">
        <f>AD21/(C15-AH22)</f>
        <v>0</v>
      </c>
      <c r="AJ21" s="90">
        <f>AF21/(C15-AH22)</f>
        <v>0</v>
      </c>
      <c r="AK21" s="123"/>
      <c r="AL21" s="125">
        <f>AH21/C15</f>
        <v>0</v>
      </c>
    </row>
    <row r="22" spans="1:38" ht="59.25" customHeight="1" x14ac:dyDescent="0.25">
      <c r="A22" s="14">
        <v>8</v>
      </c>
      <c r="B22" s="15" t="s">
        <v>97</v>
      </c>
      <c r="C22" s="714"/>
      <c r="D22" s="717"/>
      <c r="E22" s="253"/>
      <c r="F22" s="472"/>
      <c r="G22" s="270">
        <v>5</v>
      </c>
      <c r="H22" s="271">
        <v>100000</v>
      </c>
      <c r="I22" s="451"/>
      <c r="J22" s="234"/>
      <c r="K22" s="199">
        <f>G22</f>
        <v>5</v>
      </c>
      <c r="L22" s="437">
        <f>H22</f>
        <v>100000</v>
      </c>
      <c r="M22" s="248">
        <f t="shared" ref="M22:M27" si="15">SUM(I22,K22)</f>
        <v>5</v>
      </c>
      <c r="N22" s="249">
        <f t="shared" ref="N22:N27" si="16">SUM(J22,L22)</f>
        <v>100000</v>
      </c>
      <c r="O22" s="101"/>
      <c r="P22" s="42"/>
      <c r="Q22" s="211">
        <v>3</v>
      </c>
      <c r="R22" s="212">
        <v>42000</v>
      </c>
      <c r="S22" s="274">
        <f t="shared" ref="S22:S27" si="17">SUM(O22,Q22)</f>
        <v>3</v>
      </c>
      <c r="T22" s="275">
        <f t="shared" ref="T22:T27" si="18">SUM(P22,R22)</f>
        <v>42000</v>
      </c>
      <c r="U22" s="233"/>
      <c r="V22" s="235"/>
      <c r="W22" s="234"/>
      <c r="X22" s="242">
        <v>0</v>
      </c>
      <c r="Y22" s="232">
        <v>0</v>
      </c>
      <c r="Z22" s="230">
        <v>0</v>
      </c>
      <c r="AA22" s="276">
        <f t="shared" ref="AA22:AA27" si="19">SUM(U22,X22)</f>
        <v>0</v>
      </c>
      <c r="AB22" s="229">
        <f t="shared" ref="AB22" si="20">W22+Z22</f>
        <v>0</v>
      </c>
      <c r="AC22" s="233"/>
      <c r="AD22" s="234"/>
      <c r="AE22" s="219">
        <v>0</v>
      </c>
      <c r="AF22" s="222">
        <v>0</v>
      </c>
      <c r="AG22" s="116">
        <f t="shared" si="0"/>
        <v>0</v>
      </c>
      <c r="AH22" s="117">
        <f t="shared" si="1"/>
        <v>0</v>
      </c>
      <c r="AI22" s="169"/>
      <c r="AJ22" s="170"/>
      <c r="AK22" s="123">
        <f>AH28/C15</f>
        <v>2.3211122783663069E-2</v>
      </c>
      <c r="AL22" s="126">
        <f>AH22/C15</f>
        <v>0</v>
      </c>
    </row>
    <row r="23" spans="1:38" ht="60" customHeight="1" x14ac:dyDescent="0.25">
      <c r="A23" s="14">
        <v>9</v>
      </c>
      <c r="B23" s="15" t="s">
        <v>7</v>
      </c>
      <c r="C23" s="714"/>
      <c r="D23" s="717"/>
      <c r="E23" s="251"/>
      <c r="F23" s="468"/>
      <c r="G23" s="224"/>
      <c r="H23" s="475"/>
      <c r="I23" s="199"/>
      <c r="J23" s="227"/>
      <c r="K23" s="199"/>
      <c r="L23" s="437"/>
      <c r="M23" s="248">
        <f t="shared" si="15"/>
        <v>0</v>
      </c>
      <c r="N23" s="249">
        <f t="shared" si="16"/>
        <v>0</v>
      </c>
      <c r="O23" s="226"/>
      <c r="P23" s="221"/>
      <c r="Q23" s="226"/>
      <c r="R23" s="221"/>
      <c r="S23" s="274">
        <f t="shared" si="17"/>
        <v>0</v>
      </c>
      <c r="T23" s="275">
        <f t="shared" si="18"/>
        <v>0</v>
      </c>
      <c r="U23" s="231"/>
      <c r="V23" s="232"/>
      <c r="W23" s="230"/>
      <c r="X23" s="242"/>
      <c r="Y23" s="232"/>
      <c r="Z23" s="230"/>
      <c r="AA23" s="276">
        <f t="shared" si="19"/>
        <v>0</v>
      </c>
      <c r="AB23" s="229">
        <f t="shared" ref="AB23" si="21">W23+Z23</f>
        <v>0</v>
      </c>
      <c r="AC23" s="219"/>
      <c r="AD23" s="222"/>
      <c r="AE23" s="219"/>
      <c r="AF23" s="222"/>
      <c r="AG23" s="116">
        <f t="shared" si="0"/>
        <v>0</v>
      </c>
      <c r="AH23" s="117">
        <f t="shared" si="1"/>
        <v>0</v>
      </c>
      <c r="AI23" s="67">
        <f>AD23/(C15-AH22)</f>
        <v>0</v>
      </c>
      <c r="AJ23" s="66">
        <f>AF23/(C15-AH22)</f>
        <v>0</v>
      </c>
      <c r="AK23" s="123"/>
      <c r="AL23" s="126">
        <f>AH23/C15</f>
        <v>0</v>
      </c>
    </row>
    <row r="24" spans="1:38" ht="73.5" customHeight="1" x14ac:dyDescent="0.25">
      <c r="A24" s="14">
        <v>10</v>
      </c>
      <c r="B24" s="15" t="s">
        <v>8</v>
      </c>
      <c r="C24" s="714"/>
      <c r="D24" s="717"/>
      <c r="E24" s="251">
        <v>5</v>
      </c>
      <c r="F24" s="468">
        <v>399724.3</v>
      </c>
      <c r="G24" s="224">
        <v>4</v>
      </c>
      <c r="H24" s="475">
        <v>185781.3</v>
      </c>
      <c r="I24" s="199">
        <v>4</v>
      </c>
      <c r="J24" s="227">
        <v>128032.3</v>
      </c>
      <c r="K24" s="199">
        <v>4</v>
      </c>
      <c r="L24" s="437">
        <v>185781.3</v>
      </c>
      <c r="M24" s="248">
        <f t="shared" si="15"/>
        <v>8</v>
      </c>
      <c r="N24" s="249">
        <f t="shared" si="16"/>
        <v>313813.59999999998</v>
      </c>
      <c r="O24" s="226">
        <v>3</v>
      </c>
      <c r="P24" s="221">
        <f>10332+13357.8+345</f>
        <v>24034.799999999999</v>
      </c>
      <c r="Q24" s="226"/>
      <c r="R24" s="221"/>
      <c r="S24" s="274">
        <f t="shared" si="17"/>
        <v>3</v>
      </c>
      <c r="T24" s="275">
        <f t="shared" si="18"/>
        <v>24034.799999999999</v>
      </c>
      <c r="U24" s="231"/>
      <c r="V24" s="232"/>
      <c r="W24" s="230"/>
      <c r="X24" s="242"/>
      <c r="Y24" s="232"/>
      <c r="Z24" s="230"/>
      <c r="AA24" s="276">
        <f t="shared" si="19"/>
        <v>0</v>
      </c>
      <c r="AB24" s="229">
        <f t="shared" ref="AB24" si="22">W24+Z24</f>
        <v>0</v>
      </c>
      <c r="AC24" s="272">
        <v>1</v>
      </c>
      <c r="AD24" s="273">
        <f>1480.92+1537.5+11854.05</f>
        <v>14872.47</v>
      </c>
      <c r="AE24" s="272">
        <v>2</v>
      </c>
      <c r="AF24" s="273">
        <f>76828.88+37636.08</f>
        <v>114464.96000000001</v>
      </c>
      <c r="AG24" s="116">
        <f t="shared" si="0"/>
        <v>3</v>
      </c>
      <c r="AH24" s="117">
        <f t="shared" si="1"/>
        <v>129337.43000000001</v>
      </c>
      <c r="AI24" s="67">
        <f>AD24/(C15-AH22)</f>
        <v>1.7321982701454348E-3</v>
      </c>
      <c r="AJ24" s="66">
        <f>AF24/(C15-AH22)</f>
        <v>1.33317468923633E-2</v>
      </c>
      <c r="AK24" s="123"/>
      <c r="AL24" s="126">
        <f>AH24/C15</f>
        <v>1.5063945162508734E-2</v>
      </c>
    </row>
    <row r="25" spans="1:38" ht="120" customHeight="1" x14ac:dyDescent="0.25">
      <c r="A25" s="14">
        <v>11</v>
      </c>
      <c r="B25" s="15" t="s">
        <v>12</v>
      </c>
      <c r="C25" s="714"/>
      <c r="D25" s="717"/>
      <c r="E25" s="251">
        <v>1</v>
      </c>
      <c r="F25" s="620">
        <v>9838.77</v>
      </c>
      <c r="G25" s="224"/>
      <c r="H25" s="475"/>
      <c r="I25" s="199"/>
      <c r="J25" s="227"/>
      <c r="K25" s="199"/>
      <c r="L25" s="437"/>
      <c r="M25" s="248">
        <f t="shared" si="15"/>
        <v>0</v>
      </c>
      <c r="N25" s="249">
        <f t="shared" si="16"/>
        <v>0</v>
      </c>
      <c r="O25" s="226"/>
      <c r="P25" s="221"/>
      <c r="Q25" s="226"/>
      <c r="R25" s="221"/>
      <c r="S25" s="274">
        <f t="shared" si="17"/>
        <v>0</v>
      </c>
      <c r="T25" s="275">
        <f t="shared" si="18"/>
        <v>0</v>
      </c>
      <c r="U25" s="231"/>
      <c r="V25" s="232"/>
      <c r="W25" s="230"/>
      <c r="X25" s="242"/>
      <c r="Y25" s="232"/>
      <c r="Z25" s="230"/>
      <c r="AA25" s="276">
        <f t="shared" si="19"/>
        <v>0</v>
      </c>
      <c r="AB25" s="229">
        <f t="shared" ref="AB25" si="23">W25+Z25</f>
        <v>0</v>
      </c>
      <c r="AC25" s="219"/>
      <c r="AD25" s="222"/>
      <c r="AE25" s="219"/>
      <c r="AF25" s="222"/>
      <c r="AG25" s="116">
        <f t="shared" si="0"/>
        <v>0</v>
      </c>
      <c r="AH25" s="117">
        <f t="shared" si="1"/>
        <v>0</v>
      </c>
      <c r="AI25" s="67">
        <f>AD25/(C15-AH22)</f>
        <v>0</v>
      </c>
      <c r="AJ25" s="66">
        <f>AF25/(C15-AH22)</f>
        <v>0</v>
      </c>
      <c r="AK25" s="123"/>
      <c r="AL25" s="126">
        <f>AH25/C15</f>
        <v>0</v>
      </c>
    </row>
    <row r="26" spans="1:38" ht="63.75" customHeight="1" x14ac:dyDescent="0.25">
      <c r="A26" s="14">
        <v>12</v>
      </c>
      <c r="B26" s="15" t="s">
        <v>9</v>
      </c>
      <c r="C26" s="714"/>
      <c r="D26" s="717"/>
      <c r="E26" s="251">
        <v>1</v>
      </c>
      <c r="F26" s="468">
        <v>17842.5</v>
      </c>
      <c r="G26" s="224"/>
      <c r="H26" s="475"/>
      <c r="I26" s="199">
        <v>1</v>
      </c>
      <c r="J26" s="227">
        <v>17842.5</v>
      </c>
      <c r="K26" s="199"/>
      <c r="L26" s="437"/>
      <c r="M26" s="248">
        <f t="shared" si="15"/>
        <v>1</v>
      </c>
      <c r="N26" s="249">
        <f t="shared" si="16"/>
        <v>17842.5</v>
      </c>
      <c r="O26" s="226"/>
      <c r="P26" s="221"/>
      <c r="Q26" s="226"/>
      <c r="R26" s="221"/>
      <c r="S26" s="274">
        <f t="shared" si="17"/>
        <v>0</v>
      </c>
      <c r="T26" s="275">
        <f t="shared" si="18"/>
        <v>0</v>
      </c>
      <c r="U26" s="231"/>
      <c r="V26" s="232"/>
      <c r="W26" s="230"/>
      <c r="X26" s="242"/>
      <c r="Y26" s="232"/>
      <c r="Z26" s="230"/>
      <c r="AA26" s="276">
        <f t="shared" si="19"/>
        <v>0</v>
      </c>
      <c r="AB26" s="229">
        <f t="shared" ref="AB26" si="24">W26+Z26</f>
        <v>0</v>
      </c>
      <c r="AC26" s="219">
        <v>1</v>
      </c>
      <c r="AD26" s="222">
        <f>9028.8+4680+1764</f>
        <v>15472.8</v>
      </c>
      <c r="AE26" s="219"/>
      <c r="AF26" s="222"/>
      <c r="AG26" s="116">
        <f t="shared" si="0"/>
        <v>1</v>
      </c>
      <c r="AH26" s="117">
        <f t="shared" si="1"/>
        <v>15472.8</v>
      </c>
      <c r="AI26" s="67">
        <f>AD26/(C15-AH22)</f>
        <v>1.8021187734321388E-3</v>
      </c>
      <c r="AJ26" s="66">
        <f>AF26/(C15-AH22)</f>
        <v>0</v>
      </c>
      <c r="AK26" s="123"/>
      <c r="AL26" s="126">
        <f>AH26/C15</f>
        <v>1.8021187734321388E-3</v>
      </c>
    </row>
    <row r="27" spans="1:38" ht="62.25" customHeight="1" thickBot="1" x14ac:dyDescent="0.3">
      <c r="A27" s="16">
        <v>13</v>
      </c>
      <c r="B27" s="17" t="s">
        <v>10</v>
      </c>
      <c r="C27" s="715"/>
      <c r="D27" s="718"/>
      <c r="E27" s="255">
        <v>9</v>
      </c>
      <c r="F27" s="474">
        <v>246075.69</v>
      </c>
      <c r="G27" s="225">
        <v>1</v>
      </c>
      <c r="H27" s="476">
        <v>70000</v>
      </c>
      <c r="I27" s="200">
        <v>5</v>
      </c>
      <c r="J27" s="256">
        <v>80949.09</v>
      </c>
      <c r="K27" s="200">
        <v>1</v>
      </c>
      <c r="L27" s="478">
        <v>70000</v>
      </c>
      <c r="M27" s="248">
        <f t="shared" si="15"/>
        <v>6</v>
      </c>
      <c r="N27" s="249">
        <f t="shared" si="16"/>
        <v>150949.09</v>
      </c>
      <c r="O27" s="44">
        <v>1</v>
      </c>
      <c r="P27" s="20">
        <f>10332</f>
        <v>10332</v>
      </c>
      <c r="Q27" s="44"/>
      <c r="R27" s="20"/>
      <c r="S27" s="274">
        <f t="shared" si="17"/>
        <v>1</v>
      </c>
      <c r="T27" s="275">
        <f t="shared" si="18"/>
        <v>10332</v>
      </c>
      <c r="U27" s="257"/>
      <c r="V27" s="259"/>
      <c r="W27" s="258"/>
      <c r="X27" s="260"/>
      <c r="Y27" s="259"/>
      <c r="Z27" s="258"/>
      <c r="AA27" s="276">
        <f t="shared" si="19"/>
        <v>0</v>
      </c>
      <c r="AB27" s="229">
        <f t="shared" ref="AB27" si="25">W27+Z27</f>
        <v>0</v>
      </c>
      <c r="AC27" s="18"/>
      <c r="AD27" s="23"/>
      <c r="AE27" s="18"/>
      <c r="AF27" s="23"/>
      <c r="AG27" s="118">
        <f t="shared" si="0"/>
        <v>0</v>
      </c>
      <c r="AH27" s="119">
        <f t="shared" si="1"/>
        <v>0</v>
      </c>
      <c r="AI27" s="68">
        <f>AD27/(C15-AH22)</f>
        <v>0</v>
      </c>
      <c r="AJ27" s="69">
        <f>AF27/(C15-AH22)</f>
        <v>0</v>
      </c>
      <c r="AK27" s="129"/>
      <c r="AL27" s="127">
        <f>AH27/C15</f>
        <v>0</v>
      </c>
    </row>
    <row r="28" spans="1:38" ht="29.25" customHeight="1" thickBot="1" x14ac:dyDescent="0.3">
      <c r="A28" s="719" t="s">
        <v>40</v>
      </c>
      <c r="B28" s="720"/>
      <c r="C28" s="11">
        <f>C15</f>
        <v>8585893.5759999994</v>
      </c>
      <c r="D28" s="11">
        <f>D15</f>
        <v>8386605.345999999</v>
      </c>
      <c r="E28" s="56">
        <f t="shared" ref="E28:L28" si="26">SUM(E15:E27)</f>
        <v>22</v>
      </c>
      <c r="F28" s="236">
        <f t="shared" si="26"/>
        <v>899657.91999999993</v>
      </c>
      <c r="G28" s="56">
        <f t="shared" si="26"/>
        <v>13</v>
      </c>
      <c r="H28" s="236">
        <f t="shared" si="26"/>
        <v>408400</v>
      </c>
      <c r="I28" s="241">
        <f t="shared" si="26"/>
        <v>15</v>
      </c>
      <c r="J28" s="57">
        <f t="shared" si="26"/>
        <v>423000.55000000005</v>
      </c>
      <c r="K28" s="241">
        <f t="shared" si="26"/>
        <v>13</v>
      </c>
      <c r="L28" s="244">
        <f t="shared" si="26"/>
        <v>408400</v>
      </c>
      <c r="M28" s="51">
        <f>SUM(M15:M27)</f>
        <v>28</v>
      </c>
      <c r="N28" s="244">
        <f>SUM(N15:N27)</f>
        <v>831400.54999999993</v>
      </c>
      <c r="O28" s="97">
        <f>SUM(O15:O27)</f>
        <v>4</v>
      </c>
      <c r="P28" s="236">
        <f>SUM(P15:P27)</f>
        <v>34366.800000000003</v>
      </c>
      <c r="Q28" s="86">
        <f t="shared" ref="Q28:AH28" si="27">SUM(Q15:Q27)</f>
        <v>3</v>
      </c>
      <c r="R28" s="236">
        <f t="shared" si="27"/>
        <v>42000</v>
      </c>
      <c r="S28" s="75">
        <f t="shared" si="27"/>
        <v>7</v>
      </c>
      <c r="T28" s="46">
        <f t="shared" si="27"/>
        <v>76366.8</v>
      </c>
      <c r="U28" s="86">
        <f t="shared" si="27"/>
        <v>1</v>
      </c>
      <c r="V28" s="236">
        <f t="shared" si="27"/>
        <v>73800</v>
      </c>
      <c r="W28" s="236">
        <f t="shared" si="27"/>
        <v>22140</v>
      </c>
      <c r="X28" s="75">
        <f t="shared" si="27"/>
        <v>0</v>
      </c>
      <c r="Y28" s="236">
        <f t="shared" si="27"/>
        <v>0</v>
      </c>
      <c r="Z28" s="236">
        <f t="shared" si="27"/>
        <v>0</v>
      </c>
      <c r="AA28" s="75">
        <f t="shared" si="27"/>
        <v>1</v>
      </c>
      <c r="AB28" s="46">
        <f t="shared" si="27"/>
        <v>22140</v>
      </c>
      <c r="AC28" s="86">
        <f t="shared" si="27"/>
        <v>2</v>
      </c>
      <c r="AD28" s="46">
        <f t="shared" si="27"/>
        <v>30345.269999999997</v>
      </c>
      <c r="AE28" s="86">
        <f t="shared" si="27"/>
        <v>4</v>
      </c>
      <c r="AF28" s="46">
        <f t="shared" si="27"/>
        <v>146802.96000000002</v>
      </c>
      <c r="AG28" s="75">
        <f t="shared" si="27"/>
        <v>7</v>
      </c>
      <c r="AH28" s="46">
        <f t="shared" si="27"/>
        <v>199288.22999999998</v>
      </c>
      <c r="AI28" s="87">
        <f t="shared" ref="AI28:AJ28" si="28">SUM(AI15:AI27)</f>
        <v>3.5343170435775733E-3</v>
      </c>
      <c r="AJ28" s="87">
        <f t="shared" si="28"/>
        <v>1.7098157425379207E-2</v>
      </c>
      <c r="AK28" s="130">
        <f>AK22</f>
        <v>2.3211122783663069E-2</v>
      </c>
      <c r="AL28" s="128">
        <f>AH28/C15</f>
        <v>2.3211122783663069E-2</v>
      </c>
    </row>
    <row r="29" spans="1:38" ht="21.75" thickBot="1" x14ac:dyDescent="0.3">
      <c r="AF29" s="24" t="s">
        <v>113</v>
      </c>
      <c r="AG29" s="72">
        <v>4.3499999999999996</v>
      </c>
      <c r="AH29" s="25">
        <f>AH28/AG29</f>
        <v>45813.386206896554</v>
      </c>
    </row>
    <row r="30" spans="1:38" ht="15.75" thickTop="1" x14ac:dyDescent="0.25">
      <c r="A30" s="721" t="s">
        <v>45</v>
      </c>
      <c r="B30" s="722"/>
      <c r="C30" s="722"/>
      <c r="D30" s="722"/>
      <c r="E30" s="722"/>
      <c r="F30" s="722"/>
      <c r="G30" s="722"/>
      <c r="H30" s="722"/>
      <c r="I30" s="722"/>
      <c r="J30" s="722"/>
      <c r="K30" s="723"/>
      <c r="L30" s="722"/>
      <c r="M30" s="722"/>
      <c r="N30" s="722"/>
      <c r="O30" s="722"/>
      <c r="P30" s="722"/>
      <c r="Q30" s="724"/>
    </row>
    <row r="31" spans="1:38" ht="18.75" x14ac:dyDescent="0.3">
      <c r="A31" s="725"/>
      <c r="B31" s="726"/>
      <c r="C31" s="726"/>
      <c r="D31" s="726"/>
      <c r="E31" s="726"/>
      <c r="F31" s="726"/>
      <c r="G31" s="726"/>
      <c r="H31" s="726"/>
      <c r="I31" s="726"/>
      <c r="J31" s="726"/>
      <c r="K31" s="727"/>
      <c r="L31" s="726"/>
      <c r="M31" s="726"/>
      <c r="N31" s="726"/>
      <c r="O31" s="726"/>
      <c r="P31" s="726"/>
      <c r="Q31" s="728"/>
      <c r="AF31" s="33"/>
    </row>
    <row r="32" spans="1:38" ht="15.75" x14ac:dyDescent="0.25">
      <c r="A32" s="725"/>
      <c r="B32" s="726"/>
      <c r="C32" s="726"/>
      <c r="D32" s="726"/>
      <c r="E32" s="726"/>
      <c r="F32" s="726"/>
      <c r="G32" s="726"/>
      <c r="H32" s="726"/>
      <c r="I32" s="726"/>
      <c r="J32" s="726"/>
      <c r="K32" s="727"/>
      <c r="L32" s="726"/>
      <c r="M32" s="726"/>
      <c r="N32" s="726"/>
      <c r="O32" s="726"/>
      <c r="P32" s="726"/>
      <c r="Q32" s="728"/>
      <c r="AE32" s="34" t="s">
        <v>66</v>
      </c>
      <c r="AF32" s="24"/>
    </row>
    <row r="33" spans="1:39" ht="15.75" x14ac:dyDescent="0.25">
      <c r="A33" s="725"/>
      <c r="B33" s="726"/>
      <c r="C33" s="726"/>
      <c r="D33" s="726"/>
      <c r="E33" s="726"/>
      <c r="F33" s="726"/>
      <c r="G33" s="726"/>
      <c r="H33" s="726"/>
      <c r="I33" s="726"/>
      <c r="J33" s="726"/>
      <c r="K33" s="727"/>
      <c r="L33" s="726"/>
      <c r="M33" s="726"/>
      <c r="N33" s="726"/>
      <c r="O33" s="726"/>
      <c r="P33" s="726"/>
      <c r="Q33" s="728"/>
      <c r="AE33" s="34" t="s">
        <v>46</v>
      </c>
      <c r="AF33" s="54">
        <f>(Z28-Z22)+(AF28-AF22)</f>
        <v>146802.96000000002</v>
      </c>
    </row>
    <row r="34" spans="1:39" ht="15.75" x14ac:dyDescent="0.25">
      <c r="A34" s="725"/>
      <c r="B34" s="726"/>
      <c r="C34" s="726"/>
      <c r="D34" s="726"/>
      <c r="E34" s="726"/>
      <c r="F34" s="726"/>
      <c r="G34" s="726"/>
      <c r="H34" s="726"/>
      <c r="I34" s="726"/>
      <c r="J34" s="726"/>
      <c r="K34" s="727"/>
      <c r="L34" s="726"/>
      <c r="M34" s="726"/>
      <c r="N34" s="726"/>
      <c r="O34" s="726"/>
      <c r="P34" s="726"/>
      <c r="Q34" s="728"/>
      <c r="AE34" s="34" t="s">
        <v>47</v>
      </c>
      <c r="AF34" s="54">
        <f>W28+AD28</f>
        <v>52485.27</v>
      </c>
    </row>
    <row r="35" spans="1:39" ht="15.75" x14ac:dyDescent="0.25">
      <c r="A35" s="725"/>
      <c r="B35" s="726"/>
      <c r="C35" s="726"/>
      <c r="D35" s="726"/>
      <c r="E35" s="726"/>
      <c r="F35" s="726"/>
      <c r="G35" s="726"/>
      <c r="H35" s="726"/>
      <c r="I35" s="726"/>
      <c r="J35" s="726"/>
      <c r="K35" s="727"/>
      <c r="L35" s="726"/>
      <c r="M35" s="726"/>
      <c r="N35" s="726"/>
      <c r="O35" s="726"/>
      <c r="P35" s="726"/>
      <c r="Q35" s="728"/>
      <c r="AE35" s="34" t="s">
        <v>48</v>
      </c>
      <c r="AF35" s="54">
        <f>Z22+AF22</f>
        <v>0</v>
      </c>
    </row>
    <row r="36" spans="1:39" ht="15.75" x14ac:dyDescent="0.25">
      <c r="A36" s="725"/>
      <c r="B36" s="726"/>
      <c r="C36" s="726"/>
      <c r="D36" s="726"/>
      <c r="E36" s="726"/>
      <c r="F36" s="726"/>
      <c r="G36" s="726"/>
      <c r="H36" s="726"/>
      <c r="I36" s="726"/>
      <c r="J36" s="726"/>
      <c r="K36" s="727"/>
      <c r="L36" s="726"/>
      <c r="M36" s="726"/>
      <c r="N36" s="726"/>
      <c r="O36" s="726"/>
      <c r="P36" s="726"/>
      <c r="Q36" s="728"/>
      <c r="AE36" s="34" t="s">
        <v>49</v>
      </c>
      <c r="AF36" s="55">
        <f>SUM(AF33:AF35)</f>
        <v>199288.23</v>
      </c>
    </row>
    <row r="37" spans="1:39" x14ac:dyDescent="0.25">
      <c r="A37" s="725"/>
      <c r="B37" s="726"/>
      <c r="C37" s="726"/>
      <c r="D37" s="726"/>
      <c r="E37" s="726"/>
      <c r="F37" s="726"/>
      <c r="G37" s="726"/>
      <c r="H37" s="726"/>
      <c r="I37" s="726"/>
      <c r="J37" s="726"/>
      <c r="K37" s="727"/>
      <c r="L37" s="726"/>
      <c r="M37" s="726"/>
      <c r="N37" s="726"/>
      <c r="O37" s="726"/>
      <c r="P37" s="726"/>
      <c r="Q37" s="728"/>
    </row>
    <row r="38" spans="1:39" ht="15.75" thickBot="1" x14ac:dyDescent="0.3">
      <c r="A38" s="729"/>
      <c r="B38" s="730"/>
      <c r="C38" s="730"/>
      <c r="D38" s="730"/>
      <c r="E38" s="730"/>
      <c r="F38" s="730"/>
      <c r="G38" s="730"/>
      <c r="H38" s="730"/>
      <c r="I38" s="730"/>
      <c r="J38" s="730"/>
      <c r="K38" s="731"/>
      <c r="L38" s="730"/>
      <c r="M38" s="730"/>
      <c r="N38" s="730"/>
      <c r="O38" s="730"/>
      <c r="P38" s="730"/>
      <c r="Q38" s="732"/>
    </row>
    <row r="39" spans="1:39" ht="15.75" thickTop="1" x14ac:dyDescent="0.25"/>
    <row r="41" spans="1:39" ht="15.75" thickBot="1" x14ac:dyDescent="0.3"/>
    <row r="42" spans="1:39" ht="27" thickBot="1" x14ac:dyDescent="0.3">
      <c r="A42" s="733" t="s">
        <v>150</v>
      </c>
      <c r="B42" s="734"/>
      <c r="C42" s="734"/>
      <c r="D42" s="734"/>
      <c r="E42" s="734"/>
      <c r="F42" s="734"/>
      <c r="G42" s="734"/>
      <c r="H42" s="734"/>
      <c r="I42" s="734"/>
      <c r="J42" s="734"/>
      <c r="K42" s="735"/>
      <c r="L42" s="734"/>
      <c r="M42" s="734"/>
      <c r="N42" s="734"/>
      <c r="O42" s="734"/>
      <c r="P42" s="734"/>
      <c r="Q42" s="734"/>
      <c r="R42" s="734"/>
      <c r="S42" s="734"/>
      <c r="T42" s="734"/>
      <c r="U42" s="734"/>
      <c r="V42" s="734"/>
      <c r="W42" s="734"/>
      <c r="X42" s="734"/>
      <c r="Y42" s="734"/>
      <c r="Z42" s="734"/>
      <c r="AA42" s="734"/>
      <c r="AB42" s="734"/>
      <c r="AC42" s="734"/>
      <c r="AD42" s="734"/>
      <c r="AE42" s="734"/>
      <c r="AF42" s="734"/>
      <c r="AG42" s="734"/>
      <c r="AH42" s="734"/>
      <c r="AI42" s="734"/>
      <c r="AJ42" s="734"/>
      <c r="AK42" s="736"/>
      <c r="AL42" s="73"/>
      <c r="AM42" s="45"/>
    </row>
    <row r="43" spans="1:39" ht="21" customHeight="1" x14ac:dyDescent="0.25">
      <c r="A43" s="737" t="s">
        <v>114</v>
      </c>
      <c r="B43" s="738"/>
      <c r="C43" s="744" t="s">
        <v>41</v>
      </c>
      <c r="D43" s="745"/>
      <c r="E43" s="748" t="s">
        <v>100</v>
      </c>
      <c r="F43" s="749"/>
      <c r="G43" s="749"/>
      <c r="H43" s="749"/>
      <c r="I43" s="749"/>
      <c r="J43" s="749"/>
      <c r="K43" s="750"/>
      <c r="L43" s="749"/>
      <c r="M43" s="749"/>
      <c r="N43" s="749"/>
      <c r="O43" s="754" t="s">
        <v>77</v>
      </c>
      <c r="P43" s="755"/>
      <c r="Q43" s="755"/>
      <c r="R43" s="755"/>
      <c r="S43" s="755"/>
      <c r="T43" s="755"/>
      <c r="U43" s="755"/>
      <c r="V43" s="755"/>
      <c r="W43" s="755"/>
      <c r="X43" s="755"/>
      <c r="Y43" s="755"/>
      <c r="Z43" s="755"/>
      <c r="AA43" s="755"/>
      <c r="AB43" s="755"/>
      <c r="AC43" s="755"/>
      <c r="AD43" s="755"/>
      <c r="AE43" s="755"/>
      <c r="AF43" s="755"/>
      <c r="AG43" s="755"/>
      <c r="AH43" s="755"/>
      <c r="AI43" s="755"/>
      <c r="AJ43" s="755"/>
      <c r="AK43" s="756"/>
      <c r="AL43" s="63"/>
    </row>
    <row r="44" spans="1:39" ht="36" customHeight="1" thickBot="1" x14ac:dyDescent="0.3">
      <c r="A44" s="739"/>
      <c r="B44" s="740"/>
      <c r="C44" s="746"/>
      <c r="D44" s="747"/>
      <c r="E44" s="751"/>
      <c r="F44" s="752"/>
      <c r="G44" s="752"/>
      <c r="H44" s="752"/>
      <c r="I44" s="752"/>
      <c r="J44" s="752"/>
      <c r="K44" s="753"/>
      <c r="L44" s="752"/>
      <c r="M44" s="752"/>
      <c r="N44" s="752"/>
      <c r="O44" s="757"/>
      <c r="P44" s="758"/>
      <c r="Q44" s="758"/>
      <c r="R44" s="758"/>
      <c r="S44" s="758"/>
      <c r="T44" s="758"/>
      <c r="U44" s="758"/>
      <c r="V44" s="758"/>
      <c r="W44" s="758"/>
      <c r="X44" s="758"/>
      <c r="Y44" s="758"/>
      <c r="Z44" s="758"/>
      <c r="AA44" s="758"/>
      <c r="AB44" s="758"/>
      <c r="AC44" s="758"/>
      <c r="AD44" s="758"/>
      <c r="AE44" s="758"/>
      <c r="AF44" s="758"/>
      <c r="AG44" s="758"/>
      <c r="AH44" s="758"/>
      <c r="AI44" s="758"/>
      <c r="AJ44" s="758"/>
      <c r="AK44" s="759"/>
      <c r="AL44" s="63"/>
    </row>
    <row r="45" spans="1:39" s="33" customFormat="1" ht="84" customHeight="1" thickBot="1" x14ac:dyDescent="0.35">
      <c r="A45" s="739"/>
      <c r="B45" s="741"/>
      <c r="C45" s="760" t="s">
        <v>43</v>
      </c>
      <c r="D45" s="762" t="s">
        <v>44</v>
      </c>
      <c r="E45" s="764" t="s">
        <v>59</v>
      </c>
      <c r="F45" s="765"/>
      <c r="G45" s="765"/>
      <c r="H45" s="766"/>
      <c r="I45" s="767" t="s">
        <v>58</v>
      </c>
      <c r="J45" s="768"/>
      <c r="K45" s="769"/>
      <c r="L45" s="770"/>
      <c r="M45" s="771" t="s">
        <v>49</v>
      </c>
      <c r="N45" s="772"/>
      <c r="O45" s="773" t="s">
        <v>103</v>
      </c>
      <c r="P45" s="774"/>
      <c r="Q45" s="774"/>
      <c r="R45" s="775"/>
      <c r="S45" s="776" t="s">
        <v>49</v>
      </c>
      <c r="T45" s="777"/>
      <c r="U45" s="778" t="s">
        <v>104</v>
      </c>
      <c r="V45" s="779"/>
      <c r="W45" s="779"/>
      <c r="X45" s="779"/>
      <c r="Y45" s="779"/>
      <c r="Z45" s="780"/>
      <c r="AA45" s="781" t="s">
        <v>49</v>
      </c>
      <c r="AB45" s="782"/>
      <c r="AC45" s="783" t="s">
        <v>105</v>
      </c>
      <c r="AD45" s="784"/>
      <c r="AE45" s="784"/>
      <c r="AF45" s="785"/>
      <c r="AG45" s="786" t="s">
        <v>49</v>
      </c>
      <c r="AH45" s="787"/>
      <c r="AI45" s="788" t="s">
        <v>23</v>
      </c>
      <c r="AJ45" s="789"/>
      <c r="AK45" s="790"/>
      <c r="AL45" s="62"/>
    </row>
    <row r="46" spans="1:39" ht="113.25" thickBot="1" x14ac:dyDescent="0.3">
      <c r="A46" s="742"/>
      <c r="B46" s="743"/>
      <c r="C46" s="761"/>
      <c r="D46" s="763"/>
      <c r="E46" s="91" t="s">
        <v>81</v>
      </c>
      <c r="F46" s="619" t="s">
        <v>82</v>
      </c>
      <c r="G46" s="91" t="s">
        <v>83</v>
      </c>
      <c r="H46" s="619" t="s">
        <v>84</v>
      </c>
      <c r="I46" s="197" t="s">
        <v>81</v>
      </c>
      <c r="J46" s="64" t="s">
        <v>92</v>
      </c>
      <c r="K46" s="197" t="s">
        <v>93</v>
      </c>
      <c r="L46" s="64" t="s">
        <v>94</v>
      </c>
      <c r="M46" s="98" t="s">
        <v>85</v>
      </c>
      <c r="N46" s="207" t="s">
        <v>86</v>
      </c>
      <c r="O46" s="100" t="s">
        <v>87</v>
      </c>
      <c r="P46" s="102" t="s">
        <v>101</v>
      </c>
      <c r="Q46" s="100" t="s">
        <v>88</v>
      </c>
      <c r="R46" s="102" t="s">
        <v>102</v>
      </c>
      <c r="S46" s="103" t="s">
        <v>89</v>
      </c>
      <c r="T46" s="213" t="s">
        <v>90</v>
      </c>
      <c r="U46" s="104" t="s">
        <v>87</v>
      </c>
      <c r="V46" s="107" t="s">
        <v>106</v>
      </c>
      <c r="W46" s="105" t="s">
        <v>107</v>
      </c>
      <c r="X46" s="108" t="s">
        <v>88</v>
      </c>
      <c r="Y46" s="107" t="s">
        <v>108</v>
      </c>
      <c r="Z46" s="105" t="s">
        <v>109</v>
      </c>
      <c r="AA46" s="110" t="s">
        <v>95</v>
      </c>
      <c r="AB46" s="111" t="s">
        <v>96</v>
      </c>
      <c r="AC46" s="112" t="s">
        <v>87</v>
      </c>
      <c r="AD46" s="113" t="s">
        <v>101</v>
      </c>
      <c r="AE46" s="112" t="s">
        <v>88</v>
      </c>
      <c r="AF46" s="113" t="s">
        <v>102</v>
      </c>
      <c r="AG46" s="114" t="s">
        <v>91</v>
      </c>
      <c r="AH46" s="115" t="s">
        <v>110</v>
      </c>
      <c r="AI46" s="120" t="s">
        <v>111</v>
      </c>
      <c r="AJ46" s="122" t="s">
        <v>112</v>
      </c>
      <c r="AK46" s="151" t="s">
        <v>79</v>
      </c>
      <c r="AL46" s="58"/>
      <c r="AM46" s="59"/>
    </row>
    <row r="47" spans="1:39" ht="15.75" thickBot="1" x14ac:dyDescent="0.3">
      <c r="A47" s="708" t="s">
        <v>1</v>
      </c>
      <c r="B47" s="709"/>
      <c r="C47" s="139" t="s">
        <v>2</v>
      </c>
      <c r="D47" s="143" t="s">
        <v>3</v>
      </c>
      <c r="E47" s="144" t="s">
        <v>4</v>
      </c>
      <c r="F47" s="264" t="s">
        <v>5</v>
      </c>
      <c r="G47" s="144" t="s">
        <v>33</v>
      </c>
      <c r="H47" s="264" t="s">
        <v>34</v>
      </c>
      <c r="I47" s="263" t="s">
        <v>18</v>
      </c>
      <c r="J47" s="146" t="s">
        <v>19</v>
      </c>
      <c r="K47" s="263" t="s">
        <v>20</v>
      </c>
      <c r="L47" s="264" t="s">
        <v>21</v>
      </c>
      <c r="M47" s="145" t="s">
        <v>22</v>
      </c>
      <c r="N47" s="264" t="s">
        <v>35</v>
      </c>
      <c r="O47" s="144" t="s">
        <v>36</v>
      </c>
      <c r="P47" s="264" t="s">
        <v>37</v>
      </c>
      <c r="Q47" s="144" t="s">
        <v>38</v>
      </c>
      <c r="R47" s="264" t="s">
        <v>24</v>
      </c>
      <c r="S47" s="145" t="s">
        <v>25</v>
      </c>
      <c r="T47" s="146" t="s">
        <v>26</v>
      </c>
      <c r="U47" s="144" t="s">
        <v>27</v>
      </c>
      <c r="V47" s="88" t="s">
        <v>28</v>
      </c>
      <c r="W47" s="147" t="s">
        <v>29</v>
      </c>
      <c r="X47" s="148" t="s">
        <v>30</v>
      </c>
      <c r="Y47" s="89" t="s">
        <v>31</v>
      </c>
      <c r="Z47" s="264" t="s">
        <v>32</v>
      </c>
      <c r="AA47" s="145" t="s">
        <v>51</v>
      </c>
      <c r="AB47" s="140" t="s">
        <v>52</v>
      </c>
      <c r="AC47" s="144" t="s">
        <v>53</v>
      </c>
      <c r="AD47" s="140" t="s">
        <v>54</v>
      </c>
      <c r="AE47" s="144" t="s">
        <v>55</v>
      </c>
      <c r="AF47" s="140" t="s">
        <v>56</v>
      </c>
      <c r="AG47" s="145" t="s">
        <v>60</v>
      </c>
      <c r="AH47" s="140" t="s">
        <v>61</v>
      </c>
      <c r="AI47" s="139" t="s">
        <v>62</v>
      </c>
      <c r="AJ47" s="140" t="s">
        <v>63</v>
      </c>
      <c r="AK47" s="152" t="s">
        <v>64</v>
      </c>
      <c r="AL47" s="60"/>
      <c r="AM47" s="59"/>
    </row>
    <row r="48" spans="1:39" ht="37.5" x14ac:dyDescent="0.25">
      <c r="A48" s="31">
        <v>1</v>
      </c>
      <c r="B48" s="131" t="s">
        <v>71</v>
      </c>
      <c r="C48" s="864">
        <f>C15</f>
        <v>8585893.5759999994</v>
      </c>
      <c r="D48" s="865">
        <f>C48-AH64</f>
        <v>8386605.345999999</v>
      </c>
      <c r="E48" s="338">
        <v>2</v>
      </c>
      <c r="F48" s="352">
        <f>37375.76+17842.5</f>
        <v>55218.26</v>
      </c>
      <c r="G48" s="339">
        <v>2</v>
      </c>
      <c r="H48" s="340">
        <f>20000+15000</f>
        <v>35000</v>
      </c>
      <c r="I48" s="571">
        <v>2</v>
      </c>
      <c r="J48" s="343">
        <f>37375.76+17842.5</f>
        <v>55218.26</v>
      </c>
      <c r="K48" s="571">
        <v>2</v>
      </c>
      <c r="L48" s="343">
        <f>H48</f>
        <v>35000</v>
      </c>
      <c r="M48" s="248">
        <f t="shared" ref="M48:M55" si="29">SUM(I48,K48)</f>
        <v>4</v>
      </c>
      <c r="N48" s="249">
        <f t="shared" ref="N48:N55" si="30">SUM(J48,L48)</f>
        <v>90218.260000000009</v>
      </c>
      <c r="O48" s="328"/>
      <c r="P48" s="329"/>
      <c r="Q48" s="328"/>
      <c r="R48" s="329"/>
      <c r="S48" s="245">
        <f t="shared" ref="S48:S55" si="31">O48+Q48</f>
        <v>0</v>
      </c>
      <c r="T48" s="246">
        <f t="shared" ref="T48:T55" si="32">P48+R48</f>
        <v>0</v>
      </c>
      <c r="U48" s="330"/>
      <c r="V48" s="232"/>
      <c r="W48" s="232"/>
      <c r="X48" s="331"/>
      <c r="Y48" s="232"/>
      <c r="Z48" s="232"/>
      <c r="AA48" s="239">
        <f t="shared" ref="AA48:AA55" si="33">U48+X48</f>
        <v>0</v>
      </c>
      <c r="AB48" s="229">
        <f t="shared" ref="AB48:AB55" si="34">W48+Z48</f>
        <v>0</v>
      </c>
      <c r="AC48" s="341">
        <v>1</v>
      </c>
      <c r="AD48" s="342">
        <f>9028.8+6444</f>
        <v>15472.8</v>
      </c>
      <c r="AE48" s="341">
        <v>2</v>
      </c>
      <c r="AF48" s="342">
        <f>22744+9594</f>
        <v>32338</v>
      </c>
      <c r="AG48" s="261">
        <f t="shared" ref="AG48:AG55" si="35">U48+X48+AC48+AE48</f>
        <v>3</v>
      </c>
      <c r="AH48" s="262">
        <f t="shared" ref="AH48:AH55" si="36">W48+Z48+AD48+AF48</f>
        <v>47810.8</v>
      </c>
      <c r="AI48" s="67">
        <f>AD48/C15</f>
        <v>1.8021187734321388E-3</v>
      </c>
      <c r="AJ48" s="141">
        <f>AF48/C15</f>
        <v>3.7664105330159057E-3</v>
      </c>
      <c r="AK48" s="153">
        <f>AH48/C15</f>
        <v>5.5685293064480449E-3</v>
      </c>
      <c r="AL48" s="61"/>
      <c r="AM48" s="59"/>
    </row>
    <row r="49" spans="1:39" ht="75" x14ac:dyDescent="0.25">
      <c r="A49" s="32">
        <v>2</v>
      </c>
      <c r="B49" s="131" t="s">
        <v>72</v>
      </c>
      <c r="C49" s="864"/>
      <c r="D49" s="865"/>
      <c r="E49" s="338">
        <v>4</v>
      </c>
      <c r="F49" s="352">
        <f>12400+15990+22999.79+19999.8</f>
        <v>71389.59</v>
      </c>
      <c r="G49" s="339"/>
      <c r="H49" s="340"/>
      <c r="I49" s="571">
        <v>4</v>
      </c>
      <c r="J49" s="343">
        <f>71389.59</f>
        <v>71389.59</v>
      </c>
      <c r="K49" s="571"/>
      <c r="L49" s="343"/>
      <c r="M49" s="248">
        <f t="shared" si="29"/>
        <v>4</v>
      </c>
      <c r="N49" s="249">
        <f t="shared" si="30"/>
        <v>71389.59</v>
      </c>
      <c r="O49" s="328">
        <v>1</v>
      </c>
      <c r="P49" s="329">
        <v>13357.8</v>
      </c>
      <c r="Q49" s="328"/>
      <c r="R49" s="329"/>
      <c r="S49" s="245">
        <f t="shared" si="31"/>
        <v>1</v>
      </c>
      <c r="T49" s="246">
        <f t="shared" si="32"/>
        <v>13357.8</v>
      </c>
      <c r="U49" s="330"/>
      <c r="V49" s="232"/>
      <c r="W49" s="232"/>
      <c r="X49" s="331"/>
      <c r="Y49" s="232"/>
      <c r="Z49" s="232"/>
      <c r="AA49" s="239">
        <f t="shared" si="33"/>
        <v>0</v>
      </c>
      <c r="AB49" s="229">
        <f t="shared" si="34"/>
        <v>0</v>
      </c>
      <c r="AC49" s="341"/>
      <c r="AD49" s="342"/>
      <c r="AE49" s="341"/>
      <c r="AF49" s="342"/>
      <c r="AG49" s="261">
        <f t="shared" si="35"/>
        <v>0</v>
      </c>
      <c r="AH49" s="262">
        <f t="shared" si="36"/>
        <v>0</v>
      </c>
      <c r="AI49" s="67">
        <f>AD49/C15</f>
        <v>0</v>
      </c>
      <c r="AJ49" s="141">
        <f>AF49/C15</f>
        <v>0</v>
      </c>
      <c r="AK49" s="153">
        <f>AH49/C15</f>
        <v>0</v>
      </c>
      <c r="AL49" s="61"/>
      <c r="AM49" s="59"/>
    </row>
    <row r="50" spans="1:39" ht="37.5" x14ac:dyDescent="0.25">
      <c r="A50" s="32">
        <v>3</v>
      </c>
      <c r="B50" s="131" t="s">
        <v>73</v>
      </c>
      <c r="C50" s="864"/>
      <c r="D50" s="865"/>
      <c r="E50" s="338">
        <v>1</v>
      </c>
      <c r="F50" s="352">
        <v>9600</v>
      </c>
      <c r="G50" s="339"/>
      <c r="H50" s="340"/>
      <c r="I50" s="571"/>
      <c r="J50" s="343"/>
      <c r="K50" s="571"/>
      <c r="L50" s="343"/>
      <c r="M50" s="248">
        <f t="shared" si="29"/>
        <v>0</v>
      </c>
      <c r="N50" s="249">
        <f t="shared" si="30"/>
        <v>0</v>
      </c>
      <c r="O50" s="328"/>
      <c r="P50" s="329"/>
      <c r="Q50" s="328"/>
      <c r="R50" s="329"/>
      <c r="S50" s="245">
        <f t="shared" si="31"/>
        <v>0</v>
      </c>
      <c r="T50" s="246">
        <f t="shared" si="32"/>
        <v>0</v>
      </c>
      <c r="U50" s="330"/>
      <c r="V50" s="232"/>
      <c r="W50" s="232"/>
      <c r="X50" s="331"/>
      <c r="Y50" s="232"/>
      <c r="Z50" s="232"/>
      <c r="AA50" s="239">
        <f t="shared" si="33"/>
        <v>0</v>
      </c>
      <c r="AB50" s="229">
        <f t="shared" si="34"/>
        <v>0</v>
      </c>
      <c r="AC50" s="341"/>
      <c r="AD50" s="342"/>
      <c r="AE50" s="341"/>
      <c r="AF50" s="342"/>
      <c r="AG50" s="261">
        <f t="shared" si="35"/>
        <v>0</v>
      </c>
      <c r="AH50" s="262">
        <f t="shared" si="36"/>
        <v>0</v>
      </c>
      <c r="AI50" s="67">
        <f>AD50/C15</f>
        <v>0</v>
      </c>
      <c r="AJ50" s="141">
        <f>AF50/C15</f>
        <v>0</v>
      </c>
      <c r="AK50" s="153">
        <f>AH50/C15</f>
        <v>0</v>
      </c>
      <c r="AL50" s="61"/>
      <c r="AM50" s="59"/>
    </row>
    <row r="51" spans="1:39" ht="37.5" x14ac:dyDescent="0.25">
      <c r="A51" s="32">
        <v>4</v>
      </c>
      <c r="B51" s="131" t="s">
        <v>74</v>
      </c>
      <c r="C51" s="864"/>
      <c r="D51" s="865"/>
      <c r="E51" s="338">
        <v>5</v>
      </c>
      <c r="F51" s="352">
        <f>14385.2+45300+79642.5+20000+9838.77</f>
        <v>169166.47</v>
      </c>
      <c r="G51" s="339">
        <f>5+1</f>
        <v>6</v>
      </c>
      <c r="H51" s="340">
        <f>100000+70000</f>
        <v>170000</v>
      </c>
      <c r="I51" s="571">
        <v>3</v>
      </c>
      <c r="J51" s="343">
        <f>14385.2+45300+79642.5</f>
        <v>139327.70000000001</v>
      </c>
      <c r="K51" s="571">
        <v>6</v>
      </c>
      <c r="L51" s="343">
        <f>170000</f>
        <v>170000</v>
      </c>
      <c r="M51" s="248">
        <f t="shared" si="29"/>
        <v>9</v>
      </c>
      <c r="N51" s="249">
        <f t="shared" si="30"/>
        <v>309327.7</v>
      </c>
      <c r="O51" s="328">
        <v>1</v>
      </c>
      <c r="P51" s="329">
        <v>10332</v>
      </c>
      <c r="Q51" s="328">
        <v>3</v>
      </c>
      <c r="R51" s="329">
        <v>42000</v>
      </c>
      <c r="S51" s="245">
        <f t="shared" si="31"/>
        <v>4</v>
      </c>
      <c r="T51" s="246">
        <f t="shared" si="32"/>
        <v>52332</v>
      </c>
      <c r="U51" s="330"/>
      <c r="V51" s="232"/>
      <c r="W51" s="232"/>
      <c r="X51" s="331">
        <v>0</v>
      </c>
      <c r="Y51" s="232">
        <v>0</v>
      </c>
      <c r="Z51" s="232">
        <v>0</v>
      </c>
      <c r="AA51" s="239">
        <f>U51+X51</f>
        <v>0</v>
      </c>
      <c r="AB51" s="229">
        <f t="shared" si="34"/>
        <v>0</v>
      </c>
      <c r="AC51" s="341"/>
      <c r="AD51" s="342"/>
      <c r="AE51" s="341">
        <v>0</v>
      </c>
      <c r="AF51" s="342">
        <v>0</v>
      </c>
      <c r="AG51" s="261">
        <f t="shared" si="35"/>
        <v>0</v>
      </c>
      <c r="AH51" s="262">
        <f t="shared" si="36"/>
        <v>0</v>
      </c>
      <c r="AI51" s="67">
        <f>AD51/C15</f>
        <v>0</v>
      </c>
      <c r="AJ51" s="141">
        <f>AF51/C15</f>
        <v>0</v>
      </c>
      <c r="AK51" s="153">
        <f>AH51/C15</f>
        <v>0</v>
      </c>
      <c r="AL51" s="61"/>
      <c r="AM51" s="59"/>
    </row>
    <row r="52" spans="1:39" ht="37.5" x14ac:dyDescent="0.25">
      <c r="A52" s="32">
        <v>5</v>
      </c>
      <c r="B52" s="131" t="s">
        <v>75</v>
      </c>
      <c r="C52" s="864"/>
      <c r="D52" s="865"/>
      <c r="E52" s="338"/>
      <c r="F52" s="352"/>
      <c r="G52" s="339"/>
      <c r="H52" s="340"/>
      <c r="I52" s="571"/>
      <c r="J52" s="343"/>
      <c r="K52" s="571"/>
      <c r="L52" s="343"/>
      <c r="M52" s="248">
        <f t="shared" si="29"/>
        <v>0</v>
      </c>
      <c r="N52" s="249">
        <f t="shared" si="30"/>
        <v>0</v>
      </c>
      <c r="O52" s="328"/>
      <c r="P52" s="328"/>
      <c r="Q52" s="328"/>
      <c r="R52" s="329"/>
      <c r="S52" s="245">
        <f t="shared" si="31"/>
        <v>0</v>
      </c>
      <c r="T52" s="246">
        <f t="shared" si="32"/>
        <v>0</v>
      </c>
      <c r="U52" s="330"/>
      <c r="V52" s="232"/>
      <c r="W52" s="232"/>
      <c r="X52" s="331"/>
      <c r="Y52" s="232"/>
      <c r="Z52" s="232"/>
      <c r="AA52" s="239">
        <f t="shared" si="33"/>
        <v>0</v>
      </c>
      <c r="AB52" s="229">
        <f t="shared" si="34"/>
        <v>0</v>
      </c>
      <c r="AC52" s="341"/>
      <c r="AD52" s="342"/>
      <c r="AE52" s="341"/>
      <c r="AF52" s="342"/>
      <c r="AG52" s="261">
        <f t="shared" si="35"/>
        <v>0</v>
      </c>
      <c r="AH52" s="262">
        <f t="shared" si="36"/>
        <v>0</v>
      </c>
      <c r="AI52" s="67">
        <f>AD52/C15</f>
        <v>0</v>
      </c>
      <c r="AJ52" s="141">
        <f>AF52/C15</f>
        <v>0</v>
      </c>
      <c r="AK52" s="153">
        <f>AH52/C15</f>
        <v>0</v>
      </c>
      <c r="AL52" s="61"/>
      <c r="AM52" s="59"/>
    </row>
    <row r="53" spans="1:39" ht="37.5" x14ac:dyDescent="0.25">
      <c r="A53" s="32">
        <v>6</v>
      </c>
      <c r="B53" s="131" t="s">
        <v>76</v>
      </c>
      <c r="C53" s="864"/>
      <c r="D53" s="865"/>
      <c r="E53" s="338"/>
      <c r="F53" s="352"/>
      <c r="G53" s="339"/>
      <c r="H53" s="340"/>
      <c r="I53" s="571"/>
      <c r="J53" s="343"/>
      <c r="K53" s="571"/>
      <c r="L53" s="343"/>
      <c r="M53" s="248">
        <f t="shared" si="29"/>
        <v>0</v>
      </c>
      <c r="N53" s="249">
        <f t="shared" si="30"/>
        <v>0</v>
      </c>
      <c r="O53" s="328"/>
      <c r="P53" s="328"/>
      <c r="Q53" s="328"/>
      <c r="R53" s="329"/>
      <c r="S53" s="245">
        <f t="shared" si="31"/>
        <v>0</v>
      </c>
      <c r="T53" s="246">
        <f t="shared" si="32"/>
        <v>0</v>
      </c>
      <c r="U53" s="330"/>
      <c r="V53" s="232"/>
      <c r="W53" s="232"/>
      <c r="X53" s="331"/>
      <c r="Y53" s="232"/>
      <c r="Z53" s="232"/>
      <c r="AA53" s="239">
        <f t="shared" si="33"/>
        <v>0</v>
      </c>
      <c r="AB53" s="229">
        <f t="shared" si="34"/>
        <v>0</v>
      </c>
      <c r="AC53" s="341"/>
      <c r="AD53" s="342"/>
      <c r="AE53" s="341"/>
      <c r="AF53" s="342"/>
      <c r="AG53" s="261">
        <f t="shared" si="35"/>
        <v>0</v>
      </c>
      <c r="AH53" s="262">
        <f t="shared" si="36"/>
        <v>0</v>
      </c>
      <c r="AI53" s="67">
        <f>AD53/C15</f>
        <v>0</v>
      </c>
      <c r="AJ53" s="141">
        <f>AF53/C15</f>
        <v>0</v>
      </c>
      <c r="AK53" s="153">
        <f>AH53/C15</f>
        <v>0</v>
      </c>
      <c r="AL53" s="61"/>
      <c r="AM53" s="59"/>
    </row>
    <row r="54" spans="1:39" ht="38.25" thickBot="1" x14ac:dyDescent="0.35">
      <c r="A54" s="32">
        <v>7</v>
      </c>
      <c r="B54" s="132" t="s">
        <v>42</v>
      </c>
      <c r="C54" s="864"/>
      <c r="D54" s="865"/>
      <c r="E54" s="338"/>
      <c r="F54" s="352"/>
      <c r="G54" s="339"/>
      <c r="H54" s="340"/>
      <c r="I54" s="571"/>
      <c r="J54" s="343"/>
      <c r="K54" s="571"/>
      <c r="L54" s="343"/>
      <c r="M54" s="248">
        <f t="shared" si="29"/>
        <v>0</v>
      </c>
      <c r="N54" s="249">
        <f t="shared" si="30"/>
        <v>0</v>
      </c>
      <c r="O54" s="328"/>
      <c r="P54" s="328"/>
      <c r="Q54" s="328"/>
      <c r="R54" s="329"/>
      <c r="S54" s="245">
        <f t="shared" si="31"/>
        <v>0</v>
      </c>
      <c r="T54" s="246">
        <f t="shared" si="32"/>
        <v>0</v>
      </c>
      <c r="U54" s="330"/>
      <c r="V54" s="232"/>
      <c r="W54" s="232"/>
      <c r="X54" s="331"/>
      <c r="Y54" s="232"/>
      <c r="Z54" s="232"/>
      <c r="AA54" s="239">
        <f t="shared" si="33"/>
        <v>0</v>
      </c>
      <c r="AB54" s="229">
        <f t="shared" si="34"/>
        <v>0</v>
      </c>
      <c r="AC54" s="219"/>
      <c r="AD54" s="222"/>
      <c r="AE54" s="219"/>
      <c r="AF54" s="222"/>
      <c r="AG54" s="261">
        <f t="shared" si="35"/>
        <v>0</v>
      </c>
      <c r="AH54" s="262">
        <f t="shared" si="36"/>
        <v>0</v>
      </c>
      <c r="AI54" s="67">
        <f>AD54/C15</f>
        <v>0</v>
      </c>
      <c r="AJ54" s="141">
        <f>AF54/C15</f>
        <v>0</v>
      </c>
      <c r="AK54" s="153">
        <f>AH54/C15</f>
        <v>0</v>
      </c>
      <c r="AL54" s="61"/>
      <c r="AM54" s="59"/>
    </row>
    <row r="55" spans="1:39" ht="38.25" thickBot="1" x14ac:dyDescent="0.3">
      <c r="A55" s="32">
        <v>8</v>
      </c>
      <c r="B55" s="133" t="s">
        <v>67</v>
      </c>
      <c r="C55" s="864"/>
      <c r="D55" s="865"/>
      <c r="E55" s="338"/>
      <c r="F55" s="352"/>
      <c r="G55" s="339"/>
      <c r="H55" s="340"/>
      <c r="I55" s="571"/>
      <c r="J55" s="343"/>
      <c r="K55" s="571"/>
      <c r="L55" s="343"/>
      <c r="M55" s="248">
        <f t="shared" si="29"/>
        <v>0</v>
      </c>
      <c r="N55" s="249">
        <f t="shared" si="30"/>
        <v>0</v>
      </c>
      <c r="O55" s="328"/>
      <c r="P55" s="328"/>
      <c r="Q55" s="328"/>
      <c r="R55" s="329"/>
      <c r="S55" s="245">
        <f t="shared" si="31"/>
        <v>0</v>
      </c>
      <c r="T55" s="246">
        <f t="shared" si="32"/>
        <v>0</v>
      </c>
      <c r="U55" s="330"/>
      <c r="V55" s="232"/>
      <c r="W55" s="232"/>
      <c r="X55" s="331"/>
      <c r="Y55" s="232"/>
      <c r="Z55" s="232"/>
      <c r="AA55" s="239">
        <f t="shared" si="33"/>
        <v>0</v>
      </c>
      <c r="AB55" s="229">
        <f t="shared" si="34"/>
        <v>0</v>
      </c>
      <c r="AC55" s="219"/>
      <c r="AD55" s="222"/>
      <c r="AE55" s="219"/>
      <c r="AF55" s="222"/>
      <c r="AG55" s="261">
        <f t="shared" si="35"/>
        <v>0</v>
      </c>
      <c r="AH55" s="262">
        <f t="shared" si="36"/>
        <v>0</v>
      </c>
      <c r="AI55" s="67">
        <f>AD55/C15</f>
        <v>0</v>
      </c>
      <c r="AJ55" s="141">
        <f>AF55/C15</f>
        <v>0</v>
      </c>
      <c r="AK55" s="153">
        <f>AH55/C15</f>
        <v>0</v>
      </c>
      <c r="AL55" s="61"/>
      <c r="AM55" s="59"/>
    </row>
    <row r="56" spans="1:39" ht="21" x14ac:dyDescent="0.25">
      <c r="A56" s="14" t="s">
        <v>69</v>
      </c>
      <c r="B56" s="337" t="s">
        <v>179</v>
      </c>
      <c r="C56" s="864"/>
      <c r="D56" s="865"/>
      <c r="E56" s="338">
        <v>1</v>
      </c>
      <c r="F56" s="352">
        <v>15609</v>
      </c>
      <c r="G56" s="339">
        <v>1</v>
      </c>
      <c r="H56" s="340">
        <v>17618.7</v>
      </c>
      <c r="I56" s="571">
        <v>1</v>
      </c>
      <c r="J56" s="343">
        <v>15609</v>
      </c>
      <c r="K56" s="571">
        <v>1</v>
      </c>
      <c r="L56" s="343">
        <v>17618.7</v>
      </c>
      <c r="M56" s="248">
        <f t="shared" ref="M56:M63" si="37">SUM(I56,K56)</f>
        <v>2</v>
      </c>
      <c r="N56" s="249">
        <f t="shared" ref="N56:N63" si="38">SUM(J56,L56)</f>
        <v>33227.699999999997</v>
      </c>
      <c r="O56" s="328"/>
      <c r="P56" s="328"/>
      <c r="Q56" s="328"/>
      <c r="R56" s="329"/>
      <c r="S56" s="245">
        <f t="shared" ref="S56:S63" si="39">O56+Q56</f>
        <v>0</v>
      </c>
      <c r="T56" s="246">
        <f t="shared" ref="T56:T63" si="40">P56+R56</f>
        <v>0</v>
      </c>
      <c r="U56" s="330"/>
      <c r="V56" s="232"/>
      <c r="W56" s="232"/>
      <c r="X56" s="331"/>
      <c r="Y56" s="232"/>
      <c r="Z56" s="232"/>
      <c r="AA56" s="239">
        <f t="shared" ref="AA56:AA63" si="41">U56+X56</f>
        <v>0</v>
      </c>
      <c r="AB56" s="229">
        <f t="shared" ref="AB56:AB63" si="42">W56+Z56</f>
        <v>0</v>
      </c>
      <c r="AC56" s="341"/>
      <c r="AD56" s="342"/>
      <c r="AE56" s="341"/>
      <c r="AF56" s="342"/>
      <c r="AG56" s="261">
        <f t="shared" ref="AG56:AG63" si="43">U56+X56+AC56+AE56</f>
        <v>0</v>
      </c>
      <c r="AH56" s="262">
        <f t="shared" ref="AH56:AH63" si="44">W56+Z56+AD56+AF56</f>
        <v>0</v>
      </c>
      <c r="AI56" s="66">
        <f>AD56/C15</f>
        <v>0</v>
      </c>
      <c r="AJ56" s="66">
        <f>AF56/C15</f>
        <v>0</v>
      </c>
      <c r="AK56" s="66">
        <f>AH56/C15</f>
        <v>0</v>
      </c>
      <c r="AL56" s="61"/>
      <c r="AM56" s="59"/>
    </row>
    <row r="57" spans="1:39" ht="21" x14ac:dyDescent="0.25">
      <c r="A57" s="14" t="s">
        <v>68</v>
      </c>
      <c r="B57" s="337" t="s">
        <v>180</v>
      </c>
      <c r="C57" s="864"/>
      <c r="D57" s="865"/>
      <c r="E57" s="338">
        <v>1</v>
      </c>
      <c r="F57" s="352">
        <v>30000</v>
      </c>
      <c r="G57" s="339"/>
      <c r="H57" s="340"/>
      <c r="I57" s="571"/>
      <c r="J57" s="343"/>
      <c r="K57" s="571"/>
      <c r="L57" s="343"/>
      <c r="M57" s="248">
        <f t="shared" si="37"/>
        <v>0</v>
      </c>
      <c r="N57" s="249">
        <f t="shared" si="38"/>
        <v>0</v>
      </c>
      <c r="O57" s="328"/>
      <c r="P57" s="328"/>
      <c r="Q57" s="328"/>
      <c r="R57" s="329"/>
      <c r="S57" s="245">
        <f t="shared" si="39"/>
        <v>0</v>
      </c>
      <c r="T57" s="246">
        <f t="shared" si="40"/>
        <v>0</v>
      </c>
      <c r="U57" s="330"/>
      <c r="V57" s="232"/>
      <c r="W57" s="232"/>
      <c r="X57" s="331"/>
      <c r="Y57" s="232"/>
      <c r="Z57" s="232"/>
      <c r="AA57" s="239">
        <f t="shared" si="41"/>
        <v>0</v>
      </c>
      <c r="AB57" s="229">
        <f t="shared" si="42"/>
        <v>0</v>
      </c>
      <c r="AC57" s="341"/>
      <c r="AD57" s="342"/>
      <c r="AE57" s="341"/>
      <c r="AF57" s="342"/>
      <c r="AG57" s="261">
        <f t="shared" si="43"/>
        <v>0</v>
      </c>
      <c r="AH57" s="262">
        <f t="shared" si="44"/>
        <v>0</v>
      </c>
      <c r="AI57" s="66">
        <f>AD57/C15</f>
        <v>0</v>
      </c>
      <c r="AJ57" s="66">
        <f>AF57/C15</f>
        <v>0</v>
      </c>
      <c r="AK57" s="66">
        <f>AH57/C15</f>
        <v>0</v>
      </c>
      <c r="AL57" s="61"/>
      <c r="AM57" s="59"/>
    </row>
    <row r="58" spans="1:39" ht="21" x14ac:dyDescent="0.25">
      <c r="A58" s="14" t="s">
        <v>70</v>
      </c>
      <c r="B58" s="337" t="s">
        <v>181</v>
      </c>
      <c r="C58" s="864"/>
      <c r="D58" s="865"/>
      <c r="E58" s="338">
        <v>1</v>
      </c>
      <c r="F58" s="352">
        <v>73800</v>
      </c>
      <c r="G58" s="339"/>
      <c r="H58" s="340"/>
      <c r="I58" s="571">
        <v>1</v>
      </c>
      <c r="J58" s="343">
        <v>73800</v>
      </c>
      <c r="K58" s="571"/>
      <c r="L58" s="343"/>
      <c r="M58" s="248">
        <f t="shared" si="37"/>
        <v>1</v>
      </c>
      <c r="N58" s="249">
        <f t="shared" si="38"/>
        <v>73800</v>
      </c>
      <c r="O58" s="328"/>
      <c r="P58" s="328"/>
      <c r="Q58" s="328"/>
      <c r="R58" s="329"/>
      <c r="S58" s="245">
        <f t="shared" si="39"/>
        <v>0</v>
      </c>
      <c r="T58" s="246">
        <f t="shared" si="40"/>
        <v>0</v>
      </c>
      <c r="U58" s="330">
        <v>1</v>
      </c>
      <c r="V58" s="232">
        <v>73800</v>
      </c>
      <c r="W58" s="232">
        <v>22140</v>
      </c>
      <c r="X58" s="331"/>
      <c r="Y58" s="232"/>
      <c r="Z58" s="232"/>
      <c r="AA58" s="239">
        <f t="shared" si="41"/>
        <v>1</v>
      </c>
      <c r="AB58" s="229">
        <f t="shared" si="42"/>
        <v>22140</v>
      </c>
      <c r="AC58" s="341"/>
      <c r="AD58" s="342"/>
      <c r="AE58" s="341"/>
      <c r="AF58" s="342"/>
      <c r="AG58" s="261">
        <f t="shared" si="43"/>
        <v>1</v>
      </c>
      <c r="AH58" s="262">
        <f t="shared" si="44"/>
        <v>22140</v>
      </c>
      <c r="AI58" s="66"/>
      <c r="AJ58" s="66"/>
      <c r="AK58" s="66"/>
      <c r="AL58" s="61"/>
      <c r="AM58" s="59"/>
    </row>
    <row r="59" spans="1:39" ht="21" x14ac:dyDescent="0.25">
      <c r="A59" s="14" t="s">
        <v>156</v>
      </c>
      <c r="B59" s="337" t="s">
        <v>182</v>
      </c>
      <c r="C59" s="864"/>
      <c r="D59" s="865"/>
      <c r="E59" s="338">
        <v>1</v>
      </c>
      <c r="F59" s="352">
        <v>24091.9</v>
      </c>
      <c r="G59" s="339"/>
      <c r="H59" s="340"/>
      <c r="I59" s="571">
        <v>1</v>
      </c>
      <c r="J59" s="343">
        <v>24091.9</v>
      </c>
      <c r="K59" s="571"/>
      <c r="L59" s="343"/>
      <c r="M59" s="248">
        <f t="shared" si="37"/>
        <v>1</v>
      </c>
      <c r="N59" s="249">
        <f t="shared" si="38"/>
        <v>24091.9</v>
      </c>
      <c r="O59" s="328"/>
      <c r="P59" s="328"/>
      <c r="Q59" s="328"/>
      <c r="R59" s="329"/>
      <c r="S59" s="245">
        <f t="shared" si="39"/>
        <v>0</v>
      </c>
      <c r="T59" s="246">
        <f t="shared" si="40"/>
        <v>0</v>
      </c>
      <c r="U59" s="330"/>
      <c r="V59" s="232"/>
      <c r="W59" s="232"/>
      <c r="X59" s="331"/>
      <c r="Y59" s="232"/>
      <c r="Z59" s="232"/>
      <c r="AA59" s="239">
        <f t="shared" si="41"/>
        <v>0</v>
      </c>
      <c r="AB59" s="229">
        <f t="shared" si="42"/>
        <v>0</v>
      </c>
      <c r="AC59" s="341"/>
      <c r="AD59" s="342"/>
      <c r="AE59" s="341"/>
      <c r="AF59" s="342"/>
      <c r="AG59" s="261">
        <f t="shared" si="43"/>
        <v>0</v>
      </c>
      <c r="AH59" s="262">
        <f t="shared" si="44"/>
        <v>0</v>
      </c>
      <c r="AI59" s="66"/>
      <c r="AJ59" s="66"/>
      <c r="AK59" s="66"/>
      <c r="AL59" s="61"/>
      <c r="AM59" s="59"/>
    </row>
    <row r="60" spans="1:39" ht="21" x14ac:dyDescent="0.25">
      <c r="A60" s="14" t="s">
        <v>158</v>
      </c>
      <c r="B60" s="337" t="s">
        <v>183</v>
      </c>
      <c r="C60" s="864"/>
      <c r="D60" s="865"/>
      <c r="E60" s="338">
        <v>1</v>
      </c>
      <c r="F60" s="352">
        <v>24211.599999999999</v>
      </c>
      <c r="G60" s="339"/>
      <c r="H60" s="340"/>
      <c r="I60" s="571"/>
      <c r="J60" s="343"/>
      <c r="K60" s="571"/>
      <c r="L60" s="343"/>
      <c r="M60" s="248">
        <f t="shared" si="37"/>
        <v>0</v>
      </c>
      <c r="N60" s="249">
        <f t="shared" si="38"/>
        <v>0</v>
      </c>
      <c r="O60" s="328"/>
      <c r="P60" s="328"/>
      <c r="Q60" s="328"/>
      <c r="R60" s="329"/>
      <c r="S60" s="245">
        <f t="shared" si="39"/>
        <v>0</v>
      </c>
      <c r="T60" s="246">
        <f t="shared" si="40"/>
        <v>0</v>
      </c>
      <c r="U60" s="330"/>
      <c r="V60" s="232"/>
      <c r="W60" s="232"/>
      <c r="X60" s="331"/>
      <c r="Y60" s="232"/>
      <c r="Z60" s="232"/>
      <c r="AA60" s="239">
        <f t="shared" si="41"/>
        <v>0</v>
      </c>
      <c r="AB60" s="229">
        <f t="shared" si="42"/>
        <v>0</v>
      </c>
      <c r="AC60" s="341"/>
      <c r="AD60" s="342"/>
      <c r="AE60" s="341"/>
      <c r="AF60" s="342"/>
      <c r="AG60" s="261">
        <f t="shared" si="43"/>
        <v>0</v>
      </c>
      <c r="AH60" s="262">
        <f t="shared" si="44"/>
        <v>0</v>
      </c>
      <c r="AI60" s="66"/>
      <c r="AJ60" s="66"/>
      <c r="AK60" s="66"/>
      <c r="AL60" s="61"/>
      <c r="AM60" s="59"/>
    </row>
    <row r="61" spans="1:39" ht="21" x14ac:dyDescent="0.25">
      <c r="A61" s="14" t="s">
        <v>160</v>
      </c>
      <c r="B61" s="337" t="s">
        <v>184</v>
      </c>
      <c r="C61" s="864"/>
      <c r="D61" s="865"/>
      <c r="E61" s="338">
        <v>1</v>
      </c>
      <c r="F61" s="352">
        <v>271692</v>
      </c>
      <c r="G61" s="339">
        <v>4</v>
      </c>
      <c r="H61" s="340">
        <v>185781.3</v>
      </c>
      <c r="I61" s="571"/>
      <c r="J61" s="343"/>
      <c r="K61" s="571">
        <v>4</v>
      </c>
      <c r="L61" s="343">
        <v>185781.3</v>
      </c>
      <c r="M61" s="248">
        <f t="shared" si="37"/>
        <v>4</v>
      </c>
      <c r="N61" s="249">
        <f t="shared" si="38"/>
        <v>185781.3</v>
      </c>
      <c r="O61" s="328"/>
      <c r="P61" s="328"/>
      <c r="Q61" s="328"/>
      <c r="R61" s="329"/>
      <c r="S61" s="245">
        <f t="shared" si="39"/>
        <v>0</v>
      </c>
      <c r="T61" s="246">
        <f t="shared" si="40"/>
        <v>0</v>
      </c>
      <c r="U61" s="330"/>
      <c r="V61" s="232"/>
      <c r="W61" s="232"/>
      <c r="X61" s="331"/>
      <c r="Y61" s="232"/>
      <c r="Z61" s="232"/>
      <c r="AA61" s="239">
        <f t="shared" si="41"/>
        <v>0</v>
      </c>
      <c r="AB61" s="229">
        <f t="shared" si="42"/>
        <v>0</v>
      </c>
      <c r="AC61" s="341"/>
      <c r="AD61" s="342"/>
      <c r="AE61" s="341">
        <v>2</v>
      </c>
      <c r="AF61" s="342">
        <f>76828.88+37636.08</f>
        <v>114464.96000000001</v>
      </c>
      <c r="AG61" s="261">
        <f t="shared" si="43"/>
        <v>2</v>
      </c>
      <c r="AH61" s="262">
        <f t="shared" si="44"/>
        <v>114464.96000000001</v>
      </c>
      <c r="AI61" s="66"/>
      <c r="AJ61" s="66"/>
      <c r="AK61" s="66"/>
      <c r="AL61" s="61"/>
      <c r="AM61" s="59"/>
    </row>
    <row r="62" spans="1:39" ht="21" x14ac:dyDescent="0.25">
      <c r="A62" s="14" t="s">
        <v>162</v>
      </c>
      <c r="B62" s="337" t="s">
        <v>185</v>
      </c>
      <c r="C62" s="864"/>
      <c r="D62" s="865"/>
      <c r="E62" s="338">
        <v>1</v>
      </c>
      <c r="F62" s="352">
        <v>111315</v>
      </c>
      <c r="G62" s="339"/>
      <c r="H62" s="340"/>
      <c r="I62" s="571"/>
      <c r="J62" s="343"/>
      <c r="K62" s="571"/>
      <c r="L62" s="343"/>
      <c r="M62" s="248">
        <f t="shared" si="37"/>
        <v>0</v>
      </c>
      <c r="N62" s="249">
        <f t="shared" si="38"/>
        <v>0</v>
      </c>
      <c r="O62" s="328"/>
      <c r="P62" s="329"/>
      <c r="Q62" s="328"/>
      <c r="R62" s="329"/>
      <c r="S62" s="245">
        <f t="shared" si="39"/>
        <v>0</v>
      </c>
      <c r="T62" s="246">
        <f t="shared" si="40"/>
        <v>0</v>
      </c>
      <c r="U62" s="330"/>
      <c r="V62" s="232"/>
      <c r="W62" s="232"/>
      <c r="X62" s="331"/>
      <c r="Y62" s="232"/>
      <c r="Z62" s="232"/>
      <c r="AA62" s="239">
        <f t="shared" si="41"/>
        <v>0</v>
      </c>
      <c r="AB62" s="229">
        <f t="shared" si="42"/>
        <v>0</v>
      </c>
      <c r="AC62" s="344"/>
      <c r="AD62" s="345"/>
      <c r="AE62" s="344"/>
      <c r="AF62" s="345"/>
      <c r="AG62" s="261">
        <f t="shared" si="43"/>
        <v>0</v>
      </c>
      <c r="AH62" s="262">
        <f t="shared" si="44"/>
        <v>0</v>
      </c>
      <c r="AI62" s="66">
        <f>AD62/C15</f>
        <v>0</v>
      </c>
      <c r="AJ62" s="66">
        <f>AF62/C15</f>
        <v>0</v>
      </c>
      <c r="AK62" s="66">
        <f>AH62/C15</f>
        <v>0</v>
      </c>
      <c r="AL62" s="61"/>
      <c r="AM62" s="59"/>
    </row>
    <row r="63" spans="1:39" ht="21.75" thickBot="1" x14ac:dyDescent="0.3">
      <c r="A63" s="346" t="s">
        <v>164</v>
      </c>
      <c r="B63" s="347" t="s">
        <v>186</v>
      </c>
      <c r="C63" s="864"/>
      <c r="D63" s="865"/>
      <c r="E63" s="348">
        <v>3</v>
      </c>
      <c r="F63" s="353">
        <v>43564.1</v>
      </c>
      <c r="G63" s="349"/>
      <c r="H63" s="350"/>
      <c r="I63" s="572">
        <v>3</v>
      </c>
      <c r="J63" s="351">
        <v>43564.1</v>
      </c>
      <c r="K63" s="572"/>
      <c r="L63" s="351"/>
      <c r="M63" s="248">
        <f t="shared" si="37"/>
        <v>3</v>
      </c>
      <c r="N63" s="249">
        <f t="shared" si="38"/>
        <v>43564.1</v>
      </c>
      <c r="O63" s="328">
        <v>2</v>
      </c>
      <c r="P63" s="329">
        <f>10332+345</f>
        <v>10677</v>
      </c>
      <c r="Q63" s="328"/>
      <c r="R63" s="329"/>
      <c r="S63" s="245">
        <f t="shared" si="39"/>
        <v>2</v>
      </c>
      <c r="T63" s="246">
        <f t="shared" si="40"/>
        <v>10677</v>
      </c>
      <c r="U63" s="330"/>
      <c r="V63" s="232"/>
      <c r="W63" s="232"/>
      <c r="X63" s="331"/>
      <c r="Y63" s="232"/>
      <c r="Z63" s="232"/>
      <c r="AA63" s="239">
        <f t="shared" si="41"/>
        <v>0</v>
      </c>
      <c r="AB63" s="229">
        <f t="shared" si="42"/>
        <v>0</v>
      </c>
      <c r="AC63" s="333">
        <v>1</v>
      </c>
      <c r="AD63" s="332">
        <f>14872.47</f>
        <v>14872.47</v>
      </c>
      <c r="AE63" s="344"/>
      <c r="AF63" s="345"/>
      <c r="AG63" s="261">
        <f t="shared" si="43"/>
        <v>1</v>
      </c>
      <c r="AH63" s="262">
        <f t="shared" si="44"/>
        <v>14872.47</v>
      </c>
      <c r="AI63" s="66"/>
      <c r="AJ63" s="66"/>
      <c r="AK63" s="66"/>
      <c r="AL63" s="61"/>
      <c r="AM63" s="59"/>
    </row>
    <row r="64" spans="1:39" ht="24" thickBot="1" x14ac:dyDescent="0.3">
      <c r="A64" s="719" t="s">
        <v>40</v>
      </c>
      <c r="B64" s="720"/>
      <c r="C64" s="135">
        <f>C48</f>
        <v>8585893.5759999994</v>
      </c>
      <c r="D64" s="135">
        <f>D48</f>
        <v>8386605.345999999</v>
      </c>
      <c r="E64" s="56">
        <f t="shared" ref="E64:AH64" si="45">SUM(E48:E63)</f>
        <v>22</v>
      </c>
      <c r="F64" s="236">
        <f t="shared" si="45"/>
        <v>899657.92</v>
      </c>
      <c r="G64" s="56">
        <f t="shared" si="45"/>
        <v>13</v>
      </c>
      <c r="H64" s="96">
        <f t="shared" si="45"/>
        <v>408400</v>
      </c>
      <c r="I64" s="247">
        <f t="shared" si="45"/>
        <v>15</v>
      </c>
      <c r="J64" s="46">
        <f t="shared" si="45"/>
        <v>423000.55000000005</v>
      </c>
      <c r="K64" s="247">
        <f t="shared" si="45"/>
        <v>13</v>
      </c>
      <c r="L64" s="236">
        <f t="shared" si="45"/>
        <v>408400</v>
      </c>
      <c r="M64" s="82">
        <f t="shared" si="45"/>
        <v>28</v>
      </c>
      <c r="N64" s="236">
        <f t="shared" si="45"/>
        <v>831400.54999999993</v>
      </c>
      <c r="O64" s="86">
        <f t="shared" si="45"/>
        <v>4</v>
      </c>
      <c r="P64" s="236">
        <f t="shared" si="45"/>
        <v>34366.800000000003</v>
      </c>
      <c r="Q64" s="86">
        <f t="shared" si="45"/>
        <v>3</v>
      </c>
      <c r="R64" s="38">
        <f t="shared" si="45"/>
        <v>42000</v>
      </c>
      <c r="S64" s="75">
        <f t="shared" si="45"/>
        <v>7</v>
      </c>
      <c r="T64" s="38">
        <f t="shared" si="45"/>
        <v>76366.8</v>
      </c>
      <c r="U64" s="85">
        <f t="shared" si="45"/>
        <v>1</v>
      </c>
      <c r="V64" s="38">
        <f t="shared" si="45"/>
        <v>73800</v>
      </c>
      <c r="W64" s="96">
        <f t="shared" si="45"/>
        <v>22140</v>
      </c>
      <c r="X64" s="75">
        <f t="shared" si="45"/>
        <v>0</v>
      </c>
      <c r="Y64" s="38">
        <f t="shared" si="45"/>
        <v>0</v>
      </c>
      <c r="Z64" s="38">
        <f t="shared" si="45"/>
        <v>0</v>
      </c>
      <c r="AA64" s="136">
        <f t="shared" si="45"/>
        <v>1</v>
      </c>
      <c r="AB64" s="46">
        <f t="shared" si="45"/>
        <v>22140</v>
      </c>
      <c r="AC64" s="97">
        <f t="shared" si="45"/>
        <v>2</v>
      </c>
      <c r="AD64" s="46">
        <f t="shared" si="45"/>
        <v>30345.269999999997</v>
      </c>
      <c r="AE64" s="86">
        <f t="shared" si="45"/>
        <v>4</v>
      </c>
      <c r="AF64" s="46">
        <f t="shared" si="45"/>
        <v>146802.96000000002</v>
      </c>
      <c r="AG64" s="75">
        <f t="shared" si="45"/>
        <v>7</v>
      </c>
      <c r="AH64" s="96">
        <f t="shared" si="45"/>
        <v>199288.23</v>
      </c>
      <c r="AI64" s="137">
        <f>AD64/C15</f>
        <v>3.5343170435775733E-3</v>
      </c>
      <c r="AJ64" s="138">
        <f>AF64/C15</f>
        <v>1.7098157425379207E-2</v>
      </c>
      <c r="AK64" s="65">
        <f>AH64/C15</f>
        <v>2.3211122783663073E-2</v>
      </c>
      <c r="AL64" s="61"/>
      <c r="AM64" s="59"/>
    </row>
    <row r="65" spans="1:39" x14ac:dyDescent="0.25">
      <c r="D65" s="24" t="s">
        <v>178</v>
      </c>
      <c r="E65" s="336" t="str">
        <f t="shared" ref="E65:AH65" si="46">IF(E28=E64,"OK","BŁĄD")</f>
        <v>OK</v>
      </c>
      <c r="F65" s="610" t="str">
        <f t="shared" si="46"/>
        <v>OK</v>
      </c>
      <c r="G65" s="336" t="str">
        <f t="shared" si="46"/>
        <v>OK</v>
      </c>
      <c r="H65" s="610" t="str">
        <f t="shared" si="46"/>
        <v>OK</v>
      </c>
      <c r="I65" s="573" t="str">
        <f t="shared" si="46"/>
        <v>OK</v>
      </c>
      <c r="J65" s="336" t="str">
        <f t="shared" si="46"/>
        <v>OK</v>
      </c>
      <c r="K65" s="573" t="str">
        <f t="shared" si="46"/>
        <v>OK</v>
      </c>
      <c r="L65" s="610" t="str">
        <f t="shared" si="46"/>
        <v>OK</v>
      </c>
      <c r="M65" s="336" t="str">
        <f t="shared" si="46"/>
        <v>OK</v>
      </c>
      <c r="N65" s="336" t="str">
        <f t="shared" si="46"/>
        <v>OK</v>
      </c>
      <c r="O65" s="336" t="str">
        <f t="shared" si="46"/>
        <v>OK</v>
      </c>
      <c r="P65" s="336" t="str">
        <f t="shared" si="46"/>
        <v>OK</v>
      </c>
      <c r="Q65" s="336" t="str">
        <f t="shared" si="46"/>
        <v>OK</v>
      </c>
      <c r="R65" s="336" t="str">
        <f t="shared" si="46"/>
        <v>OK</v>
      </c>
      <c r="S65" s="336" t="str">
        <f t="shared" si="46"/>
        <v>OK</v>
      </c>
      <c r="T65" s="336" t="str">
        <f t="shared" si="46"/>
        <v>OK</v>
      </c>
      <c r="U65" s="336" t="str">
        <f t="shared" si="46"/>
        <v>OK</v>
      </c>
      <c r="V65" s="336" t="str">
        <f t="shared" si="46"/>
        <v>OK</v>
      </c>
      <c r="W65" s="336" t="str">
        <f t="shared" si="46"/>
        <v>OK</v>
      </c>
      <c r="X65" s="336" t="str">
        <f t="shared" si="46"/>
        <v>OK</v>
      </c>
      <c r="Y65" s="336" t="str">
        <f t="shared" si="46"/>
        <v>OK</v>
      </c>
      <c r="Z65" s="336" t="str">
        <f t="shared" si="46"/>
        <v>OK</v>
      </c>
      <c r="AA65" s="336" t="str">
        <f t="shared" si="46"/>
        <v>OK</v>
      </c>
      <c r="AB65" s="336" t="str">
        <f t="shared" si="46"/>
        <v>OK</v>
      </c>
      <c r="AC65" s="336" t="str">
        <f t="shared" si="46"/>
        <v>OK</v>
      </c>
      <c r="AD65" s="336" t="str">
        <f t="shared" si="46"/>
        <v>OK</v>
      </c>
      <c r="AE65" s="336" t="str">
        <f t="shared" si="46"/>
        <v>OK</v>
      </c>
      <c r="AF65" s="336" t="str">
        <f t="shared" si="46"/>
        <v>OK</v>
      </c>
      <c r="AG65" s="336" t="str">
        <f t="shared" si="46"/>
        <v>OK</v>
      </c>
      <c r="AH65" s="336" t="str">
        <f t="shared" si="46"/>
        <v>OK</v>
      </c>
      <c r="AJ65" s="59"/>
      <c r="AK65" s="59"/>
      <c r="AL65" s="59"/>
      <c r="AM65" s="59"/>
    </row>
    <row r="66" spans="1:39" ht="15.75" thickBot="1" x14ac:dyDescent="0.3">
      <c r="AJ66" s="59"/>
      <c r="AK66" s="59"/>
      <c r="AL66" s="59"/>
      <c r="AM66" s="59"/>
    </row>
    <row r="67" spans="1:39" ht="19.5" thickTop="1" x14ac:dyDescent="0.3">
      <c r="A67" s="721" t="s">
        <v>45</v>
      </c>
      <c r="B67" s="722"/>
      <c r="C67" s="722"/>
      <c r="D67" s="722"/>
      <c r="E67" s="722"/>
      <c r="F67" s="722"/>
      <c r="G67" s="722"/>
      <c r="H67" s="722"/>
      <c r="I67" s="722"/>
      <c r="J67" s="722"/>
      <c r="K67" s="723"/>
      <c r="L67" s="722"/>
      <c r="M67" s="722"/>
      <c r="N67" s="722"/>
      <c r="O67" s="722"/>
      <c r="P67" s="722"/>
      <c r="Q67" s="724"/>
      <c r="AD67" s="33" t="s">
        <v>50</v>
      </c>
      <c r="AE67" s="3" t="str">
        <f>IF(AH64=AH28,"OK","BŁĄD")</f>
        <v>OK</v>
      </c>
    </row>
    <row r="68" spans="1:39" x14ac:dyDescent="0.25">
      <c r="A68" s="725"/>
      <c r="B68" s="726"/>
      <c r="C68" s="726"/>
      <c r="D68" s="726"/>
      <c r="E68" s="726"/>
      <c r="F68" s="726"/>
      <c r="G68" s="726"/>
      <c r="H68" s="726"/>
      <c r="I68" s="726"/>
      <c r="J68" s="726"/>
      <c r="K68" s="727"/>
      <c r="L68" s="726"/>
      <c r="M68" s="726"/>
      <c r="N68" s="726"/>
      <c r="O68" s="726"/>
      <c r="P68" s="726"/>
      <c r="Q68" s="728"/>
    </row>
    <row r="69" spans="1:39" x14ac:dyDescent="0.25">
      <c r="A69" s="725"/>
      <c r="B69" s="726"/>
      <c r="C69" s="726"/>
      <c r="D69" s="726"/>
      <c r="E69" s="726"/>
      <c r="F69" s="726"/>
      <c r="G69" s="726"/>
      <c r="H69" s="726"/>
      <c r="I69" s="726"/>
      <c r="J69" s="726"/>
      <c r="K69" s="727"/>
      <c r="L69" s="726"/>
      <c r="M69" s="726"/>
      <c r="N69" s="726"/>
      <c r="O69" s="726"/>
      <c r="P69" s="726"/>
      <c r="Q69" s="728"/>
    </row>
    <row r="70" spans="1:39" x14ac:dyDescent="0.25">
      <c r="A70" s="725"/>
      <c r="B70" s="726"/>
      <c r="C70" s="726"/>
      <c r="D70" s="726"/>
      <c r="E70" s="726"/>
      <c r="F70" s="726"/>
      <c r="G70" s="726"/>
      <c r="H70" s="726"/>
      <c r="I70" s="726"/>
      <c r="J70" s="726"/>
      <c r="K70" s="727"/>
      <c r="L70" s="726"/>
      <c r="M70" s="726"/>
      <c r="N70" s="726"/>
      <c r="O70" s="726"/>
      <c r="P70" s="726"/>
      <c r="Q70" s="728"/>
    </row>
    <row r="71" spans="1:39" x14ac:dyDescent="0.25">
      <c r="A71" s="725"/>
      <c r="B71" s="726"/>
      <c r="C71" s="726"/>
      <c r="D71" s="726"/>
      <c r="E71" s="726"/>
      <c r="F71" s="726"/>
      <c r="G71" s="726"/>
      <c r="H71" s="726"/>
      <c r="I71" s="726"/>
      <c r="J71" s="726"/>
      <c r="K71" s="727"/>
      <c r="L71" s="726"/>
      <c r="M71" s="726"/>
      <c r="N71" s="726"/>
      <c r="O71" s="726"/>
      <c r="P71" s="726"/>
      <c r="Q71" s="728"/>
    </row>
    <row r="72" spans="1:39" x14ac:dyDescent="0.25">
      <c r="A72" s="725"/>
      <c r="B72" s="726"/>
      <c r="C72" s="726"/>
      <c r="D72" s="726"/>
      <c r="E72" s="726"/>
      <c r="F72" s="726"/>
      <c r="G72" s="726"/>
      <c r="H72" s="726"/>
      <c r="I72" s="726"/>
      <c r="J72" s="726"/>
      <c r="K72" s="727"/>
      <c r="L72" s="726"/>
      <c r="M72" s="726"/>
      <c r="N72" s="726"/>
      <c r="O72" s="726"/>
      <c r="P72" s="726"/>
      <c r="Q72" s="728"/>
    </row>
    <row r="73" spans="1:39" x14ac:dyDescent="0.25">
      <c r="A73" s="725"/>
      <c r="B73" s="726"/>
      <c r="C73" s="726"/>
      <c r="D73" s="726"/>
      <c r="E73" s="726"/>
      <c r="F73" s="726"/>
      <c r="G73" s="726"/>
      <c r="H73" s="726"/>
      <c r="I73" s="726"/>
      <c r="J73" s="726"/>
      <c r="K73" s="727"/>
      <c r="L73" s="726"/>
      <c r="M73" s="726"/>
      <c r="N73" s="726"/>
      <c r="O73" s="726"/>
      <c r="P73" s="726"/>
      <c r="Q73" s="728"/>
    </row>
    <row r="74" spans="1:39" x14ac:dyDescent="0.25">
      <c r="A74" s="725"/>
      <c r="B74" s="726"/>
      <c r="C74" s="726"/>
      <c r="D74" s="726"/>
      <c r="E74" s="726"/>
      <c r="F74" s="726"/>
      <c r="G74" s="726"/>
      <c r="H74" s="726"/>
      <c r="I74" s="726"/>
      <c r="J74" s="726"/>
      <c r="K74" s="727"/>
      <c r="L74" s="726"/>
      <c r="M74" s="726"/>
      <c r="N74" s="726"/>
      <c r="O74" s="726"/>
      <c r="P74" s="726"/>
      <c r="Q74" s="728"/>
    </row>
    <row r="75" spans="1:39" ht="15.75" thickBot="1" x14ac:dyDescent="0.3">
      <c r="A75" s="729"/>
      <c r="B75" s="730"/>
      <c r="C75" s="730"/>
      <c r="D75" s="730"/>
      <c r="E75" s="730"/>
      <c r="F75" s="730"/>
      <c r="G75" s="730"/>
      <c r="H75" s="730"/>
      <c r="I75" s="730"/>
      <c r="J75" s="730"/>
      <c r="K75" s="731"/>
      <c r="L75" s="730"/>
      <c r="M75" s="730"/>
      <c r="N75" s="730"/>
      <c r="O75" s="730"/>
      <c r="P75" s="730"/>
      <c r="Q75" s="732"/>
    </row>
    <row r="76" spans="1:39" ht="15.75" thickTop="1" x14ac:dyDescent="0.25"/>
    <row r="77" spans="1:39" x14ac:dyDescent="0.25">
      <c r="B77" s="1"/>
      <c r="C77" s="1"/>
    </row>
    <row r="80" spans="1:39" ht="18.75" x14ac:dyDescent="0.3">
      <c r="B80" s="2" t="s">
        <v>15</v>
      </c>
      <c r="C80" s="2"/>
      <c r="D80" s="2"/>
      <c r="E80" s="2"/>
      <c r="F80" s="618"/>
      <c r="G80" s="2"/>
    </row>
    <row r="81" spans="1:38" ht="26.25" x14ac:dyDescent="0.4">
      <c r="A81" s="604"/>
      <c r="B81" s="868" t="s">
        <v>115</v>
      </c>
      <c r="C81" s="868"/>
      <c r="D81" s="868"/>
      <c r="E81" s="868"/>
      <c r="F81" s="868"/>
      <c r="G81" s="868"/>
      <c r="H81" s="868"/>
      <c r="I81" s="868"/>
      <c r="J81" s="868"/>
      <c r="K81" s="869"/>
      <c r="L81" s="868"/>
      <c r="M81" s="868"/>
      <c r="N81" s="868"/>
      <c r="S81" s="3"/>
      <c r="X81" s="3"/>
      <c r="AA81" s="3"/>
      <c r="AG81" s="3"/>
    </row>
    <row r="82" spans="1:38" ht="21.75" thickBot="1" x14ac:dyDescent="0.4">
      <c r="B82" s="8"/>
      <c r="C82" s="8"/>
      <c r="D82" s="8"/>
      <c r="E82" s="8"/>
      <c r="F82" s="214"/>
      <c r="G82" s="8"/>
      <c r="H82" s="214"/>
      <c r="I82" s="196"/>
      <c r="J82" s="214"/>
      <c r="K82" s="196"/>
      <c r="L82" s="214"/>
    </row>
    <row r="83" spans="1:38" ht="27" customHeight="1" thickBot="1" x14ac:dyDescent="0.3">
      <c r="A83" s="791" t="s">
        <v>150</v>
      </c>
      <c r="B83" s="792"/>
      <c r="C83" s="792"/>
      <c r="D83" s="792"/>
      <c r="E83" s="792"/>
      <c r="F83" s="792"/>
      <c r="G83" s="792"/>
      <c r="H83" s="792"/>
      <c r="I83" s="792"/>
      <c r="J83" s="792"/>
      <c r="K83" s="793"/>
      <c r="L83" s="792"/>
      <c r="M83" s="792"/>
      <c r="N83" s="792"/>
      <c r="O83" s="792"/>
      <c r="P83" s="792"/>
      <c r="Q83" s="792"/>
      <c r="R83" s="792"/>
      <c r="S83" s="792"/>
      <c r="T83" s="792"/>
      <c r="U83" s="792"/>
      <c r="V83" s="792"/>
      <c r="W83" s="792"/>
      <c r="X83" s="792"/>
      <c r="Y83" s="792"/>
      <c r="Z83" s="792"/>
      <c r="AA83" s="792"/>
      <c r="AB83" s="792"/>
      <c r="AC83" s="792"/>
      <c r="AD83" s="792"/>
      <c r="AE83" s="792"/>
      <c r="AF83" s="792"/>
      <c r="AG83" s="792"/>
      <c r="AH83" s="792"/>
      <c r="AI83" s="792"/>
      <c r="AJ83" s="792"/>
      <c r="AK83" s="792"/>
      <c r="AL83" s="43"/>
    </row>
    <row r="84" spans="1:38" ht="33.75" customHeight="1" x14ac:dyDescent="0.25">
      <c r="A84" s="794" t="s">
        <v>0</v>
      </c>
      <c r="B84" s="795"/>
      <c r="C84" s="744" t="s">
        <v>41</v>
      </c>
      <c r="D84" s="745"/>
      <c r="E84" s="748" t="s">
        <v>80</v>
      </c>
      <c r="F84" s="749"/>
      <c r="G84" s="749"/>
      <c r="H84" s="749"/>
      <c r="I84" s="749"/>
      <c r="J84" s="749"/>
      <c r="K84" s="750"/>
      <c r="L84" s="749"/>
      <c r="M84" s="749"/>
      <c r="N84" s="802"/>
      <c r="O84" s="754" t="s">
        <v>78</v>
      </c>
      <c r="P84" s="755"/>
      <c r="Q84" s="755"/>
      <c r="R84" s="755"/>
      <c r="S84" s="755"/>
      <c r="T84" s="755"/>
      <c r="U84" s="755"/>
      <c r="V84" s="755"/>
      <c r="W84" s="755"/>
      <c r="X84" s="755"/>
      <c r="Y84" s="755"/>
      <c r="Z84" s="755"/>
      <c r="AA84" s="755"/>
      <c r="AB84" s="755"/>
      <c r="AC84" s="755"/>
      <c r="AD84" s="755"/>
      <c r="AE84" s="755"/>
      <c r="AF84" s="755"/>
      <c r="AG84" s="755"/>
      <c r="AH84" s="755"/>
      <c r="AI84" s="755"/>
      <c r="AJ84" s="755"/>
      <c r="AK84" s="755"/>
      <c r="AL84" s="756"/>
    </row>
    <row r="85" spans="1:38" ht="51" customHeight="1" thickBot="1" x14ac:dyDescent="0.3">
      <c r="A85" s="796"/>
      <c r="B85" s="797"/>
      <c r="C85" s="800"/>
      <c r="D85" s="801"/>
      <c r="E85" s="803"/>
      <c r="F85" s="804"/>
      <c r="G85" s="804"/>
      <c r="H85" s="804"/>
      <c r="I85" s="804"/>
      <c r="J85" s="804"/>
      <c r="K85" s="805"/>
      <c r="L85" s="804"/>
      <c r="M85" s="804"/>
      <c r="N85" s="806"/>
      <c r="O85" s="859"/>
      <c r="P85" s="860"/>
      <c r="Q85" s="860"/>
      <c r="R85" s="860"/>
      <c r="S85" s="860"/>
      <c r="T85" s="860"/>
      <c r="U85" s="860"/>
      <c r="V85" s="860"/>
      <c r="W85" s="860"/>
      <c r="X85" s="860"/>
      <c r="Y85" s="860"/>
      <c r="Z85" s="860"/>
      <c r="AA85" s="860"/>
      <c r="AB85" s="860"/>
      <c r="AC85" s="860"/>
      <c r="AD85" s="860"/>
      <c r="AE85" s="860"/>
      <c r="AF85" s="860"/>
      <c r="AG85" s="860"/>
      <c r="AH85" s="860"/>
      <c r="AI85" s="860"/>
      <c r="AJ85" s="860"/>
      <c r="AK85" s="860"/>
      <c r="AL85" s="861"/>
    </row>
    <row r="86" spans="1:38" ht="75" customHeight="1" x14ac:dyDescent="0.25">
      <c r="A86" s="796"/>
      <c r="B86" s="797"/>
      <c r="C86" s="862" t="s">
        <v>43</v>
      </c>
      <c r="D86" s="866" t="s">
        <v>44</v>
      </c>
      <c r="E86" s="853" t="s">
        <v>59</v>
      </c>
      <c r="F86" s="854"/>
      <c r="G86" s="854"/>
      <c r="H86" s="855"/>
      <c r="I86" s="845" t="s">
        <v>58</v>
      </c>
      <c r="J86" s="846"/>
      <c r="K86" s="847"/>
      <c r="L86" s="848"/>
      <c r="M86" s="841" t="s">
        <v>49</v>
      </c>
      <c r="N86" s="842"/>
      <c r="O86" s="807" t="s">
        <v>103</v>
      </c>
      <c r="P86" s="808"/>
      <c r="Q86" s="808"/>
      <c r="R86" s="808"/>
      <c r="S86" s="811" t="s">
        <v>49</v>
      </c>
      <c r="T86" s="812"/>
      <c r="U86" s="815" t="s">
        <v>104</v>
      </c>
      <c r="V86" s="816"/>
      <c r="W86" s="816"/>
      <c r="X86" s="816"/>
      <c r="Y86" s="816"/>
      <c r="Z86" s="817"/>
      <c r="AA86" s="821" t="s">
        <v>49</v>
      </c>
      <c r="AB86" s="822"/>
      <c r="AC86" s="825" t="s">
        <v>105</v>
      </c>
      <c r="AD86" s="826"/>
      <c r="AE86" s="826"/>
      <c r="AF86" s="827"/>
      <c r="AG86" s="831" t="s">
        <v>49</v>
      </c>
      <c r="AH86" s="832"/>
      <c r="AI86" s="835" t="s">
        <v>23</v>
      </c>
      <c r="AJ86" s="836"/>
      <c r="AK86" s="836"/>
      <c r="AL86" s="837"/>
    </row>
    <row r="87" spans="1:38" ht="75" customHeight="1" thickBot="1" x14ac:dyDescent="0.3">
      <c r="A87" s="796"/>
      <c r="B87" s="797"/>
      <c r="C87" s="862"/>
      <c r="D87" s="866"/>
      <c r="E87" s="856"/>
      <c r="F87" s="857"/>
      <c r="G87" s="857"/>
      <c r="H87" s="858"/>
      <c r="I87" s="849"/>
      <c r="J87" s="850"/>
      <c r="K87" s="851"/>
      <c r="L87" s="852"/>
      <c r="M87" s="843"/>
      <c r="N87" s="844"/>
      <c r="O87" s="809"/>
      <c r="P87" s="810"/>
      <c r="Q87" s="810"/>
      <c r="R87" s="810"/>
      <c r="S87" s="813"/>
      <c r="T87" s="814"/>
      <c r="U87" s="818"/>
      <c r="V87" s="819"/>
      <c r="W87" s="819"/>
      <c r="X87" s="819"/>
      <c r="Y87" s="819"/>
      <c r="Z87" s="820"/>
      <c r="AA87" s="823"/>
      <c r="AB87" s="824"/>
      <c r="AC87" s="828"/>
      <c r="AD87" s="829"/>
      <c r="AE87" s="829"/>
      <c r="AF87" s="830"/>
      <c r="AG87" s="833"/>
      <c r="AH87" s="834"/>
      <c r="AI87" s="838"/>
      <c r="AJ87" s="839"/>
      <c r="AK87" s="839"/>
      <c r="AL87" s="840"/>
    </row>
    <row r="88" spans="1:38" ht="139.5" customHeight="1" thickBot="1" x14ac:dyDescent="0.3">
      <c r="A88" s="798"/>
      <c r="B88" s="799"/>
      <c r="C88" s="863"/>
      <c r="D88" s="867"/>
      <c r="E88" s="91" t="s">
        <v>81</v>
      </c>
      <c r="F88" s="619" t="s">
        <v>82</v>
      </c>
      <c r="G88" s="91" t="s">
        <v>83</v>
      </c>
      <c r="H88" s="619" t="s">
        <v>84</v>
      </c>
      <c r="I88" s="197" t="s">
        <v>81</v>
      </c>
      <c r="J88" s="64" t="s">
        <v>92</v>
      </c>
      <c r="K88" s="197" t="s">
        <v>93</v>
      </c>
      <c r="L88" s="64" t="s">
        <v>94</v>
      </c>
      <c r="M88" s="98" t="s">
        <v>85</v>
      </c>
      <c r="N88" s="207" t="s">
        <v>86</v>
      </c>
      <c r="O88" s="100" t="s">
        <v>87</v>
      </c>
      <c r="P88" s="102" t="s">
        <v>101</v>
      </c>
      <c r="Q88" s="100" t="s">
        <v>88</v>
      </c>
      <c r="R88" s="102" t="s">
        <v>102</v>
      </c>
      <c r="S88" s="103" t="s">
        <v>89</v>
      </c>
      <c r="T88" s="213" t="s">
        <v>90</v>
      </c>
      <c r="U88" s="104" t="s">
        <v>87</v>
      </c>
      <c r="V88" s="107" t="s">
        <v>106</v>
      </c>
      <c r="W88" s="105" t="s">
        <v>107</v>
      </c>
      <c r="X88" s="108" t="s">
        <v>88</v>
      </c>
      <c r="Y88" s="107" t="s">
        <v>108</v>
      </c>
      <c r="Z88" s="105" t="s">
        <v>109</v>
      </c>
      <c r="AA88" s="110" t="s">
        <v>95</v>
      </c>
      <c r="AB88" s="111" t="s">
        <v>96</v>
      </c>
      <c r="AC88" s="112" t="s">
        <v>87</v>
      </c>
      <c r="AD88" s="113" t="s">
        <v>101</v>
      </c>
      <c r="AE88" s="112" t="s">
        <v>88</v>
      </c>
      <c r="AF88" s="113" t="s">
        <v>102</v>
      </c>
      <c r="AG88" s="114" t="s">
        <v>91</v>
      </c>
      <c r="AH88" s="115" t="s">
        <v>110</v>
      </c>
      <c r="AI88" s="120" t="s">
        <v>111</v>
      </c>
      <c r="AJ88" s="121" t="s">
        <v>112</v>
      </c>
      <c r="AK88" s="122" t="s">
        <v>39</v>
      </c>
      <c r="AL88" s="124" t="s">
        <v>57</v>
      </c>
    </row>
    <row r="89" spans="1:38" ht="38.25" customHeight="1" thickBot="1" x14ac:dyDescent="0.3">
      <c r="A89" s="708" t="s">
        <v>1</v>
      </c>
      <c r="B89" s="712"/>
      <c r="C89" s="5" t="s">
        <v>2</v>
      </c>
      <c r="D89" s="70" t="s">
        <v>3</v>
      </c>
      <c r="E89" s="5" t="s">
        <v>4</v>
      </c>
      <c r="F89" s="208" t="s">
        <v>5</v>
      </c>
      <c r="G89" s="5" t="s">
        <v>33</v>
      </c>
      <c r="H89" s="208" t="s">
        <v>34</v>
      </c>
      <c r="I89" s="198" t="s">
        <v>18</v>
      </c>
      <c r="J89" s="208" t="s">
        <v>19</v>
      </c>
      <c r="K89" s="198" t="s">
        <v>20</v>
      </c>
      <c r="L89" s="208" t="s">
        <v>21</v>
      </c>
      <c r="M89" s="5" t="s">
        <v>22</v>
      </c>
      <c r="N89" s="208" t="s">
        <v>35</v>
      </c>
      <c r="O89" s="5" t="s">
        <v>36</v>
      </c>
      <c r="P89" s="208" t="s">
        <v>37</v>
      </c>
      <c r="Q89" s="5" t="s">
        <v>38</v>
      </c>
      <c r="R89" s="208" t="s">
        <v>24</v>
      </c>
      <c r="S89" s="5" t="s">
        <v>25</v>
      </c>
      <c r="T89" s="208" t="s">
        <v>26</v>
      </c>
      <c r="U89" s="5" t="s">
        <v>27</v>
      </c>
      <c r="V89" s="321" t="s">
        <v>28</v>
      </c>
      <c r="W89" s="208" t="s">
        <v>29</v>
      </c>
      <c r="X89" s="70" t="s">
        <v>30</v>
      </c>
      <c r="Y89" s="208" t="s">
        <v>31</v>
      </c>
      <c r="Z89" s="208" t="s">
        <v>32</v>
      </c>
      <c r="AA89" s="5" t="s">
        <v>51</v>
      </c>
      <c r="AB89" s="5" t="s">
        <v>52</v>
      </c>
      <c r="AC89" s="5" t="s">
        <v>53</v>
      </c>
      <c r="AD89" s="5" t="s">
        <v>54</v>
      </c>
      <c r="AE89" s="5" t="s">
        <v>55</v>
      </c>
      <c r="AF89" s="5" t="s">
        <v>56</v>
      </c>
      <c r="AG89" s="5" t="s">
        <v>60</v>
      </c>
      <c r="AH89" s="5" t="s">
        <v>61</v>
      </c>
      <c r="AI89" s="5" t="s">
        <v>62</v>
      </c>
      <c r="AJ89" s="70" t="s">
        <v>63</v>
      </c>
      <c r="AK89" s="5" t="s">
        <v>64</v>
      </c>
      <c r="AL89" s="71" t="s">
        <v>65</v>
      </c>
    </row>
    <row r="90" spans="1:38" ht="99" customHeight="1" x14ac:dyDescent="0.25">
      <c r="A90" s="12">
        <v>1</v>
      </c>
      <c r="B90" s="13" t="s">
        <v>11</v>
      </c>
      <c r="C90" s="713">
        <v>1431400</v>
      </c>
      <c r="D90" s="705">
        <f>C90-AH103</f>
        <v>1134779.1800000002</v>
      </c>
      <c r="E90" s="458"/>
      <c r="F90" s="446"/>
      <c r="G90" s="458"/>
      <c r="H90" s="446"/>
      <c r="I90" s="451"/>
      <c r="J90" s="446"/>
      <c r="K90" s="451"/>
      <c r="L90" s="446"/>
      <c r="M90" s="458"/>
      <c r="N90" s="446"/>
      <c r="O90" s="458"/>
      <c r="P90" s="446"/>
      <c r="Q90" s="458"/>
      <c r="R90" s="446"/>
      <c r="S90" s="458"/>
      <c r="T90" s="446"/>
      <c r="U90" s="76"/>
      <c r="V90" s="235"/>
      <c r="W90" s="234"/>
      <c r="X90" s="76"/>
      <c r="Y90" s="235"/>
      <c r="Z90" s="234"/>
      <c r="AA90" s="76"/>
      <c r="AB90" s="234"/>
      <c r="AC90" s="76"/>
      <c r="AD90" s="41"/>
      <c r="AE90" s="76"/>
      <c r="AF90" s="41"/>
      <c r="AG90" s="76">
        <f>U90+X90+AC90+AE90</f>
        <v>0</v>
      </c>
      <c r="AH90" s="41">
        <f>W90+Z90+AD90+AF90</f>
        <v>0</v>
      </c>
      <c r="AI90" s="39">
        <f>AD90/(C90-AH97)</f>
        <v>0</v>
      </c>
      <c r="AJ90" s="90">
        <f>AF90/(C90-AH97)</f>
        <v>0</v>
      </c>
      <c r="AK90" s="123"/>
      <c r="AL90" s="125">
        <f>AH90/C90</f>
        <v>0</v>
      </c>
    </row>
    <row r="91" spans="1:38" ht="87" customHeight="1" x14ac:dyDescent="0.25">
      <c r="A91" s="14">
        <v>2</v>
      </c>
      <c r="B91" s="15" t="s">
        <v>6</v>
      </c>
      <c r="C91" s="714"/>
      <c r="D91" s="706"/>
      <c r="E91" s="458"/>
      <c r="F91" s="446"/>
      <c r="G91" s="458"/>
      <c r="H91" s="446"/>
      <c r="I91" s="451"/>
      <c r="J91" s="446"/>
      <c r="K91" s="451"/>
      <c r="L91" s="446"/>
      <c r="M91" s="458"/>
      <c r="N91" s="446"/>
      <c r="O91" s="458"/>
      <c r="P91" s="446"/>
      <c r="Q91" s="458"/>
      <c r="R91" s="446"/>
      <c r="S91" s="458"/>
      <c r="T91" s="446"/>
      <c r="U91" s="76"/>
      <c r="V91" s="235"/>
      <c r="W91" s="234"/>
      <c r="X91" s="76"/>
      <c r="Y91" s="235"/>
      <c r="Z91" s="234"/>
      <c r="AA91" s="76"/>
      <c r="AB91" s="234"/>
      <c r="AC91" s="76"/>
      <c r="AD91" s="41"/>
      <c r="AE91" s="76"/>
      <c r="AF91" s="41"/>
      <c r="AG91" s="76">
        <f t="shared" ref="AG91:AG102" si="47">U91+X91+AC91+AE91</f>
        <v>0</v>
      </c>
      <c r="AH91" s="41">
        <f t="shared" ref="AH91:AH102" si="48">W91+Z91+AD91+AF91</f>
        <v>0</v>
      </c>
      <c r="AI91" s="39">
        <f>AD91/(C90-AH97)</f>
        <v>0</v>
      </c>
      <c r="AJ91" s="90">
        <f>AF91/(C90-AH97)</f>
        <v>0</v>
      </c>
      <c r="AK91" s="123"/>
      <c r="AL91" s="125">
        <f>AH91/C90</f>
        <v>0</v>
      </c>
    </row>
    <row r="92" spans="1:38" ht="85.5" customHeight="1" x14ac:dyDescent="0.25">
      <c r="A92" s="14">
        <v>3</v>
      </c>
      <c r="B92" s="15" t="s">
        <v>13</v>
      </c>
      <c r="C92" s="714"/>
      <c r="D92" s="706"/>
      <c r="E92" s="467">
        <v>0</v>
      </c>
      <c r="F92" s="468">
        <v>0</v>
      </c>
      <c r="G92" s="434">
        <v>0</v>
      </c>
      <c r="H92" s="475">
        <v>0</v>
      </c>
      <c r="I92" s="199">
        <v>0</v>
      </c>
      <c r="J92" s="437">
        <v>0</v>
      </c>
      <c r="K92" s="199">
        <v>0</v>
      </c>
      <c r="L92" s="437">
        <v>0</v>
      </c>
      <c r="M92" s="463">
        <f t="shared" ref="M92:M93" si="49">SUM(I92,K92)</f>
        <v>0</v>
      </c>
      <c r="N92" s="464">
        <f t="shared" ref="N92:N93" si="50">SUM(J92,L92)</f>
        <v>0</v>
      </c>
      <c r="O92" s="436">
        <v>0</v>
      </c>
      <c r="P92" s="428">
        <v>0</v>
      </c>
      <c r="Q92" s="436">
        <v>0</v>
      </c>
      <c r="R92" s="428">
        <v>0</v>
      </c>
      <c r="S92" s="274">
        <f t="shared" ref="S92:S93" si="51">SUM(O92,Q92)</f>
        <v>0</v>
      </c>
      <c r="T92" s="275">
        <f t="shared" ref="T92:T93" si="52">SUM(P92,R92)</f>
        <v>0</v>
      </c>
      <c r="U92" s="443">
        <v>0</v>
      </c>
      <c r="V92" s="444">
        <v>0</v>
      </c>
      <c r="W92" s="442">
        <v>0</v>
      </c>
      <c r="X92" s="452">
        <v>0</v>
      </c>
      <c r="Y92" s="444">
        <v>0</v>
      </c>
      <c r="Z92" s="442">
        <v>0</v>
      </c>
      <c r="AA92" s="276">
        <f t="shared" ref="AA92:AA93" si="53">SUM(U92,X92)</f>
        <v>0</v>
      </c>
      <c r="AB92" s="441">
        <f t="shared" ref="AB92" si="54">W92+Z92</f>
        <v>0</v>
      </c>
      <c r="AC92" s="425">
        <v>0</v>
      </c>
      <c r="AD92" s="431">
        <v>0</v>
      </c>
      <c r="AE92" s="425">
        <v>0</v>
      </c>
      <c r="AF92" s="431">
        <v>0</v>
      </c>
      <c r="AG92" s="116">
        <f t="shared" si="47"/>
        <v>0</v>
      </c>
      <c r="AH92" s="117">
        <f t="shared" si="48"/>
        <v>0</v>
      </c>
      <c r="AI92" s="67">
        <f>AD92/(C90-AH97)</f>
        <v>0</v>
      </c>
      <c r="AJ92" s="66">
        <f>AF92/(C90-AH97)</f>
        <v>0</v>
      </c>
      <c r="AK92" s="123"/>
      <c r="AL92" s="126">
        <f>AH92/C90</f>
        <v>0</v>
      </c>
    </row>
    <row r="93" spans="1:38" ht="101.25" customHeight="1" x14ac:dyDescent="0.25">
      <c r="A93" s="14">
        <v>4</v>
      </c>
      <c r="B93" s="15" t="s">
        <v>14</v>
      </c>
      <c r="C93" s="714"/>
      <c r="D93" s="706"/>
      <c r="E93" s="467">
        <v>1</v>
      </c>
      <c r="F93" s="468">
        <v>54818.04</v>
      </c>
      <c r="G93" s="434">
        <v>1</v>
      </c>
      <c r="H93" s="475">
        <v>80000</v>
      </c>
      <c r="I93" s="199">
        <v>1</v>
      </c>
      <c r="J93" s="437">
        <v>45000</v>
      </c>
      <c r="K93" s="199">
        <v>1</v>
      </c>
      <c r="L93" s="437">
        <v>80000</v>
      </c>
      <c r="M93" s="463">
        <f t="shared" si="49"/>
        <v>2</v>
      </c>
      <c r="N93" s="464">
        <f t="shared" si="50"/>
        <v>125000</v>
      </c>
      <c r="O93" s="436">
        <v>1</v>
      </c>
      <c r="P93" s="428">
        <v>44976</v>
      </c>
      <c r="Q93" s="436">
        <v>0</v>
      </c>
      <c r="R93" s="428">
        <v>0</v>
      </c>
      <c r="S93" s="274">
        <f t="shared" si="51"/>
        <v>1</v>
      </c>
      <c r="T93" s="275">
        <f t="shared" si="52"/>
        <v>44976</v>
      </c>
      <c r="U93" s="443">
        <v>0</v>
      </c>
      <c r="V93" s="444">
        <v>0</v>
      </c>
      <c r="W93" s="442">
        <v>0</v>
      </c>
      <c r="X93" s="452">
        <v>0</v>
      </c>
      <c r="Y93" s="444">
        <v>0</v>
      </c>
      <c r="Z93" s="442">
        <v>0</v>
      </c>
      <c r="AA93" s="276">
        <f t="shared" si="53"/>
        <v>0</v>
      </c>
      <c r="AB93" s="441">
        <f t="shared" ref="AB93" si="55">W93+Z93</f>
        <v>0</v>
      </c>
      <c r="AC93" s="425">
        <v>0</v>
      </c>
      <c r="AD93" s="431">
        <v>0</v>
      </c>
      <c r="AE93" s="425">
        <v>0</v>
      </c>
      <c r="AF93" s="431">
        <v>0</v>
      </c>
      <c r="AG93" s="116">
        <f t="shared" si="47"/>
        <v>0</v>
      </c>
      <c r="AH93" s="117">
        <f t="shared" si="48"/>
        <v>0</v>
      </c>
      <c r="AI93" s="67">
        <f>AD93/(C90-AH97)</f>
        <v>0</v>
      </c>
      <c r="AJ93" s="66">
        <f>AF93/(C90-AH97)</f>
        <v>0</v>
      </c>
      <c r="AK93" s="123"/>
      <c r="AL93" s="126">
        <f>AH93/C90</f>
        <v>0</v>
      </c>
    </row>
    <row r="94" spans="1:38" ht="138" customHeight="1" x14ac:dyDescent="0.25">
      <c r="A94" s="14">
        <v>5</v>
      </c>
      <c r="B94" s="15" t="s">
        <v>99</v>
      </c>
      <c r="C94" s="714"/>
      <c r="D94" s="706"/>
      <c r="E94" s="458"/>
      <c r="F94" s="446"/>
      <c r="G94" s="458"/>
      <c r="H94" s="446"/>
      <c r="I94" s="451"/>
      <c r="J94" s="446"/>
      <c r="K94" s="451"/>
      <c r="L94" s="446"/>
      <c r="M94" s="458"/>
      <c r="N94" s="446"/>
      <c r="O94" s="458"/>
      <c r="P94" s="446"/>
      <c r="Q94" s="458"/>
      <c r="R94" s="446"/>
      <c r="S94" s="458"/>
      <c r="T94" s="446"/>
      <c r="U94" s="458"/>
      <c r="V94" s="449"/>
      <c r="W94" s="446"/>
      <c r="X94" s="458"/>
      <c r="Y94" s="449"/>
      <c r="Z94" s="446"/>
      <c r="AA94" s="76"/>
      <c r="AB94" s="234"/>
      <c r="AC94" s="458"/>
      <c r="AD94" s="446"/>
      <c r="AE94" s="458"/>
      <c r="AF94" s="446"/>
      <c r="AG94" s="76">
        <f t="shared" si="47"/>
        <v>0</v>
      </c>
      <c r="AH94" s="41">
        <f t="shared" si="48"/>
        <v>0</v>
      </c>
      <c r="AI94" s="39">
        <f>AD94/(C90-AH97)</f>
        <v>0</v>
      </c>
      <c r="AJ94" s="90">
        <f>AF94/(C90-AH97)</f>
        <v>0</v>
      </c>
      <c r="AK94" s="123"/>
      <c r="AL94" s="125">
        <f>AH94/C90</f>
        <v>0</v>
      </c>
    </row>
    <row r="95" spans="1:38" ht="116.25" customHeight="1" x14ac:dyDescent="0.25">
      <c r="A95" s="14">
        <v>6</v>
      </c>
      <c r="B95" s="15" t="s">
        <v>16</v>
      </c>
      <c r="C95" s="714"/>
      <c r="D95" s="706"/>
      <c r="E95" s="467">
        <v>10</v>
      </c>
      <c r="F95" s="468">
        <v>395957.58</v>
      </c>
      <c r="G95" s="434">
        <v>3</v>
      </c>
      <c r="H95" s="475">
        <v>55000</v>
      </c>
      <c r="I95" s="199">
        <v>6</v>
      </c>
      <c r="J95" s="437">
        <v>98185</v>
      </c>
      <c r="K95" s="199">
        <v>3</v>
      </c>
      <c r="L95" s="437">
        <v>55000</v>
      </c>
      <c r="M95" s="463">
        <f t="shared" ref="M95" si="56">SUM(I95,K95)</f>
        <v>9</v>
      </c>
      <c r="N95" s="464">
        <f t="shared" ref="N95" si="57">SUM(J95,L95)</f>
        <v>153185</v>
      </c>
      <c r="O95" s="436">
        <v>4</v>
      </c>
      <c r="P95" s="428">
        <v>66217</v>
      </c>
      <c r="Q95" s="436">
        <v>1</v>
      </c>
      <c r="R95" s="428">
        <v>5000</v>
      </c>
      <c r="S95" s="274">
        <f t="shared" ref="S95" si="58">SUM(O95,Q95)</f>
        <v>5</v>
      </c>
      <c r="T95" s="275">
        <f t="shared" ref="T95" si="59">SUM(P95,R95)</f>
        <v>71217</v>
      </c>
      <c r="U95" s="443">
        <v>0</v>
      </c>
      <c r="V95" s="444">
        <v>0</v>
      </c>
      <c r="W95" s="442">
        <v>0</v>
      </c>
      <c r="X95" s="452">
        <v>0</v>
      </c>
      <c r="Y95" s="444">
        <v>0</v>
      </c>
      <c r="Z95" s="442">
        <v>0</v>
      </c>
      <c r="AA95" s="276">
        <f t="shared" ref="AA95" si="60">SUM(U95,X95)</f>
        <v>0</v>
      </c>
      <c r="AB95" s="441">
        <f t="shared" ref="AB95" si="61">W95+Z95</f>
        <v>0</v>
      </c>
      <c r="AC95" s="425">
        <v>3</v>
      </c>
      <c r="AD95" s="431">
        <v>54895</v>
      </c>
      <c r="AE95" s="425">
        <v>1</v>
      </c>
      <c r="AF95" s="431">
        <v>5000</v>
      </c>
      <c r="AG95" s="116">
        <f t="shared" si="47"/>
        <v>4</v>
      </c>
      <c r="AH95" s="117">
        <f t="shared" si="48"/>
        <v>59895</v>
      </c>
      <c r="AI95" s="67">
        <f>AD95/(C90-AH97)</f>
        <v>3.8550317064858425E-2</v>
      </c>
      <c r="AJ95" s="66">
        <f>AF95/(C90-AH97)</f>
        <v>3.5112776268201493E-3</v>
      </c>
      <c r="AK95" s="123"/>
      <c r="AL95" s="126">
        <f>AH95/C90</f>
        <v>4.1843649573843789E-2</v>
      </c>
    </row>
    <row r="96" spans="1:38" ht="65.25" customHeight="1" x14ac:dyDescent="0.25">
      <c r="A96" s="14">
        <v>7</v>
      </c>
      <c r="B96" s="15" t="s">
        <v>98</v>
      </c>
      <c r="C96" s="714"/>
      <c r="D96" s="706"/>
      <c r="E96" s="469"/>
      <c r="F96" s="470"/>
      <c r="G96" s="445"/>
      <c r="H96" s="446"/>
      <c r="I96" s="451"/>
      <c r="J96" s="446"/>
      <c r="K96" s="451"/>
      <c r="L96" s="446"/>
      <c r="M96" s="451"/>
      <c r="N96" s="446"/>
      <c r="O96" s="445"/>
      <c r="P96" s="446"/>
      <c r="Q96" s="445"/>
      <c r="R96" s="446"/>
      <c r="S96" s="451"/>
      <c r="T96" s="446"/>
      <c r="U96" s="445"/>
      <c r="V96" s="449"/>
      <c r="W96" s="446"/>
      <c r="X96" s="451"/>
      <c r="Y96" s="449"/>
      <c r="Z96" s="446"/>
      <c r="AA96" s="240"/>
      <c r="AB96" s="79"/>
      <c r="AC96" s="445"/>
      <c r="AD96" s="446"/>
      <c r="AE96" s="445"/>
      <c r="AF96" s="446"/>
      <c r="AG96" s="76">
        <f t="shared" si="47"/>
        <v>0</v>
      </c>
      <c r="AH96" s="41">
        <f t="shared" si="48"/>
        <v>0</v>
      </c>
      <c r="AI96" s="39">
        <f>AD96/(C90-AH97)</f>
        <v>0</v>
      </c>
      <c r="AJ96" s="90">
        <f>AF96/(C90-AH97)</f>
        <v>0</v>
      </c>
      <c r="AK96" s="123"/>
      <c r="AL96" s="125">
        <f>AH96/C90</f>
        <v>0</v>
      </c>
    </row>
    <row r="97" spans="1:38" ht="59.25" customHeight="1" x14ac:dyDescent="0.25">
      <c r="A97" s="14">
        <v>8</v>
      </c>
      <c r="B97" s="15" t="s">
        <v>97</v>
      </c>
      <c r="C97" s="714"/>
      <c r="D97" s="706"/>
      <c r="E97" s="471"/>
      <c r="F97" s="472"/>
      <c r="G97" s="422">
        <v>17</v>
      </c>
      <c r="H97" s="421">
        <v>172000</v>
      </c>
      <c r="I97" s="451"/>
      <c r="J97" s="446"/>
      <c r="K97" s="199">
        <v>17</v>
      </c>
      <c r="L97" s="437">
        <v>172000</v>
      </c>
      <c r="M97" s="463">
        <f t="shared" ref="M97:M102" si="62">SUM(I97,K97)</f>
        <v>17</v>
      </c>
      <c r="N97" s="464">
        <f t="shared" ref="N97:N102" si="63">SUM(J97,L97)</f>
        <v>172000</v>
      </c>
      <c r="O97" s="481"/>
      <c r="P97" s="447"/>
      <c r="Q97" s="420">
        <v>6</v>
      </c>
      <c r="R97" s="419">
        <v>31541.41</v>
      </c>
      <c r="S97" s="274">
        <f t="shared" ref="S97:S102" si="64">SUM(O97,Q97)</f>
        <v>6</v>
      </c>
      <c r="T97" s="275">
        <f t="shared" ref="T97:T102" si="65">SUM(P97,R97)</f>
        <v>31541.41</v>
      </c>
      <c r="U97" s="445"/>
      <c r="V97" s="449"/>
      <c r="W97" s="446"/>
      <c r="X97" s="452">
        <v>0</v>
      </c>
      <c r="Y97" s="444">
        <v>0</v>
      </c>
      <c r="Z97" s="442">
        <v>0</v>
      </c>
      <c r="AA97" s="276">
        <f t="shared" ref="AA97:AA102" si="66">SUM(U97,X97)</f>
        <v>0</v>
      </c>
      <c r="AB97" s="441">
        <f t="shared" ref="AB97" si="67">W97+Z97</f>
        <v>0</v>
      </c>
      <c r="AC97" s="445"/>
      <c r="AD97" s="446"/>
      <c r="AE97" s="425">
        <v>3</v>
      </c>
      <c r="AF97" s="431">
        <v>7416.9</v>
      </c>
      <c r="AG97" s="116">
        <f t="shared" si="47"/>
        <v>3</v>
      </c>
      <c r="AH97" s="117">
        <f t="shared" si="48"/>
        <v>7416.9</v>
      </c>
      <c r="AI97" s="169"/>
      <c r="AJ97" s="170"/>
      <c r="AK97" s="123">
        <f>AH103/C90</f>
        <v>0.20722426994550786</v>
      </c>
      <c r="AL97" s="126">
        <f>AH97/C90</f>
        <v>5.1815704904289508E-3</v>
      </c>
    </row>
    <row r="98" spans="1:38" ht="60" customHeight="1" x14ac:dyDescent="0.25">
      <c r="A98" s="14">
        <v>9</v>
      </c>
      <c r="B98" s="15" t="s">
        <v>7</v>
      </c>
      <c r="C98" s="714"/>
      <c r="D98" s="706"/>
      <c r="E98" s="467">
        <v>2</v>
      </c>
      <c r="F98" s="468">
        <v>106202.88</v>
      </c>
      <c r="G98" s="434">
        <v>0</v>
      </c>
      <c r="H98" s="475">
        <v>0</v>
      </c>
      <c r="I98" s="199">
        <v>1</v>
      </c>
      <c r="J98" s="437">
        <v>50000</v>
      </c>
      <c r="K98" s="199">
        <v>0</v>
      </c>
      <c r="L98" s="437">
        <v>0</v>
      </c>
      <c r="M98" s="463">
        <f t="shared" si="62"/>
        <v>1</v>
      </c>
      <c r="N98" s="464">
        <f t="shared" si="63"/>
        <v>50000</v>
      </c>
      <c r="O98" s="436">
        <v>1</v>
      </c>
      <c r="P98" s="428">
        <v>49743.53</v>
      </c>
      <c r="Q98" s="436">
        <v>0</v>
      </c>
      <c r="R98" s="428">
        <v>0</v>
      </c>
      <c r="S98" s="274">
        <f t="shared" si="64"/>
        <v>1</v>
      </c>
      <c r="T98" s="275">
        <f t="shared" si="65"/>
        <v>49743.53</v>
      </c>
      <c r="U98" s="443">
        <v>0</v>
      </c>
      <c r="V98" s="444">
        <v>0</v>
      </c>
      <c r="W98" s="442">
        <v>0</v>
      </c>
      <c r="X98" s="452">
        <v>0</v>
      </c>
      <c r="Y98" s="444">
        <v>0</v>
      </c>
      <c r="Z98" s="442">
        <v>0</v>
      </c>
      <c r="AA98" s="276">
        <f t="shared" si="66"/>
        <v>0</v>
      </c>
      <c r="AB98" s="441">
        <f t="shared" ref="AB98" si="68">W98+Z98</f>
        <v>0</v>
      </c>
      <c r="AC98" s="425">
        <v>0</v>
      </c>
      <c r="AD98" s="431">
        <v>0</v>
      </c>
      <c r="AE98" s="425">
        <v>0</v>
      </c>
      <c r="AF98" s="431">
        <v>0</v>
      </c>
      <c r="AG98" s="116">
        <f t="shared" si="47"/>
        <v>0</v>
      </c>
      <c r="AH98" s="117">
        <f t="shared" si="48"/>
        <v>0</v>
      </c>
      <c r="AI98" s="67">
        <f>AD98/(C90-AH97)</f>
        <v>0</v>
      </c>
      <c r="AJ98" s="66">
        <f>AF98/(C90-AH97)</f>
        <v>0</v>
      </c>
      <c r="AK98" s="123"/>
      <c r="AL98" s="126">
        <f>AH98/C90</f>
        <v>0</v>
      </c>
    </row>
    <row r="99" spans="1:38" ht="73.5" customHeight="1" x14ac:dyDescent="0.25">
      <c r="A99" s="14">
        <v>10</v>
      </c>
      <c r="B99" s="15" t="s">
        <v>8</v>
      </c>
      <c r="C99" s="714"/>
      <c r="D99" s="706"/>
      <c r="E99" s="467">
        <v>5</v>
      </c>
      <c r="F99" s="468">
        <v>155693.96</v>
      </c>
      <c r="G99" s="434">
        <v>2</v>
      </c>
      <c r="H99" s="475">
        <v>135000</v>
      </c>
      <c r="I99" s="199">
        <v>3</v>
      </c>
      <c r="J99" s="437">
        <v>83760.460000000006</v>
      </c>
      <c r="K99" s="199">
        <v>2</v>
      </c>
      <c r="L99" s="437">
        <v>135000</v>
      </c>
      <c r="M99" s="463">
        <f t="shared" si="62"/>
        <v>5</v>
      </c>
      <c r="N99" s="464">
        <f t="shared" si="63"/>
        <v>218760.46000000002</v>
      </c>
      <c r="O99" s="436">
        <v>2</v>
      </c>
      <c r="P99" s="428">
        <v>46141.95</v>
      </c>
      <c r="Q99" s="436">
        <v>2</v>
      </c>
      <c r="R99" s="428">
        <v>132858.15</v>
      </c>
      <c r="S99" s="274">
        <f t="shared" si="64"/>
        <v>4</v>
      </c>
      <c r="T99" s="275">
        <f t="shared" si="65"/>
        <v>179000.09999999998</v>
      </c>
      <c r="U99" s="443">
        <v>1</v>
      </c>
      <c r="V99" s="444">
        <v>5069</v>
      </c>
      <c r="W99" s="290">
        <v>2869.89</v>
      </c>
      <c r="X99" s="452">
        <v>1</v>
      </c>
      <c r="Y99" s="444">
        <v>3464.56</v>
      </c>
      <c r="Z99" s="290">
        <v>1535.44</v>
      </c>
      <c r="AA99" s="276">
        <f t="shared" si="66"/>
        <v>2</v>
      </c>
      <c r="AB99" s="441">
        <f t="shared" ref="AB99" si="69">W99+Z99</f>
        <v>4405.33</v>
      </c>
      <c r="AC99" s="355">
        <v>1</v>
      </c>
      <c r="AD99" s="356">
        <v>38203.06</v>
      </c>
      <c r="AE99" s="355">
        <v>1</v>
      </c>
      <c r="AF99" s="356">
        <v>131322.71</v>
      </c>
      <c r="AG99" s="116">
        <f t="shared" si="47"/>
        <v>4</v>
      </c>
      <c r="AH99" s="117">
        <f t="shared" si="48"/>
        <v>173931.09999999998</v>
      </c>
      <c r="AI99" s="67">
        <f>AD99/(C90-AH97)</f>
        <v>2.6828309970813556E-2</v>
      </c>
      <c r="AJ99" s="66">
        <f>AF99/(C90-AH97)</f>
        <v>9.2222098703278133E-2</v>
      </c>
      <c r="AK99" s="123"/>
      <c r="AL99" s="126">
        <f>AH99/C90</f>
        <v>0.1215111778678217</v>
      </c>
    </row>
    <row r="100" spans="1:38" ht="120" customHeight="1" x14ac:dyDescent="0.25">
      <c r="A100" s="14">
        <v>11</v>
      </c>
      <c r="B100" s="15" t="s">
        <v>12</v>
      </c>
      <c r="C100" s="714"/>
      <c r="D100" s="706"/>
      <c r="E100" s="467">
        <v>16</v>
      </c>
      <c r="F100" s="468">
        <v>509977.00000000006</v>
      </c>
      <c r="G100" s="434">
        <v>1</v>
      </c>
      <c r="H100" s="475">
        <v>202400</v>
      </c>
      <c r="I100" s="199">
        <v>5</v>
      </c>
      <c r="J100" s="437">
        <v>113656.37</v>
      </c>
      <c r="K100" s="199">
        <v>1</v>
      </c>
      <c r="L100" s="437">
        <v>202400</v>
      </c>
      <c r="M100" s="463">
        <f t="shared" si="62"/>
        <v>6</v>
      </c>
      <c r="N100" s="464">
        <f t="shared" si="63"/>
        <v>316056.37</v>
      </c>
      <c r="O100" s="436">
        <v>4</v>
      </c>
      <c r="P100" s="428">
        <v>94907.28</v>
      </c>
      <c r="Q100" s="436">
        <v>1</v>
      </c>
      <c r="R100" s="428">
        <v>49037.66</v>
      </c>
      <c r="S100" s="274">
        <f t="shared" si="64"/>
        <v>5</v>
      </c>
      <c r="T100" s="275">
        <f t="shared" si="65"/>
        <v>143944.94</v>
      </c>
      <c r="U100" s="443">
        <v>0</v>
      </c>
      <c r="V100" s="444">
        <v>0</v>
      </c>
      <c r="W100" s="442">
        <v>0</v>
      </c>
      <c r="X100" s="452">
        <v>1</v>
      </c>
      <c r="Y100" s="444">
        <v>200377.13</v>
      </c>
      <c r="Z100" s="290">
        <v>2022.87</v>
      </c>
      <c r="AA100" s="276">
        <f t="shared" si="66"/>
        <v>1</v>
      </c>
      <c r="AB100" s="441">
        <f t="shared" ref="AB100" si="70">W100+Z100</f>
        <v>2022.87</v>
      </c>
      <c r="AC100" s="425">
        <v>0</v>
      </c>
      <c r="AD100" s="431">
        <v>0</v>
      </c>
      <c r="AE100" s="425">
        <v>0</v>
      </c>
      <c r="AF100" s="431">
        <v>0</v>
      </c>
      <c r="AG100" s="116">
        <f t="shared" si="47"/>
        <v>1</v>
      </c>
      <c r="AH100" s="117">
        <f t="shared" si="48"/>
        <v>2022.87</v>
      </c>
      <c r="AI100" s="67">
        <f>AD100/(C90-AH97)</f>
        <v>0</v>
      </c>
      <c r="AJ100" s="66">
        <f>AF100/(C90-AH97)</f>
        <v>0</v>
      </c>
      <c r="AK100" s="123"/>
      <c r="AL100" s="126">
        <f>AH100/C90</f>
        <v>1.413210842531787E-3</v>
      </c>
    </row>
    <row r="101" spans="1:38" ht="63.75" customHeight="1" x14ac:dyDescent="0.25">
      <c r="A101" s="14">
        <v>12</v>
      </c>
      <c r="B101" s="15" t="s">
        <v>9</v>
      </c>
      <c r="C101" s="714"/>
      <c r="D101" s="706"/>
      <c r="E101" s="467">
        <v>6</v>
      </c>
      <c r="F101" s="468">
        <v>138143.56</v>
      </c>
      <c r="G101" s="434">
        <v>0</v>
      </c>
      <c r="H101" s="475">
        <v>0</v>
      </c>
      <c r="I101" s="199">
        <v>3</v>
      </c>
      <c r="J101" s="437">
        <v>52000</v>
      </c>
      <c r="K101" s="199">
        <v>0</v>
      </c>
      <c r="L101" s="437">
        <v>0</v>
      </c>
      <c r="M101" s="463">
        <f t="shared" si="62"/>
        <v>3</v>
      </c>
      <c r="N101" s="464">
        <f t="shared" si="63"/>
        <v>52000</v>
      </c>
      <c r="O101" s="436">
        <v>2</v>
      </c>
      <c r="P101" s="418">
        <v>35790</v>
      </c>
      <c r="Q101" s="436">
        <v>0</v>
      </c>
      <c r="R101" s="428">
        <v>0</v>
      </c>
      <c r="S101" s="274">
        <f t="shared" si="64"/>
        <v>2</v>
      </c>
      <c r="T101" s="275">
        <f t="shared" si="65"/>
        <v>35790</v>
      </c>
      <c r="U101" s="443">
        <v>0</v>
      </c>
      <c r="V101" s="444">
        <v>0</v>
      </c>
      <c r="W101" s="442">
        <v>0</v>
      </c>
      <c r="X101" s="452">
        <v>0</v>
      </c>
      <c r="Y101" s="444">
        <v>0</v>
      </c>
      <c r="Z101" s="442">
        <v>0</v>
      </c>
      <c r="AA101" s="276">
        <f t="shared" si="66"/>
        <v>0</v>
      </c>
      <c r="AB101" s="441">
        <f t="shared" ref="AB101" si="71">W101+Z101</f>
        <v>0</v>
      </c>
      <c r="AC101" s="425">
        <v>1</v>
      </c>
      <c r="AD101" s="431">
        <v>6100</v>
      </c>
      <c r="AE101" s="425">
        <v>0</v>
      </c>
      <c r="AF101" s="431">
        <v>0</v>
      </c>
      <c r="AG101" s="116">
        <f t="shared" si="47"/>
        <v>1</v>
      </c>
      <c r="AH101" s="117">
        <f t="shared" si="48"/>
        <v>6100</v>
      </c>
      <c r="AI101" s="67">
        <f>AD101/(C90-AH97)</f>
        <v>4.2837587047205826E-3</v>
      </c>
      <c r="AJ101" s="66">
        <f>AF101/(C90-AH97)</f>
        <v>0</v>
      </c>
      <c r="AK101" s="123"/>
      <c r="AL101" s="126">
        <f>AH101/C90</f>
        <v>4.2615621070280843E-3</v>
      </c>
    </row>
    <row r="102" spans="1:38" ht="62.25" customHeight="1" thickBot="1" x14ac:dyDescent="0.3">
      <c r="A102" s="16">
        <v>13</v>
      </c>
      <c r="B102" s="17" t="s">
        <v>10</v>
      </c>
      <c r="C102" s="715"/>
      <c r="D102" s="707"/>
      <c r="E102" s="473">
        <v>14</v>
      </c>
      <c r="F102" s="474">
        <v>363711.33</v>
      </c>
      <c r="G102" s="435">
        <v>3</v>
      </c>
      <c r="H102" s="476">
        <v>101000</v>
      </c>
      <c r="I102" s="200">
        <v>6</v>
      </c>
      <c r="J102" s="478">
        <v>200394.6</v>
      </c>
      <c r="K102" s="199">
        <v>3</v>
      </c>
      <c r="L102" s="478">
        <v>101000</v>
      </c>
      <c r="M102" s="463">
        <f t="shared" si="62"/>
        <v>9</v>
      </c>
      <c r="N102" s="464">
        <f t="shared" si="63"/>
        <v>301394.59999999998</v>
      </c>
      <c r="O102" s="448">
        <v>5</v>
      </c>
      <c r="P102" s="430">
        <v>171911.57</v>
      </c>
      <c r="Q102" s="448">
        <v>1</v>
      </c>
      <c r="R102" s="430">
        <v>10877.15</v>
      </c>
      <c r="S102" s="274">
        <f t="shared" si="64"/>
        <v>6</v>
      </c>
      <c r="T102" s="275">
        <f t="shared" si="65"/>
        <v>182788.72</v>
      </c>
      <c r="U102" s="482">
        <v>1</v>
      </c>
      <c r="V102" s="484">
        <v>57610</v>
      </c>
      <c r="W102" s="296">
        <v>26960</v>
      </c>
      <c r="X102" s="485">
        <v>1</v>
      </c>
      <c r="Y102" s="484">
        <v>8236</v>
      </c>
      <c r="Z102" s="296">
        <v>9764</v>
      </c>
      <c r="AA102" s="276">
        <f t="shared" si="66"/>
        <v>2</v>
      </c>
      <c r="AB102" s="441">
        <f t="shared" ref="AB102" si="72">W102+Z102</f>
        <v>36724</v>
      </c>
      <c r="AC102" s="427">
        <v>1</v>
      </c>
      <c r="AD102" s="506">
        <v>10530.95</v>
      </c>
      <c r="AE102" s="427">
        <v>0</v>
      </c>
      <c r="AF102" s="506">
        <v>0</v>
      </c>
      <c r="AG102" s="118">
        <f t="shared" si="47"/>
        <v>3</v>
      </c>
      <c r="AH102" s="119">
        <f t="shared" si="48"/>
        <v>47254.95</v>
      </c>
      <c r="AI102" s="68">
        <f>AD102/(C90-AH97)</f>
        <v>7.3954178248323314E-3</v>
      </c>
      <c r="AJ102" s="69">
        <f>AF102/(C90-AH97)</f>
        <v>0</v>
      </c>
      <c r="AK102" s="129"/>
      <c r="AL102" s="127">
        <f>AH102/C90</f>
        <v>3.3013099063853565E-2</v>
      </c>
    </row>
    <row r="103" spans="1:38" ht="29.25" customHeight="1" thickBot="1" x14ac:dyDescent="0.3">
      <c r="A103" s="719" t="s">
        <v>40</v>
      </c>
      <c r="B103" s="720"/>
      <c r="C103" s="11">
        <f>C90</f>
        <v>1431400</v>
      </c>
      <c r="D103" s="11">
        <f>D90</f>
        <v>1134779.1800000002</v>
      </c>
      <c r="E103" s="56">
        <f t="shared" ref="E103:L103" si="73">SUM(E90:E102)</f>
        <v>54</v>
      </c>
      <c r="F103" s="236">
        <f t="shared" si="73"/>
        <v>1724504.35</v>
      </c>
      <c r="G103" s="56">
        <f t="shared" si="73"/>
        <v>27</v>
      </c>
      <c r="H103" s="236">
        <f t="shared" si="73"/>
        <v>745400</v>
      </c>
      <c r="I103" s="241">
        <f t="shared" si="73"/>
        <v>25</v>
      </c>
      <c r="J103" s="57">
        <f t="shared" si="73"/>
        <v>642996.43000000005</v>
      </c>
      <c r="K103" s="241">
        <f t="shared" si="73"/>
        <v>27</v>
      </c>
      <c r="L103" s="244">
        <f t="shared" si="73"/>
        <v>745400</v>
      </c>
      <c r="M103" s="51">
        <f>SUM(M90:M102)</f>
        <v>52</v>
      </c>
      <c r="N103" s="244">
        <f>SUM(N90:N102)</f>
        <v>1388396.4300000002</v>
      </c>
      <c r="O103" s="97">
        <f>SUM(O90:O102)</f>
        <v>19</v>
      </c>
      <c r="P103" s="236">
        <f>SUM(P90:P102)</f>
        <v>509687.33</v>
      </c>
      <c r="Q103" s="86">
        <f t="shared" ref="Q103:AJ103" si="74">SUM(Q90:Q102)</f>
        <v>11</v>
      </c>
      <c r="R103" s="236">
        <f t="shared" si="74"/>
        <v>229314.37</v>
      </c>
      <c r="S103" s="75">
        <f t="shared" si="74"/>
        <v>30</v>
      </c>
      <c r="T103" s="46">
        <f t="shared" si="74"/>
        <v>739001.7</v>
      </c>
      <c r="U103" s="86">
        <f t="shared" si="74"/>
        <v>2</v>
      </c>
      <c r="V103" s="236">
        <f t="shared" si="74"/>
        <v>62679</v>
      </c>
      <c r="W103" s="236">
        <f t="shared" si="74"/>
        <v>29829.89</v>
      </c>
      <c r="X103" s="75">
        <f t="shared" si="74"/>
        <v>3</v>
      </c>
      <c r="Y103" s="236">
        <f t="shared" si="74"/>
        <v>212077.69</v>
      </c>
      <c r="Z103" s="236">
        <f t="shared" si="74"/>
        <v>13322.31</v>
      </c>
      <c r="AA103" s="75">
        <f t="shared" si="74"/>
        <v>5</v>
      </c>
      <c r="AB103" s="46">
        <f t="shared" si="74"/>
        <v>43152.2</v>
      </c>
      <c r="AC103" s="86">
        <f t="shared" si="74"/>
        <v>6</v>
      </c>
      <c r="AD103" s="46">
        <f t="shared" si="74"/>
        <v>109729.01</v>
      </c>
      <c r="AE103" s="86">
        <f t="shared" si="74"/>
        <v>5</v>
      </c>
      <c r="AF103" s="46">
        <f t="shared" si="74"/>
        <v>143739.60999999999</v>
      </c>
      <c r="AG103" s="75">
        <f t="shared" si="74"/>
        <v>16</v>
      </c>
      <c r="AH103" s="46">
        <f t="shared" si="74"/>
        <v>296620.81999999995</v>
      </c>
      <c r="AI103" s="87">
        <f t="shared" si="74"/>
        <v>7.7057803565224903E-2</v>
      </c>
      <c r="AJ103" s="87">
        <f t="shared" si="74"/>
        <v>9.5733376330098277E-2</v>
      </c>
      <c r="AK103" s="130">
        <f>AK97</f>
        <v>0.20722426994550786</v>
      </c>
      <c r="AL103" s="128">
        <f>AH103/C90</f>
        <v>0.20722426994550786</v>
      </c>
    </row>
    <row r="104" spans="1:38" ht="21.75" thickBot="1" x14ac:dyDescent="0.3">
      <c r="AF104" s="24" t="s">
        <v>113</v>
      </c>
      <c r="AG104" s="72">
        <v>4.3499999999999996</v>
      </c>
      <c r="AH104" s="25">
        <f>AH103/AG104</f>
        <v>68188.694252873553</v>
      </c>
    </row>
    <row r="105" spans="1:38" ht="15.75" customHeight="1" thickTop="1" x14ac:dyDescent="0.25">
      <c r="A105" s="721" t="s">
        <v>277</v>
      </c>
      <c r="B105" s="722"/>
      <c r="C105" s="722"/>
      <c r="D105" s="722"/>
      <c r="E105" s="722"/>
      <c r="F105" s="722"/>
      <c r="G105" s="722"/>
      <c r="H105" s="722"/>
      <c r="I105" s="722"/>
      <c r="J105" s="722"/>
      <c r="K105" s="722"/>
      <c r="L105" s="722"/>
      <c r="M105" s="722"/>
      <c r="N105" s="722"/>
      <c r="O105" s="722"/>
      <c r="P105" s="722"/>
      <c r="Q105" s="724"/>
    </row>
    <row r="106" spans="1:38" ht="18.75" x14ac:dyDescent="0.3">
      <c r="A106" s="725"/>
      <c r="B106" s="726"/>
      <c r="C106" s="726"/>
      <c r="D106" s="726"/>
      <c r="E106" s="726"/>
      <c r="F106" s="726"/>
      <c r="G106" s="726"/>
      <c r="H106" s="726"/>
      <c r="I106" s="726"/>
      <c r="J106" s="726"/>
      <c r="K106" s="726"/>
      <c r="L106" s="726"/>
      <c r="M106" s="726"/>
      <c r="N106" s="726"/>
      <c r="O106" s="726"/>
      <c r="P106" s="726"/>
      <c r="Q106" s="728"/>
      <c r="AF106" s="33"/>
    </row>
    <row r="107" spans="1:38" ht="15.75" x14ac:dyDescent="0.25">
      <c r="A107" s="725"/>
      <c r="B107" s="726"/>
      <c r="C107" s="726"/>
      <c r="D107" s="726"/>
      <c r="E107" s="726"/>
      <c r="F107" s="726"/>
      <c r="G107" s="726"/>
      <c r="H107" s="726"/>
      <c r="I107" s="726"/>
      <c r="J107" s="726"/>
      <c r="K107" s="726"/>
      <c r="L107" s="726"/>
      <c r="M107" s="726"/>
      <c r="N107" s="726"/>
      <c r="O107" s="726"/>
      <c r="P107" s="726"/>
      <c r="Q107" s="728"/>
      <c r="AE107" s="34" t="s">
        <v>66</v>
      </c>
      <c r="AF107" s="24"/>
    </row>
    <row r="108" spans="1:38" ht="15.75" x14ac:dyDescent="0.25">
      <c r="A108" s="725"/>
      <c r="B108" s="726"/>
      <c r="C108" s="726"/>
      <c r="D108" s="726"/>
      <c r="E108" s="726"/>
      <c r="F108" s="726"/>
      <c r="G108" s="726"/>
      <c r="H108" s="726"/>
      <c r="I108" s="726"/>
      <c r="J108" s="726"/>
      <c r="K108" s="726"/>
      <c r="L108" s="726"/>
      <c r="M108" s="726"/>
      <c r="N108" s="726"/>
      <c r="O108" s="726"/>
      <c r="P108" s="726"/>
      <c r="Q108" s="728"/>
      <c r="AE108" s="34" t="s">
        <v>46</v>
      </c>
      <c r="AF108" s="54">
        <f>(Z103-Z97)+(AF103-AF97)</f>
        <v>149645.01999999999</v>
      </c>
    </row>
    <row r="109" spans="1:38" ht="15.75" x14ac:dyDescent="0.25">
      <c r="A109" s="725"/>
      <c r="B109" s="726"/>
      <c r="C109" s="726"/>
      <c r="D109" s="726"/>
      <c r="E109" s="726"/>
      <c r="F109" s="726"/>
      <c r="G109" s="726"/>
      <c r="H109" s="726"/>
      <c r="I109" s="726"/>
      <c r="J109" s="726"/>
      <c r="K109" s="726"/>
      <c r="L109" s="726"/>
      <c r="M109" s="726"/>
      <c r="N109" s="726"/>
      <c r="O109" s="726"/>
      <c r="P109" s="726"/>
      <c r="Q109" s="728"/>
      <c r="AE109" s="34" t="s">
        <v>47</v>
      </c>
      <c r="AF109" s="54">
        <f>W103+AD103</f>
        <v>139558.9</v>
      </c>
    </row>
    <row r="110" spans="1:38" ht="15.75" x14ac:dyDescent="0.25">
      <c r="A110" s="725"/>
      <c r="B110" s="726"/>
      <c r="C110" s="726"/>
      <c r="D110" s="726"/>
      <c r="E110" s="726"/>
      <c r="F110" s="726"/>
      <c r="G110" s="726"/>
      <c r="H110" s="726"/>
      <c r="I110" s="726"/>
      <c r="J110" s="726"/>
      <c r="K110" s="726"/>
      <c r="L110" s="726"/>
      <c r="M110" s="726"/>
      <c r="N110" s="726"/>
      <c r="O110" s="726"/>
      <c r="P110" s="726"/>
      <c r="Q110" s="728"/>
      <c r="AE110" s="34" t="s">
        <v>48</v>
      </c>
      <c r="AF110" s="54">
        <f>Z97+AF97</f>
        <v>7416.9</v>
      </c>
    </row>
    <row r="111" spans="1:38" ht="15.75" x14ac:dyDescent="0.25">
      <c r="A111" s="725"/>
      <c r="B111" s="726"/>
      <c r="C111" s="726"/>
      <c r="D111" s="726"/>
      <c r="E111" s="726"/>
      <c r="F111" s="726"/>
      <c r="G111" s="726"/>
      <c r="H111" s="726"/>
      <c r="I111" s="726"/>
      <c r="J111" s="726"/>
      <c r="K111" s="726"/>
      <c r="L111" s="726"/>
      <c r="M111" s="726"/>
      <c r="N111" s="726"/>
      <c r="O111" s="726"/>
      <c r="P111" s="726"/>
      <c r="Q111" s="728"/>
      <c r="AE111" s="34" t="s">
        <v>49</v>
      </c>
      <c r="AF111" s="55">
        <f>SUM(AF108:AF110)</f>
        <v>296620.82</v>
      </c>
    </row>
    <row r="112" spans="1:38" x14ac:dyDescent="0.25">
      <c r="A112" s="725"/>
      <c r="B112" s="726"/>
      <c r="C112" s="726"/>
      <c r="D112" s="726"/>
      <c r="E112" s="726"/>
      <c r="F112" s="726"/>
      <c r="G112" s="726"/>
      <c r="H112" s="726"/>
      <c r="I112" s="726"/>
      <c r="J112" s="726"/>
      <c r="K112" s="726"/>
      <c r="L112" s="726"/>
      <c r="M112" s="726"/>
      <c r="N112" s="726"/>
      <c r="O112" s="726"/>
      <c r="P112" s="726"/>
      <c r="Q112" s="728"/>
    </row>
    <row r="113" spans="1:39" ht="15.75" thickBot="1" x14ac:dyDescent="0.3">
      <c r="A113" s="729"/>
      <c r="B113" s="730"/>
      <c r="C113" s="730"/>
      <c r="D113" s="730"/>
      <c r="E113" s="730"/>
      <c r="F113" s="730"/>
      <c r="G113" s="730"/>
      <c r="H113" s="730"/>
      <c r="I113" s="730"/>
      <c r="J113" s="730"/>
      <c r="K113" s="730"/>
      <c r="L113" s="730"/>
      <c r="M113" s="730"/>
      <c r="N113" s="730"/>
      <c r="O113" s="730"/>
      <c r="P113" s="730"/>
      <c r="Q113" s="732"/>
    </row>
    <row r="114" spans="1:39" ht="15.75" thickTop="1" x14ac:dyDescent="0.25"/>
    <row r="116" spans="1:39" ht="15.75" thickBot="1" x14ac:dyDescent="0.3"/>
    <row r="117" spans="1:39" ht="27" thickBot="1" x14ac:dyDescent="0.3">
      <c r="A117" s="733" t="s">
        <v>150</v>
      </c>
      <c r="B117" s="734"/>
      <c r="C117" s="734"/>
      <c r="D117" s="734"/>
      <c r="E117" s="734"/>
      <c r="F117" s="734"/>
      <c r="G117" s="734"/>
      <c r="H117" s="734"/>
      <c r="I117" s="734"/>
      <c r="J117" s="734"/>
      <c r="K117" s="735"/>
      <c r="L117" s="734"/>
      <c r="M117" s="734"/>
      <c r="N117" s="734"/>
      <c r="O117" s="734"/>
      <c r="P117" s="734"/>
      <c r="Q117" s="734"/>
      <c r="R117" s="734"/>
      <c r="S117" s="734"/>
      <c r="T117" s="734"/>
      <c r="U117" s="734"/>
      <c r="V117" s="734"/>
      <c r="W117" s="734"/>
      <c r="X117" s="734"/>
      <c r="Y117" s="734"/>
      <c r="Z117" s="734"/>
      <c r="AA117" s="734"/>
      <c r="AB117" s="734"/>
      <c r="AC117" s="734"/>
      <c r="AD117" s="734"/>
      <c r="AE117" s="734"/>
      <c r="AF117" s="734"/>
      <c r="AG117" s="734"/>
      <c r="AH117" s="734"/>
      <c r="AI117" s="734"/>
      <c r="AJ117" s="734"/>
      <c r="AK117" s="736"/>
      <c r="AL117" s="73"/>
      <c r="AM117" s="45"/>
    </row>
    <row r="118" spans="1:39" ht="21" customHeight="1" x14ac:dyDescent="0.25">
      <c r="A118" s="737" t="s">
        <v>114</v>
      </c>
      <c r="B118" s="738"/>
      <c r="C118" s="744" t="s">
        <v>41</v>
      </c>
      <c r="D118" s="745"/>
      <c r="E118" s="748" t="s">
        <v>100</v>
      </c>
      <c r="F118" s="749"/>
      <c r="G118" s="749"/>
      <c r="H118" s="749"/>
      <c r="I118" s="749"/>
      <c r="J118" s="749"/>
      <c r="K118" s="750"/>
      <c r="L118" s="749"/>
      <c r="M118" s="749"/>
      <c r="N118" s="749"/>
      <c r="O118" s="754" t="s">
        <v>77</v>
      </c>
      <c r="P118" s="755"/>
      <c r="Q118" s="755"/>
      <c r="R118" s="755"/>
      <c r="S118" s="755"/>
      <c r="T118" s="755"/>
      <c r="U118" s="755"/>
      <c r="V118" s="755"/>
      <c r="W118" s="755"/>
      <c r="X118" s="755"/>
      <c r="Y118" s="755"/>
      <c r="Z118" s="755"/>
      <c r="AA118" s="755"/>
      <c r="AB118" s="755"/>
      <c r="AC118" s="755"/>
      <c r="AD118" s="755"/>
      <c r="AE118" s="755"/>
      <c r="AF118" s="755"/>
      <c r="AG118" s="755"/>
      <c r="AH118" s="755"/>
      <c r="AI118" s="755"/>
      <c r="AJ118" s="755"/>
      <c r="AK118" s="756"/>
      <c r="AL118" s="63"/>
    </row>
    <row r="119" spans="1:39" ht="36" customHeight="1" thickBot="1" x14ac:dyDescent="0.3">
      <c r="A119" s="739"/>
      <c r="B119" s="740"/>
      <c r="C119" s="746"/>
      <c r="D119" s="747"/>
      <c r="E119" s="751"/>
      <c r="F119" s="752"/>
      <c r="G119" s="752"/>
      <c r="H119" s="752"/>
      <c r="I119" s="752"/>
      <c r="J119" s="752"/>
      <c r="K119" s="753"/>
      <c r="L119" s="752"/>
      <c r="M119" s="752"/>
      <c r="N119" s="752"/>
      <c r="O119" s="757"/>
      <c r="P119" s="758"/>
      <c r="Q119" s="758"/>
      <c r="R119" s="758"/>
      <c r="S119" s="758"/>
      <c r="T119" s="758"/>
      <c r="U119" s="758"/>
      <c r="V119" s="758"/>
      <c r="W119" s="758"/>
      <c r="X119" s="758"/>
      <c r="Y119" s="758"/>
      <c r="Z119" s="758"/>
      <c r="AA119" s="758"/>
      <c r="AB119" s="758"/>
      <c r="AC119" s="758"/>
      <c r="AD119" s="758"/>
      <c r="AE119" s="758"/>
      <c r="AF119" s="758"/>
      <c r="AG119" s="758"/>
      <c r="AH119" s="758"/>
      <c r="AI119" s="758"/>
      <c r="AJ119" s="758"/>
      <c r="AK119" s="759"/>
      <c r="AL119" s="63"/>
    </row>
    <row r="120" spans="1:39" s="33" customFormat="1" ht="84" customHeight="1" thickBot="1" x14ac:dyDescent="0.35">
      <c r="A120" s="739"/>
      <c r="B120" s="741"/>
      <c r="C120" s="760" t="s">
        <v>43</v>
      </c>
      <c r="D120" s="762" t="s">
        <v>44</v>
      </c>
      <c r="E120" s="764" t="s">
        <v>59</v>
      </c>
      <c r="F120" s="765"/>
      <c r="G120" s="765"/>
      <c r="H120" s="766"/>
      <c r="I120" s="767" t="s">
        <v>58</v>
      </c>
      <c r="J120" s="768"/>
      <c r="K120" s="769"/>
      <c r="L120" s="770"/>
      <c r="M120" s="771" t="s">
        <v>49</v>
      </c>
      <c r="N120" s="772"/>
      <c r="O120" s="773" t="s">
        <v>103</v>
      </c>
      <c r="P120" s="774"/>
      <c r="Q120" s="774"/>
      <c r="R120" s="775"/>
      <c r="S120" s="776" t="s">
        <v>49</v>
      </c>
      <c r="T120" s="777"/>
      <c r="U120" s="778" t="s">
        <v>104</v>
      </c>
      <c r="V120" s="779"/>
      <c r="W120" s="779"/>
      <c r="X120" s="779"/>
      <c r="Y120" s="779"/>
      <c r="Z120" s="780"/>
      <c r="AA120" s="781" t="s">
        <v>49</v>
      </c>
      <c r="AB120" s="782"/>
      <c r="AC120" s="783" t="s">
        <v>105</v>
      </c>
      <c r="AD120" s="784"/>
      <c r="AE120" s="784"/>
      <c r="AF120" s="785"/>
      <c r="AG120" s="786" t="s">
        <v>49</v>
      </c>
      <c r="AH120" s="787"/>
      <c r="AI120" s="788" t="s">
        <v>23</v>
      </c>
      <c r="AJ120" s="789"/>
      <c r="AK120" s="790"/>
      <c r="AL120" s="62"/>
    </row>
    <row r="121" spans="1:39" ht="113.25" thickBot="1" x14ac:dyDescent="0.3">
      <c r="A121" s="742"/>
      <c r="B121" s="743"/>
      <c r="C121" s="761"/>
      <c r="D121" s="763"/>
      <c r="E121" s="91" t="s">
        <v>81</v>
      </c>
      <c r="F121" s="619" t="s">
        <v>82</v>
      </c>
      <c r="G121" s="91" t="s">
        <v>83</v>
      </c>
      <c r="H121" s="619" t="s">
        <v>84</v>
      </c>
      <c r="I121" s="197" t="s">
        <v>81</v>
      </c>
      <c r="J121" s="64" t="s">
        <v>92</v>
      </c>
      <c r="K121" s="197" t="s">
        <v>93</v>
      </c>
      <c r="L121" s="64" t="s">
        <v>94</v>
      </c>
      <c r="M121" s="98" t="s">
        <v>85</v>
      </c>
      <c r="N121" s="207" t="s">
        <v>86</v>
      </c>
      <c r="O121" s="100" t="s">
        <v>87</v>
      </c>
      <c r="P121" s="102" t="s">
        <v>101</v>
      </c>
      <c r="Q121" s="100" t="s">
        <v>88</v>
      </c>
      <c r="R121" s="102" t="s">
        <v>102</v>
      </c>
      <c r="S121" s="103" t="s">
        <v>89</v>
      </c>
      <c r="T121" s="213" t="s">
        <v>90</v>
      </c>
      <c r="U121" s="104" t="s">
        <v>87</v>
      </c>
      <c r="V121" s="107" t="s">
        <v>106</v>
      </c>
      <c r="W121" s="105" t="s">
        <v>107</v>
      </c>
      <c r="X121" s="108" t="s">
        <v>88</v>
      </c>
      <c r="Y121" s="107" t="s">
        <v>108</v>
      </c>
      <c r="Z121" s="105" t="s">
        <v>109</v>
      </c>
      <c r="AA121" s="110" t="s">
        <v>95</v>
      </c>
      <c r="AB121" s="111" t="s">
        <v>96</v>
      </c>
      <c r="AC121" s="112" t="s">
        <v>87</v>
      </c>
      <c r="AD121" s="113" t="s">
        <v>101</v>
      </c>
      <c r="AE121" s="112" t="s">
        <v>88</v>
      </c>
      <c r="AF121" s="113" t="s">
        <v>102</v>
      </c>
      <c r="AG121" s="114" t="s">
        <v>91</v>
      </c>
      <c r="AH121" s="115" t="s">
        <v>110</v>
      </c>
      <c r="AI121" s="120" t="s">
        <v>111</v>
      </c>
      <c r="AJ121" s="122" t="s">
        <v>112</v>
      </c>
      <c r="AK121" s="151" t="s">
        <v>79</v>
      </c>
      <c r="AL121" s="58"/>
      <c r="AM121" s="59"/>
    </row>
    <row r="122" spans="1:39" ht="15.75" thickBot="1" x14ac:dyDescent="0.3">
      <c r="A122" s="708" t="s">
        <v>1</v>
      </c>
      <c r="B122" s="709"/>
      <c r="C122" s="139" t="s">
        <v>2</v>
      </c>
      <c r="D122" s="143" t="s">
        <v>3</v>
      </c>
      <c r="E122" s="144" t="s">
        <v>4</v>
      </c>
      <c r="F122" s="264" t="s">
        <v>5</v>
      </c>
      <c r="G122" s="144" t="s">
        <v>33</v>
      </c>
      <c r="H122" s="264" t="s">
        <v>34</v>
      </c>
      <c r="I122" s="263" t="s">
        <v>18</v>
      </c>
      <c r="J122" s="146" t="s">
        <v>19</v>
      </c>
      <c r="K122" s="263" t="s">
        <v>20</v>
      </c>
      <c r="L122" s="264" t="s">
        <v>21</v>
      </c>
      <c r="M122" s="145" t="s">
        <v>22</v>
      </c>
      <c r="N122" s="264" t="s">
        <v>35</v>
      </c>
      <c r="O122" s="144" t="s">
        <v>36</v>
      </c>
      <c r="P122" s="264" t="s">
        <v>37</v>
      </c>
      <c r="Q122" s="144" t="s">
        <v>38</v>
      </c>
      <c r="R122" s="264" t="s">
        <v>24</v>
      </c>
      <c r="S122" s="145" t="s">
        <v>25</v>
      </c>
      <c r="T122" s="146" t="s">
        <v>26</v>
      </c>
      <c r="U122" s="144" t="s">
        <v>27</v>
      </c>
      <c r="V122" s="88" t="s">
        <v>28</v>
      </c>
      <c r="W122" s="147" t="s">
        <v>29</v>
      </c>
      <c r="X122" s="148" t="s">
        <v>30</v>
      </c>
      <c r="Y122" s="89" t="s">
        <v>31</v>
      </c>
      <c r="Z122" s="264" t="s">
        <v>32</v>
      </c>
      <c r="AA122" s="145" t="s">
        <v>51</v>
      </c>
      <c r="AB122" s="140" t="s">
        <v>52</v>
      </c>
      <c r="AC122" s="144" t="s">
        <v>53</v>
      </c>
      <c r="AD122" s="140" t="s">
        <v>54</v>
      </c>
      <c r="AE122" s="144" t="s">
        <v>55</v>
      </c>
      <c r="AF122" s="140" t="s">
        <v>56</v>
      </c>
      <c r="AG122" s="145" t="s">
        <v>60</v>
      </c>
      <c r="AH122" s="140" t="s">
        <v>61</v>
      </c>
      <c r="AI122" s="139" t="s">
        <v>62</v>
      </c>
      <c r="AJ122" s="140" t="s">
        <v>63</v>
      </c>
      <c r="AK122" s="152" t="s">
        <v>64</v>
      </c>
      <c r="AL122" s="60"/>
      <c r="AM122" s="59"/>
    </row>
    <row r="123" spans="1:39" ht="37.5" x14ac:dyDescent="0.25">
      <c r="A123" s="31">
        <v>1</v>
      </c>
      <c r="B123" s="131" t="s">
        <v>71</v>
      </c>
      <c r="C123" s="864">
        <f>C90</f>
        <v>1431400</v>
      </c>
      <c r="D123" s="865">
        <f>C123-AH141</f>
        <v>1134779.18</v>
      </c>
      <c r="E123" s="467">
        <v>5</v>
      </c>
      <c r="F123" s="468">
        <v>270953.78999999998</v>
      </c>
      <c r="G123" s="434">
        <v>4</v>
      </c>
      <c r="H123" s="475">
        <v>100000</v>
      </c>
      <c r="I123" s="199">
        <v>3</v>
      </c>
      <c r="J123" s="437">
        <v>66716</v>
      </c>
      <c r="K123" s="199">
        <v>4</v>
      </c>
      <c r="L123" s="437">
        <v>100000</v>
      </c>
      <c r="M123" s="248">
        <f t="shared" ref="M123:M130" si="75">SUM(I123,K123)</f>
        <v>7</v>
      </c>
      <c r="N123" s="249">
        <f t="shared" ref="N123:N130" si="76">SUM(J123,L123)</f>
        <v>166716</v>
      </c>
      <c r="O123" s="436">
        <v>1</v>
      </c>
      <c r="P123" s="428">
        <v>38203.06</v>
      </c>
      <c r="Q123" s="436">
        <v>2</v>
      </c>
      <c r="R123" s="428">
        <v>6535.4400000000005</v>
      </c>
      <c r="S123" s="245">
        <f t="shared" ref="S123:S130" si="77">O123+Q123</f>
        <v>3</v>
      </c>
      <c r="T123" s="246">
        <f t="shared" ref="T123:T130" si="78">P123+R123</f>
        <v>44738.5</v>
      </c>
      <c r="U123" s="443">
        <v>0</v>
      </c>
      <c r="V123" s="444">
        <v>0</v>
      </c>
      <c r="W123" s="442">
        <v>0</v>
      </c>
      <c r="X123" s="452">
        <v>1</v>
      </c>
      <c r="Y123" s="444">
        <v>3464.56</v>
      </c>
      <c r="Z123" s="442">
        <v>1535.44</v>
      </c>
      <c r="AA123" s="239">
        <f t="shared" ref="AA123:AA130" si="79">U123+X123</f>
        <v>1</v>
      </c>
      <c r="AB123" s="229">
        <f t="shared" ref="AB123:AB139" si="80">W123+Z123</f>
        <v>1535.44</v>
      </c>
      <c r="AC123" s="325">
        <v>1</v>
      </c>
      <c r="AD123" s="431">
        <v>38203.06</v>
      </c>
      <c r="AE123" s="425">
        <v>1</v>
      </c>
      <c r="AF123" s="431">
        <v>5000</v>
      </c>
      <c r="AG123" s="261">
        <f t="shared" ref="AG123:AG130" si="81">U123+X123+AC123+AE123</f>
        <v>3</v>
      </c>
      <c r="AH123" s="262">
        <f t="shared" ref="AH123:AH130" si="82">W123+Z123+AD123+AF123</f>
        <v>44738.5</v>
      </c>
      <c r="AI123" s="67">
        <f>AD123/C90</f>
        <v>2.6689297191560709E-2</v>
      </c>
      <c r="AJ123" s="141">
        <f>AF123/C90</f>
        <v>3.4930836942853151E-3</v>
      </c>
      <c r="AK123" s="153">
        <f>AH123/C90</f>
        <v>3.1255064971356716E-2</v>
      </c>
      <c r="AL123" s="61"/>
      <c r="AM123" s="59"/>
    </row>
    <row r="124" spans="1:39" ht="75" x14ac:dyDescent="0.25">
      <c r="A124" s="32">
        <v>2</v>
      </c>
      <c r="B124" s="131" t="s">
        <v>72</v>
      </c>
      <c r="C124" s="864"/>
      <c r="D124" s="865"/>
      <c r="E124" s="467">
        <v>0</v>
      </c>
      <c r="F124" s="468">
        <v>0</v>
      </c>
      <c r="G124" s="434">
        <v>0</v>
      </c>
      <c r="H124" s="475">
        <v>0</v>
      </c>
      <c r="I124" s="199">
        <v>0</v>
      </c>
      <c r="J124" s="437">
        <v>0</v>
      </c>
      <c r="K124" s="199">
        <v>0</v>
      </c>
      <c r="L124" s="437">
        <v>0</v>
      </c>
      <c r="M124" s="248">
        <f t="shared" si="75"/>
        <v>0</v>
      </c>
      <c r="N124" s="249">
        <f t="shared" si="76"/>
        <v>0</v>
      </c>
      <c r="O124" s="436">
        <v>0</v>
      </c>
      <c r="P124" s="428">
        <v>0</v>
      </c>
      <c r="Q124" s="436">
        <v>0</v>
      </c>
      <c r="R124" s="428">
        <v>0</v>
      </c>
      <c r="S124" s="245">
        <f t="shared" si="77"/>
        <v>0</v>
      </c>
      <c r="T124" s="246">
        <f t="shared" si="78"/>
        <v>0</v>
      </c>
      <c r="U124" s="443">
        <v>0</v>
      </c>
      <c r="V124" s="444">
        <v>0</v>
      </c>
      <c r="W124" s="442">
        <v>0</v>
      </c>
      <c r="X124" s="452">
        <v>0</v>
      </c>
      <c r="Y124" s="444">
        <v>0</v>
      </c>
      <c r="Z124" s="442">
        <v>0</v>
      </c>
      <c r="AA124" s="239">
        <f t="shared" si="79"/>
        <v>0</v>
      </c>
      <c r="AB124" s="229">
        <f t="shared" si="80"/>
        <v>0</v>
      </c>
      <c r="AC124" s="425">
        <v>0</v>
      </c>
      <c r="AD124" s="431">
        <v>0</v>
      </c>
      <c r="AE124" s="425">
        <v>0</v>
      </c>
      <c r="AF124" s="431">
        <v>0</v>
      </c>
      <c r="AG124" s="261">
        <f t="shared" si="81"/>
        <v>0</v>
      </c>
      <c r="AH124" s="262">
        <f t="shared" si="82"/>
        <v>0</v>
      </c>
      <c r="AI124" s="67">
        <f>AD124/C90</f>
        <v>0</v>
      </c>
      <c r="AJ124" s="141">
        <f>AF124/C90</f>
        <v>0</v>
      </c>
      <c r="AK124" s="153">
        <f>AH124/C90</f>
        <v>0</v>
      </c>
      <c r="AL124" s="61"/>
      <c r="AM124" s="59"/>
    </row>
    <row r="125" spans="1:39" ht="37.5" x14ac:dyDescent="0.25">
      <c r="A125" s="32">
        <v>3</v>
      </c>
      <c r="B125" s="131" t="s">
        <v>73</v>
      </c>
      <c r="C125" s="864"/>
      <c r="D125" s="865"/>
      <c r="E125" s="467">
        <v>4</v>
      </c>
      <c r="F125" s="468">
        <v>56700</v>
      </c>
      <c r="G125" s="434">
        <v>0</v>
      </c>
      <c r="H125" s="475">
        <v>0</v>
      </c>
      <c r="I125" s="199">
        <v>3</v>
      </c>
      <c r="J125" s="437">
        <v>44100</v>
      </c>
      <c r="K125" s="199">
        <v>0</v>
      </c>
      <c r="L125" s="437">
        <v>0</v>
      </c>
      <c r="M125" s="463">
        <f t="shared" si="75"/>
        <v>3</v>
      </c>
      <c r="N125" s="464">
        <f t="shared" si="76"/>
        <v>44100</v>
      </c>
      <c r="O125" s="436">
        <v>3</v>
      </c>
      <c r="P125" s="428">
        <v>41060</v>
      </c>
      <c r="Q125" s="436">
        <v>0</v>
      </c>
      <c r="R125" s="428">
        <v>0</v>
      </c>
      <c r="S125" s="459">
        <f t="shared" si="77"/>
        <v>3</v>
      </c>
      <c r="T125" s="460">
        <f t="shared" si="78"/>
        <v>41060</v>
      </c>
      <c r="U125" s="668">
        <v>0</v>
      </c>
      <c r="V125" s="669">
        <v>0</v>
      </c>
      <c r="W125" s="667">
        <v>0</v>
      </c>
      <c r="X125" s="673">
        <v>0</v>
      </c>
      <c r="Y125" s="669">
        <v>0</v>
      </c>
      <c r="Z125" s="667">
        <v>0</v>
      </c>
      <c r="AA125" s="672">
        <f t="shared" si="79"/>
        <v>0</v>
      </c>
      <c r="AB125" s="666">
        <f t="shared" si="80"/>
        <v>0</v>
      </c>
      <c r="AC125" s="660">
        <v>3</v>
      </c>
      <c r="AD125" s="662">
        <v>41060</v>
      </c>
      <c r="AE125" s="507">
        <v>0</v>
      </c>
      <c r="AF125" s="508">
        <v>0</v>
      </c>
      <c r="AG125" s="261">
        <f t="shared" si="81"/>
        <v>3</v>
      </c>
      <c r="AH125" s="262">
        <f t="shared" si="82"/>
        <v>41060</v>
      </c>
      <c r="AI125" s="67">
        <f>AD125/C90</f>
        <v>2.8685203297471009E-2</v>
      </c>
      <c r="AJ125" s="141">
        <f>AF125/C90</f>
        <v>0</v>
      </c>
      <c r="AK125" s="153">
        <f>AH125/C90</f>
        <v>2.8685203297471009E-2</v>
      </c>
      <c r="AL125" s="61"/>
      <c r="AM125" s="59"/>
    </row>
    <row r="126" spans="1:39" ht="37.5" x14ac:dyDescent="0.25">
      <c r="A126" s="32">
        <v>4</v>
      </c>
      <c r="B126" s="131" t="s">
        <v>74</v>
      </c>
      <c r="C126" s="864"/>
      <c r="D126" s="865"/>
      <c r="E126" s="467">
        <v>27</v>
      </c>
      <c r="F126" s="468">
        <v>857347.3</v>
      </c>
      <c r="G126" s="434">
        <v>3</v>
      </c>
      <c r="H126" s="475">
        <v>275400</v>
      </c>
      <c r="I126" s="199">
        <v>10</v>
      </c>
      <c r="J126" s="437">
        <v>343758.22</v>
      </c>
      <c r="K126" s="199">
        <v>3</v>
      </c>
      <c r="L126" s="437">
        <v>275400</v>
      </c>
      <c r="M126" s="248">
        <f t="shared" si="75"/>
        <v>13</v>
      </c>
      <c r="N126" s="249">
        <f t="shared" si="76"/>
        <v>619158.22</v>
      </c>
      <c r="O126" s="436">
        <v>8</v>
      </c>
      <c r="P126" s="428">
        <v>280317.5</v>
      </c>
      <c r="Q126" s="436">
        <v>1</v>
      </c>
      <c r="R126" s="428">
        <v>49037.66</v>
      </c>
      <c r="S126" s="245">
        <f t="shared" si="77"/>
        <v>9</v>
      </c>
      <c r="T126" s="246">
        <f t="shared" si="78"/>
        <v>329355.16000000003</v>
      </c>
      <c r="U126" s="443">
        <v>1</v>
      </c>
      <c r="V126" s="444">
        <v>57610</v>
      </c>
      <c r="W126" s="442">
        <v>26960</v>
      </c>
      <c r="X126" s="452">
        <v>1</v>
      </c>
      <c r="Y126" s="444">
        <v>200377.13</v>
      </c>
      <c r="Z126" s="442">
        <v>2022.87</v>
      </c>
      <c r="AA126" s="239">
        <f t="shared" si="79"/>
        <v>2</v>
      </c>
      <c r="AB126" s="229">
        <f t="shared" si="80"/>
        <v>28982.87</v>
      </c>
      <c r="AC126" s="425">
        <v>0</v>
      </c>
      <c r="AD126" s="431">
        <v>0</v>
      </c>
      <c r="AE126" s="425">
        <v>0</v>
      </c>
      <c r="AF126" s="431">
        <v>0</v>
      </c>
      <c r="AG126" s="261">
        <f t="shared" si="81"/>
        <v>2</v>
      </c>
      <c r="AH126" s="262">
        <f t="shared" si="82"/>
        <v>28982.87</v>
      </c>
      <c r="AI126" s="67">
        <f>AD126/C90</f>
        <v>0</v>
      </c>
      <c r="AJ126" s="141">
        <f>AF126/C90</f>
        <v>0</v>
      </c>
      <c r="AK126" s="153">
        <f>AH126/C90</f>
        <v>2.0247918122118205E-2</v>
      </c>
      <c r="AL126" s="61"/>
      <c r="AM126" s="59"/>
    </row>
    <row r="127" spans="1:39" ht="37.5" x14ac:dyDescent="0.25">
      <c r="A127" s="32">
        <v>5</v>
      </c>
      <c r="B127" s="131" t="s">
        <v>75</v>
      </c>
      <c r="C127" s="864"/>
      <c r="D127" s="865"/>
      <c r="E127" s="467">
        <v>0</v>
      </c>
      <c r="F127" s="468">
        <v>0</v>
      </c>
      <c r="G127" s="434">
        <v>2</v>
      </c>
      <c r="H127" s="475">
        <v>15000</v>
      </c>
      <c r="I127" s="199">
        <v>0</v>
      </c>
      <c r="J127" s="437">
        <v>0</v>
      </c>
      <c r="K127" s="574">
        <v>2</v>
      </c>
      <c r="L127" s="519">
        <v>15000</v>
      </c>
      <c r="M127" s="248">
        <f t="shared" si="75"/>
        <v>2</v>
      </c>
      <c r="N127" s="249">
        <f t="shared" si="76"/>
        <v>15000</v>
      </c>
      <c r="O127" s="436">
        <v>0</v>
      </c>
      <c r="P127" s="494">
        <v>0</v>
      </c>
      <c r="Q127" s="436">
        <v>1</v>
      </c>
      <c r="R127" s="428">
        <v>5000</v>
      </c>
      <c r="S127" s="245">
        <f t="shared" si="77"/>
        <v>1</v>
      </c>
      <c r="T127" s="246">
        <f t="shared" si="78"/>
        <v>5000</v>
      </c>
      <c r="U127" s="443">
        <v>0</v>
      </c>
      <c r="V127" s="444">
        <v>0</v>
      </c>
      <c r="W127" s="442">
        <v>0</v>
      </c>
      <c r="X127" s="452">
        <v>0</v>
      </c>
      <c r="Y127" s="444">
        <v>0</v>
      </c>
      <c r="Z127" s="442">
        <v>0</v>
      </c>
      <c r="AA127" s="239">
        <f t="shared" si="79"/>
        <v>0</v>
      </c>
      <c r="AB127" s="229">
        <f t="shared" si="80"/>
        <v>0</v>
      </c>
      <c r="AC127" s="425">
        <v>0</v>
      </c>
      <c r="AD127" s="431">
        <v>0</v>
      </c>
      <c r="AE127" s="425">
        <v>0</v>
      </c>
      <c r="AF127" s="431">
        <v>0</v>
      </c>
      <c r="AG127" s="261">
        <f t="shared" si="81"/>
        <v>0</v>
      </c>
      <c r="AH127" s="262">
        <f t="shared" si="82"/>
        <v>0</v>
      </c>
      <c r="AI127" s="67">
        <f>AD127/C90</f>
        <v>0</v>
      </c>
      <c r="AJ127" s="141">
        <f>AF127/C90</f>
        <v>0</v>
      </c>
      <c r="AK127" s="153">
        <f>AH127/C90</f>
        <v>0</v>
      </c>
      <c r="AL127" s="61"/>
      <c r="AM127" s="59"/>
    </row>
    <row r="128" spans="1:39" ht="37.5" x14ac:dyDescent="0.25">
      <c r="A128" s="32">
        <v>6</v>
      </c>
      <c r="B128" s="131" t="s">
        <v>76</v>
      </c>
      <c r="C128" s="864"/>
      <c r="D128" s="865"/>
      <c r="E128" s="467">
        <v>0</v>
      </c>
      <c r="F128" s="468">
        <v>0</v>
      </c>
      <c r="G128" s="434">
        <v>1</v>
      </c>
      <c r="H128" s="475">
        <v>5000</v>
      </c>
      <c r="I128" s="199">
        <v>0</v>
      </c>
      <c r="J128" s="437">
        <v>0</v>
      </c>
      <c r="K128" s="199">
        <v>1</v>
      </c>
      <c r="L128" s="437">
        <v>5000</v>
      </c>
      <c r="M128" s="248">
        <f t="shared" si="75"/>
        <v>1</v>
      </c>
      <c r="N128" s="249">
        <f t="shared" si="76"/>
        <v>5000</v>
      </c>
      <c r="O128" s="436">
        <v>0</v>
      </c>
      <c r="P128" s="428">
        <v>0</v>
      </c>
      <c r="Q128" s="436">
        <v>0</v>
      </c>
      <c r="R128" s="428">
        <v>0</v>
      </c>
      <c r="S128" s="245">
        <f t="shared" si="77"/>
        <v>0</v>
      </c>
      <c r="T128" s="246">
        <f t="shared" si="78"/>
        <v>0</v>
      </c>
      <c r="U128" s="443">
        <v>0</v>
      </c>
      <c r="V128" s="444">
        <v>0</v>
      </c>
      <c r="W128" s="442">
        <v>0</v>
      </c>
      <c r="X128" s="452">
        <v>0</v>
      </c>
      <c r="Y128" s="444">
        <v>0</v>
      </c>
      <c r="Z128" s="442">
        <v>0</v>
      </c>
      <c r="AA128" s="239">
        <f t="shared" si="79"/>
        <v>0</v>
      </c>
      <c r="AB128" s="229">
        <f t="shared" si="80"/>
        <v>0</v>
      </c>
      <c r="AC128" s="425">
        <v>0</v>
      </c>
      <c r="AD128" s="431">
        <v>0</v>
      </c>
      <c r="AE128" s="425">
        <v>0</v>
      </c>
      <c r="AF128" s="431">
        <v>0</v>
      </c>
      <c r="AG128" s="261">
        <f t="shared" si="81"/>
        <v>0</v>
      </c>
      <c r="AH128" s="262">
        <f t="shared" si="82"/>
        <v>0</v>
      </c>
      <c r="AI128" s="67">
        <f>AD128/C90</f>
        <v>0</v>
      </c>
      <c r="AJ128" s="141">
        <f>AF128/C90</f>
        <v>0</v>
      </c>
      <c r="AK128" s="153">
        <f>AH128/C90</f>
        <v>0</v>
      </c>
      <c r="AL128" s="61"/>
      <c r="AM128" s="59"/>
    </row>
    <row r="129" spans="1:39" ht="38.25" thickBot="1" x14ac:dyDescent="0.35">
      <c r="A129" s="32">
        <v>7</v>
      </c>
      <c r="B129" s="132" t="s">
        <v>42</v>
      </c>
      <c r="C129" s="864"/>
      <c r="D129" s="865"/>
      <c r="E129" s="467">
        <v>0</v>
      </c>
      <c r="F129" s="468">
        <v>0</v>
      </c>
      <c r="G129" s="434">
        <v>0</v>
      </c>
      <c r="H129" s="475">
        <v>0</v>
      </c>
      <c r="I129" s="199">
        <v>0</v>
      </c>
      <c r="J129" s="437">
        <v>0</v>
      </c>
      <c r="K129" s="199">
        <v>0</v>
      </c>
      <c r="L129" s="437">
        <v>0</v>
      </c>
      <c r="M129" s="248">
        <f t="shared" si="75"/>
        <v>0</v>
      </c>
      <c r="N129" s="249">
        <f t="shared" si="76"/>
        <v>0</v>
      </c>
      <c r="O129" s="436">
        <v>0</v>
      </c>
      <c r="P129" s="428">
        <v>0</v>
      </c>
      <c r="Q129" s="436">
        <v>0</v>
      </c>
      <c r="R129" s="428">
        <v>0</v>
      </c>
      <c r="S129" s="245">
        <f t="shared" si="77"/>
        <v>0</v>
      </c>
      <c r="T129" s="246">
        <f t="shared" si="78"/>
        <v>0</v>
      </c>
      <c r="U129" s="443">
        <v>0</v>
      </c>
      <c r="V129" s="444">
        <v>0</v>
      </c>
      <c r="W129" s="442">
        <v>0</v>
      </c>
      <c r="X129" s="452">
        <v>0</v>
      </c>
      <c r="Y129" s="444">
        <v>0</v>
      </c>
      <c r="Z129" s="442">
        <v>0</v>
      </c>
      <c r="AA129" s="239">
        <f t="shared" si="79"/>
        <v>0</v>
      </c>
      <c r="AB129" s="229">
        <f t="shared" si="80"/>
        <v>0</v>
      </c>
      <c r="AC129" s="425">
        <v>0</v>
      </c>
      <c r="AD129" s="431">
        <v>0</v>
      </c>
      <c r="AE129" s="425">
        <v>0</v>
      </c>
      <c r="AF129" s="431">
        <v>0</v>
      </c>
      <c r="AG129" s="261">
        <f t="shared" si="81"/>
        <v>0</v>
      </c>
      <c r="AH129" s="262">
        <f t="shared" si="82"/>
        <v>0</v>
      </c>
      <c r="AI129" s="67">
        <f>AD129/C90</f>
        <v>0</v>
      </c>
      <c r="AJ129" s="141">
        <f>AF129/C90</f>
        <v>0</v>
      </c>
      <c r="AK129" s="153">
        <f>AH129/C90</f>
        <v>0</v>
      </c>
      <c r="AL129" s="61"/>
      <c r="AM129" s="59"/>
    </row>
    <row r="130" spans="1:39" ht="38.25" thickBot="1" x14ac:dyDescent="0.3">
      <c r="A130" s="32">
        <v>8</v>
      </c>
      <c r="B130" s="133" t="s">
        <v>67</v>
      </c>
      <c r="C130" s="864"/>
      <c r="D130" s="865"/>
      <c r="E130" s="467"/>
      <c r="F130" s="468"/>
      <c r="G130" s="434"/>
      <c r="H130" s="475"/>
      <c r="I130" s="199"/>
      <c r="J130" s="440"/>
      <c r="K130" s="199"/>
      <c r="L130" s="437"/>
      <c r="M130" s="248">
        <f t="shared" si="75"/>
        <v>0</v>
      </c>
      <c r="N130" s="249">
        <f t="shared" si="76"/>
        <v>0</v>
      </c>
      <c r="O130" s="436"/>
      <c r="P130" s="428"/>
      <c r="Q130" s="436"/>
      <c r="R130" s="428"/>
      <c r="S130" s="245">
        <f t="shared" si="77"/>
        <v>0</v>
      </c>
      <c r="T130" s="246">
        <f t="shared" si="78"/>
        <v>0</v>
      </c>
      <c r="U130" s="443"/>
      <c r="V130" s="444"/>
      <c r="W130" s="442"/>
      <c r="X130" s="452"/>
      <c r="Y130" s="444"/>
      <c r="Z130" s="442"/>
      <c r="AA130" s="239">
        <f t="shared" si="79"/>
        <v>0</v>
      </c>
      <c r="AB130" s="229">
        <f t="shared" si="80"/>
        <v>0</v>
      </c>
      <c r="AC130" s="425"/>
      <c r="AD130" s="431"/>
      <c r="AE130" s="425"/>
      <c r="AF130" s="431"/>
      <c r="AG130" s="261">
        <f t="shared" si="81"/>
        <v>0</v>
      </c>
      <c r="AH130" s="262">
        <f t="shared" si="82"/>
        <v>0</v>
      </c>
      <c r="AI130" s="67">
        <f>AD130/$C$90</f>
        <v>0</v>
      </c>
      <c r="AJ130" s="141">
        <f>AF130/$C$90</f>
        <v>0</v>
      </c>
      <c r="AK130" s="153">
        <f>AH130/$C$90</f>
        <v>0</v>
      </c>
      <c r="AL130" s="61"/>
      <c r="AM130" s="59"/>
    </row>
    <row r="131" spans="1:39" s="423" customFormat="1" ht="21" x14ac:dyDescent="0.25">
      <c r="A131" s="426" t="s">
        <v>69</v>
      </c>
      <c r="B131" s="489" t="s">
        <v>191</v>
      </c>
      <c r="C131" s="864"/>
      <c r="D131" s="865"/>
      <c r="E131" s="467">
        <v>0</v>
      </c>
      <c r="F131" s="468">
        <v>0</v>
      </c>
      <c r="G131" s="434">
        <v>2</v>
      </c>
      <c r="H131" s="475">
        <v>68000</v>
      </c>
      <c r="I131" s="199">
        <v>0</v>
      </c>
      <c r="J131" s="437">
        <v>0</v>
      </c>
      <c r="K131" s="199">
        <v>2</v>
      </c>
      <c r="L131" s="437">
        <v>68000</v>
      </c>
      <c r="M131" s="463">
        <v>2</v>
      </c>
      <c r="N131" s="464">
        <v>68000</v>
      </c>
      <c r="O131" s="436">
        <v>0</v>
      </c>
      <c r="P131" s="428">
        <v>0</v>
      </c>
      <c r="Q131" s="436">
        <v>1</v>
      </c>
      <c r="R131" s="428">
        <v>10877.15</v>
      </c>
      <c r="S131" s="459">
        <v>1</v>
      </c>
      <c r="T131" s="460">
        <v>10877.15</v>
      </c>
      <c r="U131" s="443">
        <v>0</v>
      </c>
      <c r="V131" s="444">
        <v>0</v>
      </c>
      <c r="W131" s="442">
        <v>0</v>
      </c>
      <c r="X131" s="452">
        <v>1</v>
      </c>
      <c r="Y131" s="444">
        <v>8236</v>
      </c>
      <c r="Z131" s="442">
        <v>9764</v>
      </c>
      <c r="AA131" s="450">
        <v>1</v>
      </c>
      <c r="AB131" s="441">
        <f t="shared" si="80"/>
        <v>9764</v>
      </c>
      <c r="AC131" s="425">
        <v>0</v>
      </c>
      <c r="AD131" s="431">
        <v>0</v>
      </c>
      <c r="AE131" s="425">
        <v>0</v>
      </c>
      <c r="AF131" s="431">
        <v>0</v>
      </c>
      <c r="AG131" s="486">
        <v>1</v>
      </c>
      <c r="AH131" s="487">
        <f t="shared" ref="AH131:AH140" si="83">AD131+AF131+Z131+W131</f>
        <v>9764</v>
      </c>
      <c r="AI131" s="455">
        <f t="shared" ref="AI131:AI140" si="84">AD131/$C$90</f>
        <v>0</v>
      </c>
      <c r="AJ131" s="490">
        <f t="shared" ref="AJ131:AJ140" si="85">AF131/$C$90</f>
        <v>0</v>
      </c>
      <c r="AK131" s="497">
        <f t="shared" ref="AK131:AK140" si="86">AH131/$C$90</f>
        <v>6.8212938382003633E-3</v>
      </c>
      <c r="AL131" s="454"/>
      <c r="AM131" s="453"/>
    </row>
    <row r="132" spans="1:39" s="423" customFormat="1" ht="21.75" customHeight="1" x14ac:dyDescent="0.25">
      <c r="A132" s="426" t="s">
        <v>68</v>
      </c>
      <c r="B132" s="489" t="s">
        <v>192</v>
      </c>
      <c r="C132" s="864"/>
      <c r="D132" s="865"/>
      <c r="E132" s="467">
        <v>5</v>
      </c>
      <c r="F132" s="468">
        <v>92121.790000000008</v>
      </c>
      <c r="G132" s="434">
        <v>1</v>
      </c>
      <c r="H132" s="475">
        <v>130000</v>
      </c>
      <c r="I132" s="199">
        <v>1</v>
      </c>
      <c r="J132" s="437">
        <v>9069</v>
      </c>
      <c r="K132" s="199">
        <v>1</v>
      </c>
      <c r="L132" s="437">
        <v>130000</v>
      </c>
      <c r="M132" s="463">
        <f t="shared" ref="M132:N140" si="87">I132+K132</f>
        <v>2</v>
      </c>
      <c r="N132" s="464">
        <f t="shared" si="87"/>
        <v>139069</v>
      </c>
      <c r="O132" s="436">
        <v>1</v>
      </c>
      <c r="P132" s="428">
        <v>7938.8899999999994</v>
      </c>
      <c r="Q132" s="436">
        <v>1</v>
      </c>
      <c r="R132" s="428">
        <v>131322.70999999996</v>
      </c>
      <c r="S132" s="459">
        <f t="shared" ref="S132:T139" si="88">O132+Q132</f>
        <v>2</v>
      </c>
      <c r="T132" s="460">
        <f t="shared" si="88"/>
        <v>139261.59999999998</v>
      </c>
      <c r="U132" s="443">
        <v>1</v>
      </c>
      <c r="V132" s="444">
        <v>5069</v>
      </c>
      <c r="W132" s="442">
        <v>2869.89</v>
      </c>
      <c r="X132" s="452">
        <v>0</v>
      </c>
      <c r="Y132" s="444">
        <v>0</v>
      </c>
      <c r="Z132" s="442">
        <v>0</v>
      </c>
      <c r="AA132" s="450">
        <f t="shared" ref="AA132:AA133" si="89">U132+X132</f>
        <v>1</v>
      </c>
      <c r="AB132" s="441">
        <f t="shared" si="80"/>
        <v>2869.89</v>
      </c>
      <c r="AC132" s="425">
        <v>0</v>
      </c>
      <c r="AD132" s="431">
        <v>0</v>
      </c>
      <c r="AE132" s="425">
        <v>1</v>
      </c>
      <c r="AF132" s="431">
        <v>131322.70999999996</v>
      </c>
      <c r="AG132" s="486">
        <f t="shared" ref="AG132:AG140" si="90">AE132+AC132+X132+U132</f>
        <v>2</v>
      </c>
      <c r="AH132" s="487">
        <f t="shared" si="83"/>
        <v>134192.59999999998</v>
      </c>
      <c r="AI132" s="455">
        <f t="shared" si="84"/>
        <v>0</v>
      </c>
      <c r="AJ132" s="490">
        <f t="shared" si="85"/>
        <v>9.1744243398071787E-2</v>
      </c>
      <c r="AK132" s="497">
        <f t="shared" si="86"/>
        <v>9.3749196590750303E-2</v>
      </c>
      <c r="AL132" s="454"/>
      <c r="AM132" s="453"/>
    </row>
    <row r="133" spans="1:39" s="659" customFormat="1" ht="21.75" customHeight="1" x14ac:dyDescent="0.25">
      <c r="A133" s="625" t="s">
        <v>70</v>
      </c>
      <c r="B133" s="695" t="s">
        <v>278</v>
      </c>
      <c r="C133" s="864"/>
      <c r="D133" s="865"/>
      <c r="E133" s="683">
        <v>1</v>
      </c>
      <c r="F133" s="684">
        <v>12061.75</v>
      </c>
      <c r="G133" s="663">
        <v>0</v>
      </c>
      <c r="H133" s="685">
        <v>0</v>
      </c>
      <c r="I133" s="199">
        <v>1</v>
      </c>
      <c r="J133" s="665">
        <v>11411.75</v>
      </c>
      <c r="K133" s="199">
        <v>0</v>
      </c>
      <c r="L133" s="665">
        <v>0</v>
      </c>
      <c r="M133" s="680">
        <f t="shared" si="87"/>
        <v>1</v>
      </c>
      <c r="N133" s="681">
        <f t="shared" si="87"/>
        <v>11411.75</v>
      </c>
      <c r="O133" s="664">
        <v>1</v>
      </c>
      <c r="P133" s="661">
        <v>10530.95</v>
      </c>
      <c r="Q133" s="664">
        <v>0</v>
      </c>
      <c r="R133" s="661">
        <v>0</v>
      </c>
      <c r="S133" s="678">
        <f t="shared" si="88"/>
        <v>1</v>
      </c>
      <c r="T133" s="679">
        <f t="shared" si="88"/>
        <v>10530.95</v>
      </c>
      <c r="U133" s="668">
        <v>0</v>
      </c>
      <c r="V133" s="669">
        <v>0</v>
      </c>
      <c r="W133" s="667">
        <v>0</v>
      </c>
      <c r="X133" s="673">
        <v>0</v>
      </c>
      <c r="Y133" s="669">
        <v>0</v>
      </c>
      <c r="Z133" s="667">
        <v>0</v>
      </c>
      <c r="AA133" s="672">
        <f t="shared" si="89"/>
        <v>0</v>
      </c>
      <c r="AB133" s="666">
        <f t="shared" si="80"/>
        <v>0</v>
      </c>
      <c r="AC133" s="660">
        <v>1</v>
      </c>
      <c r="AD133" s="662">
        <v>10530.95</v>
      </c>
      <c r="AE133" s="660">
        <v>0</v>
      </c>
      <c r="AF133" s="662">
        <v>0</v>
      </c>
      <c r="AG133" s="693">
        <f t="shared" si="90"/>
        <v>1</v>
      </c>
      <c r="AH133" s="694">
        <f t="shared" si="83"/>
        <v>10530.95</v>
      </c>
      <c r="AI133" s="676">
        <f t="shared" si="84"/>
        <v>7.3570979460667882E-3</v>
      </c>
      <c r="AJ133" s="696">
        <f t="shared" si="85"/>
        <v>0</v>
      </c>
      <c r="AK133" s="698">
        <f t="shared" si="86"/>
        <v>7.3570979460667882E-3</v>
      </c>
      <c r="AL133" s="675"/>
      <c r="AM133" s="674"/>
    </row>
    <row r="134" spans="1:39" s="659" customFormat="1" ht="21.75" customHeight="1" x14ac:dyDescent="0.25">
      <c r="A134" s="625" t="s">
        <v>156</v>
      </c>
      <c r="B134" s="695" t="s">
        <v>199</v>
      </c>
      <c r="C134" s="864"/>
      <c r="D134" s="865"/>
      <c r="E134" s="650">
        <v>2</v>
      </c>
      <c r="F134" s="651">
        <v>109644.9</v>
      </c>
      <c r="G134" s="652">
        <v>0</v>
      </c>
      <c r="H134" s="653">
        <v>0</v>
      </c>
      <c r="I134" s="200">
        <v>1</v>
      </c>
      <c r="J134" s="665">
        <v>13608</v>
      </c>
      <c r="K134" s="200">
        <v>0</v>
      </c>
      <c r="L134" s="688">
        <v>0</v>
      </c>
      <c r="M134" s="510">
        <f t="shared" si="87"/>
        <v>1</v>
      </c>
      <c r="N134" s="511">
        <f t="shared" si="87"/>
        <v>13608</v>
      </c>
      <c r="O134" s="409">
        <v>1</v>
      </c>
      <c r="P134" s="661">
        <v>11322</v>
      </c>
      <c r="Q134" s="409">
        <v>0</v>
      </c>
      <c r="R134" s="410">
        <v>0</v>
      </c>
      <c r="S134" s="678">
        <f t="shared" si="88"/>
        <v>1</v>
      </c>
      <c r="T134" s="679">
        <f t="shared" si="88"/>
        <v>11322</v>
      </c>
      <c r="U134" s="411">
        <v>0</v>
      </c>
      <c r="V134" s="412">
        <v>0</v>
      </c>
      <c r="W134" s="413">
        <v>0</v>
      </c>
      <c r="X134" s="414">
        <v>0</v>
      </c>
      <c r="Y134" s="412">
        <v>0</v>
      </c>
      <c r="Z134" s="413">
        <v>0</v>
      </c>
      <c r="AA134" s="512">
        <v>0</v>
      </c>
      <c r="AB134" s="666">
        <f t="shared" si="80"/>
        <v>0</v>
      </c>
      <c r="AC134" s="415">
        <v>0</v>
      </c>
      <c r="AD134" s="416">
        <v>0</v>
      </c>
      <c r="AE134" s="415">
        <v>0</v>
      </c>
      <c r="AF134" s="416">
        <v>0</v>
      </c>
      <c r="AG134" s="693">
        <f t="shared" si="90"/>
        <v>0</v>
      </c>
      <c r="AH134" s="694">
        <f t="shared" si="83"/>
        <v>0</v>
      </c>
      <c r="AI134" s="676">
        <f t="shared" si="84"/>
        <v>0</v>
      </c>
      <c r="AJ134" s="696">
        <f t="shared" si="85"/>
        <v>0</v>
      </c>
      <c r="AK134" s="698">
        <f t="shared" si="86"/>
        <v>0</v>
      </c>
      <c r="AL134" s="675"/>
      <c r="AM134" s="674"/>
    </row>
    <row r="135" spans="1:39" s="659" customFormat="1" ht="21.75" customHeight="1" x14ac:dyDescent="0.25">
      <c r="A135" s="625" t="s">
        <v>158</v>
      </c>
      <c r="B135" s="695" t="s">
        <v>279</v>
      </c>
      <c r="C135" s="864"/>
      <c r="D135" s="865"/>
      <c r="E135" s="650">
        <v>3</v>
      </c>
      <c r="F135" s="651">
        <v>125377.56</v>
      </c>
      <c r="G135" s="652">
        <v>0</v>
      </c>
      <c r="H135" s="653">
        <v>0</v>
      </c>
      <c r="I135" s="200">
        <v>1</v>
      </c>
      <c r="J135" s="665">
        <v>50000</v>
      </c>
      <c r="K135" s="200">
        <v>0</v>
      </c>
      <c r="L135" s="688">
        <v>0</v>
      </c>
      <c r="M135" s="510">
        <f t="shared" si="87"/>
        <v>1</v>
      </c>
      <c r="N135" s="511">
        <f t="shared" si="87"/>
        <v>50000</v>
      </c>
      <c r="O135" s="409">
        <v>1</v>
      </c>
      <c r="P135" s="661">
        <v>49743.53</v>
      </c>
      <c r="Q135" s="409">
        <v>0</v>
      </c>
      <c r="R135" s="410">
        <v>0</v>
      </c>
      <c r="S135" s="678">
        <f t="shared" si="88"/>
        <v>1</v>
      </c>
      <c r="T135" s="679">
        <f t="shared" si="88"/>
        <v>49743.53</v>
      </c>
      <c r="U135" s="411">
        <v>0</v>
      </c>
      <c r="V135" s="412">
        <v>0</v>
      </c>
      <c r="W135" s="413">
        <v>0</v>
      </c>
      <c r="X135" s="414">
        <v>0</v>
      </c>
      <c r="Y135" s="412">
        <v>0</v>
      </c>
      <c r="Z135" s="413">
        <v>0</v>
      </c>
      <c r="AA135" s="512">
        <v>0</v>
      </c>
      <c r="AB135" s="666">
        <f t="shared" si="80"/>
        <v>0</v>
      </c>
      <c r="AC135" s="415">
        <v>0</v>
      </c>
      <c r="AD135" s="416">
        <v>0</v>
      </c>
      <c r="AE135" s="415">
        <v>0</v>
      </c>
      <c r="AF135" s="416">
        <v>0</v>
      </c>
      <c r="AG135" s="693">
        <f t="shared" si="90"/>
        <v>0</v>
      </c>
      <c r="AH135" s="694">
        <f t="shared" si="83"/>
        <v>0</v>
      </c>
      <c r="AI135" s="676">
        <f t="shared" si="84"/>
        <v>0</v>
      </c>
      <c r="AJ135" s="696">
        <f t="shared" si="85"/>
        <v>0</v>
      </c>
      <c r="AK135" s="698">
        <f t="shared" si="86"/>
        <v>0</v>
      </c>
      <c r="AL135" s="675"/>
      <c r="AM135" s="674"/>
    </row>
    <row r="136" spans="1:39" s="659" customFormat="1" ht="21.75" customHeight="1" x14ac:dyDescent="0.25">
      <c r="A136" s="625" t="s">
        <v>160</v>
      </c>
      <c r="B136" s="695" t="s">
        <v>280</v>
      </c>
      <c r="C136" s="864"/>
      <c r="D136" s="865"/>
      <c r="E136" s="650">
        <v>1</v>
      </c>
      <c r="F136" s="651">
        <v>20311</v>
      </c>
      <c r="G136" s="652">
        <v>0</v>
      </c>
      <c r="H136" s="653">
        <v>0</v>
      </c>
      <c r="I136" s="200">
        <v>1</v>
      </c>
      <c r="J136" s="665">
        <v>20311</v>
      </c>
      <c r="K136" s="200">
        <v>0</v>
      </c>
      <c r="L136" s="688">
        <v>0</v>
      </c>
      <c r="M136" s="510">
        <f t="shared" si="87"/>
        <v>1</v>
      </c>
      <c r="N136" s="511">
        <f t="shared" si="87"/>
        <v>20311</v>
      </c>
      <c r="O136" s="409">
        <v>1</v>
      </c>
      <c r="P136" s="661">
        <v>19935</v>
      </c>
      <c r="Q136" s="409">
        <v>0</v>
      </c>
      <c r="R136" s="410">
        <v>0</v>
      </c>
      <c r="S136" s="678">
        <f t="shared" si="88"/>
        <v>1</v>
      </c>
      <c r="T136" s="679">
        <f t="shared" si="88"/>
        <v>19935</v>
      </c>
      <c r="U136" s="411">
        <v>0</v>
      </c>
      <c r="V136" s="412">
        <v>0</v>
      </c>
      <c r="W136" s="413">
        <v>0</v>
      </c>
      <c r="X136" s="414">
        <v>0</v>
      </c>
      <c r="Y136" s="412">
        <v>0</v>
      </c>
      <c r="Z136" s="413">
        <v>0</v>
      </c>
      <c r="AA136" s="512">
        <v>0</v>
      </c>
      <c r="AB136" s="666">
        <f t="shared" si="80"/>
        <v>0</v>
      </c>
      <c r="AC136" s="415">
        <v>1</v>
      </c>
      <c r="AD136" s="416">
        <v>19935</v>
      </c>
      <c r="AE136" s="415">
        <v>0</v>
      </c>
      <c r="AF136" s="416">
        <v>0</v>
      </c>
      <c r="AG136" s="693">
        <f t="shared" si="90"/>
        <v>1</v>
      </c>
      <c r="AH136" s="694">
        <f t="shared" si="83"/>
        <v>19935</v>
      </c>
      <c r="AI136" s="676">
        <f t="shared" si="84"/>
        <v>1.3926924689115551E-2</v>
      </c>
      <c r="AJ136" s="696">
        <f t="shared" si="85"/>
        <v>0</v>
      </c>
      <c r="AK136" s="698">
        <f t="shared" si="86"/>
        <v>1.3926924689115551E-2</v>
      </c>
      <c r="AL136" s="675"/>
      <c r="AM136" s="674"/>
    </row>
    <row r="137" spans="1:39" s="423" customFormat="1" ht="21.75" customHeight="1" x14ac:dyDescent="0.25">
      <c r="A137" s="426" t="s">
        <v>162</v>
      </c>
      <c r="B137" s="489" t="s">
        <v>281</v>
      </c>
      <c r="C137" s="864"/>
      <c r="D137" s="865"/>
      <c r="E137" s="405">
        <v>4</v>
      </c>
      <c r="F137" s="406">
        <v>98195.26</v>
      </c>
      <c r="G137" s="407">
        <v>0</v>
      </c>
      <c r="H137" s="408">
        <v>0</v>
      </c>
      <c r="I137" s="200">
        <v>2</v>
      </c>
      <c r="J137" s="437">
        <v>42125.46</v>
      </c>
      <c r="K137" s="200">
        <v>0</v>
      </c>
      <c r="L137" s="478">
        <v>0</v>
      </c>
      <c r="M137" s="510">
        <f t="shared" si="87"/>
        <v>2</v>
      </c>
      <c r="N137" s="511">
        <f t="shared" si="87"/>
        <v>42125.46</v>
      </c>
      <c r="O137" s="409">
        <v>1</v>
      </c>
      <c r="P137" s="428">
        <v>20946.400000000001</v>
      </c>
      <c r="Q137" s="409">
        <v>0</v>
      </c>
      <c r="R137" s="410">
        <v>0</v>
      </c>
      <c r="S137" s="513">
        <f t="shared" si="88"/>
        <v>1</v>
      </c>
      <c r="T137" s="514">
        <f t="shared" si="88"/>
        <v>20946.400000000001</v>
      </c>
      <c r="U137" s="411">
        <v>0</v>
      </c>
      <c r="V137" s="412">
        <v>0</v>
      </c>
      <c r="W137" s="413">
        <v>0</v>
      </c>
      <c r="X137" s="414">
        <v>0</v>
      </c>
      <c r="Y137" s="412">
        <v>0</v>
      </c>
      <c r="Z137" s="413">
        <v>0</v>
      </c>
      <c r="AA137" s="512">
        <v>0</v>
      </c>
      <c r="AB137" s="277">
        <f t="shared" si="80"/>
        <v>0</v>
      </c>
      <c r="AC137" s="627">
        <v>0</v>
      </c>
      <c r="AD137" s="628">
        <v>0</v>
      </c>
      <c r="AE137" s="627">
        <v>0</v>
      </c>
      <c r="AF137" s="628">
        <v>0</v>
      </c>
      <c r="AG137" s="630">
        <f t="shared" si="90"/>
        <v>0</v>
      </c>
      <c r="AH137" s="629">
        <f t="shared" si="83"/>
        <v>0</v>
      </c>
      <c r="AI137" s="455">
        <f t="shared" si="84"/>
        <v>0</v>
      </c>
      <c r="AJ137" s="490">
        <f t="shared" si="85"/>
        <v>0</v>
      </c>
      <c r="AK137" s="497">
        <f t="shared" si="86"/>
        <v>0</v>
      </c>
      <c r="AL137" s="454"/>
      <c r="AM137" s="453"/>
    </row>
    <row r="138" spans="1:39" s="423" customFormat="1" ht="21.75" customHeight="1" x14ac:dyDescent="0.25">
      <c r="A138" s="426" t="s">
        <v>164</v>
      </c>
      <c r="B138" s="489" t="s">
        <v>282</v>
      </c>
      <c r="C138" s="864"/>
      <c r="D138" s="865"/>
      <c r="E138" s="405">
        <v>1</v>
      </c>
      <c r="F138" s="406">
        <v>64400</v>
      </c>
      <c r="G138" s="407">
        <v>0</v>
      </c>
      <c r="H138" s="408">
        <v>0</v>
      </c>
      <c r="I138" s="200">
        <v>1</v>
      </c>
      <c r="J138" s="437">
        <v>29690</v>
      </c>
      <c r="K138" s="200">
        <v>0</v>
      </c>
      <c r="L138" s="478">
        <v>0</v>
      </c>
      <c r="M138" s="479">
        <f t="shared" si="87"/>
        <v>1</v>
      </c>
      <c r="N138" s="480">
        <f t="shared" si="87"/>
        <v>29690</v>
      </c>
      <c r="O138" s="409">
        <v>1</v>
      </c>
      <c r="P138" s="428">
        <v>29690</v>
      </c>
      <c r="Q138" s="409">
        <v>0</v>
      </c>
      <c r="R138" s="410">
        <v>0</v>
      </c>
      <c r="S138" s="513">
        <f t="shared" si="88"/>
        <v>1</v>
      </c>
      <c r="T138" s="514">
        <f t="shared" si="88"/>
        <v>29690</v>
      </c>
      <c r="U138" s="411">
        <v>0</v>
      </c>
      <c r="V138" s="412">
        <v>0</v>
      </c>
      <c r="W138" s="413">
        <v>0</v>
      </c>
      <c r="X138" s="414">
        <v>0</v>
      </c>
      <c r="Y138" s="412">
        <v>0</v>
      </c>
      <c r="Z138" s="413">
        <v>0</v>
      </c>
      <c r="AA138" s="512">
        <v>0</v>
      </c>
      <c r="AB138" s="277">
        <f t="shared" si="80"/>
        <v>0</v>
      </c>
      <c r="AC138" s="627">
        <v>0</v>
      </c>
      <c r="AD138" s="628">
        <v>0</v>
      </c>
      <c r="AE138" s="627">
        <v>0</v>
      </c>
      <c r="AF138" s="628">
        <v>0</v>
      </c>
      <c r="AG138" s="630">
        <f t="shared" si="90"/>
        <v>0</v>
      </c>
      <c r="AH138" s="629">
        <f t="shared" si="83"/>
        <v>0</v>
      </c>
      <c r="AI138" s="455">
        <f t="shared" si="84"/>
        <v>0</v>
      </c>
      <c r="AJ138" s="490">
        <f t="shared" si="85"/>
        <v>0</v>
      </c>
      <c r="AK138" s="497">
        <f t="shared" si="86"/>
        <v>0</v>
      </c>
      <c r="AL138" s="454"/>
      <c r="AM138" s="453"/>
    </row>
    <row r="139" spans="1:39" s="423" customFormat="1" ht="21" x14ac:dyDescent="0.25">
      <c r="A139" s="426" t="s">
        <v>166</v>
      </c>
      <c r="B139" s="489" t="s">
        <v>283</v>
      </c>
      <c r="C139" s="864"/>
      <c r="D139" s="865"/>
      <c r="E139" s="467">
        <v>1</v>
      </c>
      <c r="F139" s="468">
        <v>17391</v>
      </c>
      <c r="G139" s="434">
        <v>0</v>
      </c>
      <c r="H139" s="475">
        <v>0</v>
      </c>
      <c r="I139" s="199">
        <v>1</v>
      </c>
      <c r="J139" s="437">
        <v>12207</v>
      </c>
      <c r="K139" s="199">
        <v>0</v>
      </c>
      <c r="L139" s="437">
        <v>0</v>
      </c>
      <c r="M139" s="463">
        <f t="shared" si="87"/>
        <v>1</v>
      </c>
      <c r="N139" s="464">
        <f t="shared" si="87"/>
        <v>12207</v>
      </c>
      <c r="O139" s="436">
        <v>0</v>
      </c>
      <c r="P139" s="428">
        <v>0</v>
      </c>
      <c r="Q139" s="436">
        <v>0</v>
      </c>
      <c r="R139" s="428">
        <v>0</v>
      </c>
      <c r="S139" s="459">
        <f t="shared" si="88"/>
        <v>0</v>
      </c>
      <c r="T139" s="460">
        <f t="shared" si="88"/>
        <v>0</v>
      </c>
      <c r="U139" s="443">
        <v>0</v>
      </c>
      <c r="V139" s="444">
        <v>0</v>
      </c>
      <c r="W139" s="442">
        <v>0</v>
      </c>
      <c r="X139" s="452">
        <v>0</v>
      </c>
      <c r="Y139" s="444">
        <v>0</v>
      </c>
      <c r="Z139" s="442">
        <v>0</v>
      </c>
      <c r="AA139" s="672">
        <v>0</v>
      </c>
      <c r="AB139" s="277">
        <f t="shared" si="80"/>
        <v>0</v>
      </c>
      <c r="AC139" s="272">
        <v>0</v>
      </c>
      <c r="AD139" s="273">
        <v>0</v>
      </c>
      <c r="AE139" s="272">
        <v>0</v>
      </c>
      <c r="AF139" s="273">
        <v>0</v>
      </c>
      <c r="AG139" s="630">
        <f t="shared" si="90"/>
        <v>0</v>
      </c>
      <c r="AH139" s="629">
        <f t="shared" si="83"/>
        <v>0</v>
      </c>
      <c r="AI139" s="455">
        <f t="shared" si="84"/>
        <v>0</v>
      </c>
      <c r="AJ139" s="490">
        <f t="shared" si="85"/>
        <v>0</v>
      </c>
      <c r="AK139" s="497">
        <f t="shared" si="86"/>
        <v>0</v>
      </c>
      <c r="AL139" s="454"/>
      <c r="AM139" s="453"/>
    </row>
    <row r="140" spans="1:39" s="423" customFormat="1" ht="21.75" thickBot="1" x14ac:dyDescent="0.3">
      <c r="A140" s="426" t="s">
        <v>168</v>
      </c>
      <c r="B140" s="515" t="s">
        <v>284</v>
      </c>
      <c r="C140" s="864"/>
      <c r="D140" s="865"/>
      <c r="E140" s="467">
        <v>0</v>
      </c>
      <c r="F140" s="468">
        <v>0</v>
      </c>
      <c r="G140" s="434">
        <v>14</v>
      </c>
      <c r="H140" s="475">
        <v>152000</v>
      </c>
      <c r="I140" s="199">
        <v>0</v>
      </c>
      <c r="J140" s="440">
        <v>0</v>
      </c>
      <c r="K140" s="199">
        <v>14</v>
      </c>
      <c r="L140" s="437">
        <v>152000</v>
      </c>
      <c r="M140" s="463">
        <f t="shared" si="87"/>
        <v>14</v>
      </c>
      <c r="N140" s="511">
        <f>L140+J140</f>
        <v>152000</v>
      </c>
      <c r="O140" s="436">
        <v>0</v>
      </c>
      <c r="P140" s="494">
        <v>0</v>
      </c>
      <c r="Q140" s="436">
        <v>5</v>
      </c>
      <c r="R140" s="428">
        <v>26541.41</v>
      </c>
      <c r="S140" s="459">
        <v>5</v>
      </c>
      <c r="T140" s="460">
        <v>26541.41</v>
      </c>
      <c r="U140" s="443">
        <v>0</v>
      </c>
      <c r="V140" s="444">
        <v>0</v>
      </c>
      <c r="W140" s="442">
        <v>0</v>
      </c>
      <c r="X140" s="452">
        <v>0</v>
      </c>
      <c r="Y140" s="444">
        <v>0</v>
      </c>
      <c r="Z140" s="442">
        <v>0</v>
      </c>
      <c r="AA140" s="450">
        <v>0</v>
      </c>
      <c r="AB140" s="441">
        <v>0</v>
      </c>
      <c r="AC140" s="425">
        <v>0</v>
      </c>
      <c r="AD140" s="431">
        <v>0</v>
      </c>
      <c r="AE140" s="425">
        <v>3</v>
      </c>
      <c r="AF140" s="516">
        <v>7416.9</v>
      </c>
      <c r="AG140" s="517">
        <f t="shared" si="90"/>
        <v>3</v>
      </c>
      <c r="AH140" s="518">
        <f t="shared" si="83"/>
        <v>7416.9</v>
      </c>
      <c r="AI140" s="455">
        <f t="shared" si="84"/>
        <v>0</v>
      </c>
      <c r="AJ140" s="490">
        <f t="shared" si="85"/>
        <v>5.1815704904289508E-3</v>
      </c>
      <c r="AK140" s="497">
        <f t="shared" si="86"/>
        <v>5.1815704904289508E-3</v>
      </c>
      <c r="AL140" s="454"/>
      <c r="AM140" s="453"/>
    </row>
    <row r="141" spans="1:39" ht="24" thickBot="1" x14ac:dyDescent="0.3">
      <c r="A141" s="719" t="s">
        <v>40</v>
      </c>
      <c r="B141" s="720"/>
      <c r="C141" s="135">
        <f>C123</f>
        <v>1431400</v>
      </c>
      <c r="D141" s="135">
        <f>D123</f>
        <v>1134779.18</v>
      </c>
      <c r="E141" s="56">
        <f t="shared" ref="E141:AH141" si="91">SUM(E123:E140)</f>
        <v>54</v>
      </c>
      <c r="F141" s="236">
        <f t="shared" si="91"/>
        <v>1724504.35</v>
      </c>
      <c r="G141" s="56">
        <f t="shared" si="91"/>
        <v>27</v>
      </c>
      <c r="H141" s="96">
        <f t="shared" si="91"/>
        <v>745400</v>
      </c>
      <c r="I141" s="247">
        <f t="shared" si="91"/>
        <v>25</v>
      </c>
      <c r="J141" s="46">
        <f t="shared" si="91"/>
        <v>642996.42999999993</v>
      </c>
      <c r="K141" s="247">
        <f t="shared" si="91"/>
        <v>27</v>
      </c>
      <c r="L141" s="236">
        <f t="shared" si="91"/>
        <v>745400</v>
      </c>
      <c r="M141" s="82">
        <f t="shared" si="91"/>
        <v>52</v>
      </c>
      <c r="N141" s="236">
        <f t="shared" si="91"/>
        <v>1388396.43</v>
      </c>
      <c r="O141" s="86">
        <f t="shared" si="91"/>
        <v>19</v>
      </c>
      <c r="P141" s="236">
        <f t="shared" si="91"/>
        <v>509687.33000000007</v>
      </c>
      <c r="Q141" s="86">
        <f t="shared" si="91"/>
        <v>11</v>
      </c>
      <c r="R141" s="38">
        <f t="shared" si="91"/>
        <v>229314.36999999997</v>
      </c>
      <c r="S141" s="75">
        <f t="shared" si="91"/>
        <v>30</v>
      </c>
      <c r="T141" s="38">
        <f t="shared" si="91"/>
        <v>739001.70000000007</v>
      </c>
      <c r="U141" s="85">
        <f t="shared" si="91"/>
        <v>2</v>
      </c>
      <c r="V141" s="38">
        <f t="shared" si="91"/>
        <v>62679</v>
      </c>
      <c r="W141" s="96">
        <f t="shared" si="91"/>
        <v>29829.89</v>
      </c>
      <c r="X141" s="75">
        <f t="shared" si="91"/>
        <v>3</v>
      </c>
      <c r="Y141" s="38">
        <f t="shared" si="91"/>
        <v>212077.69</v>
      </c>
      <c r="Z141" s="38">
        <f t="shared" si="91"/>
        <v>13322.31</v>
      </c>
      <c r="AA141" s="136">
        <f t="shared" si="91"/>
        <v>5</v>
      </c>
      <c r="AB141" s="46">
        <f t="shared" si="91"/>
        <v>43152.2</v>
      </c>
      <c r="AC141" s="97">
        <f t="shared" si="91"/>
        <v>6</v>
      </c>
      <c r="AD141" s="46">
        <f t="shared" si="91"/>
        <v>109729.01</v>
      </c>
      <c r="AE141" s="86">
        <f t="shared" si="91"/>
        <v>5</v>
      </c>
      <c r="AF141" s="46">
        <f t="shared" si="91"/>
        <v>143739.60999999996</v>
      </c>
      <c r="AG141" s="75">
        <f t="shared" si="91"/>
        <v>16</v>
      </c>
      <c r="AH141" s="96">
        <f t="shared" si="91"/>
        <v>296620.82</v>
      </c>
      <c r="AI141" s="137">
        <f>AD141/C90</f>
        <v>7.6658523124214048E-2</v>
      </c>
      <c r="AJ141" s="138">
        <f>AF141/C90</f>
        <v>0.10041889758278605</v>
      </c>
      <c r="AK141" s="65">
        <f>AH141/C90</f>
        <v>0.20722426994550791</v>
      </c>
      <c r="AL141" s="61"/>
      <c r="AM141" s="59"/>
    </row>
    <row r="142" spans="1:39" x14ac:dyDescent="0.25">
      <c r="E142" s="336" t="str">
        <f t="shared" ref="E142:AH142" si="92">IF(E103=E141,"OK","BŁĄD")</f>
        <v>OK</v>
      </c>
      <c r="F142" s="610" t="str">
        <f t="shared" si="92"/>
        <v>OK</v>
      </c>
      <c r="G142" s="336" t="str">
        <f t="shared" si="92"/>
        <v>OK</v>
      </c>
      <c r="H142" s="610" t="str">
        <f t="shared" si="92"/>
        <v>OK</v>
      </c>
      <c r="I142" s="573" t="str">
        <f t="shared" si="92"/>
        <v>OK</v>
      </c>
      <c r="J142" s="336" t="str">
        <f t="shared" si="92"/>
        <v>OK</v>
      </c>
      <c r="K142" s="573" t="str">
        <f t="shared" si="92"/>
        <v>OK</v>
      </c>
      <c r="L142" s="610" t="str">
        <f t="shared" si="92"/>
        <v>OK</v>
      </c>
      <c r="M142" s="336" t="str">
        <f t="shared" si="92"/>
        <v>OK</v>
      </c>
      <c r="N142" s="336" t="str">
        <f t="shared" si="92"/>
        <v>OK</v>
      </c>
      <c r="O142" s="336" t="str">
        <f t="shared" si="92"/>
        <v>OK</v>
      </c>
      <c r="P142" s="336" t="str">
        <f t="shared" si="92"/>
        <v>OK</v>
      </c>
      <c r="Q142" s="336" t="str">
        <f t="shared" si="92"/>
        <v>OK</v>
      </c>
      <c r="R142" s="336" t="str">
        <f t="shared" si="92"/>
        <v>OK</v>
      </c>
      <c r="S142" s="336" t="str">
        <f t="shared" si="92"/>
        <v>OK</v>
      </c>
      <c r="T142" s="336" t="str">
        <f t="shared" si="92"/>
        <v>OK</v>
      </c>
      <c r="U142" s="336" t="str">
        <f t="shared" si="92"/>
        <v>OK</v>
      </c>
      <c r="V142" s="336" t="str">
        <f t="shared" si="92"/>
        <v>OK</v>
      </c>
      <c r="W142" s="336" t="str">
        <f t="shared" si="92"/>
        <v>OK</v>
      </c>
      <c r="X142" s="336" t="str">
        <f t="shared" si="92"/>
        <v>OK</v>
      </c>
      <c r="Y142" s="336" t="str">
        <f t="shared" si="92"/>
        <v>OK</v>
      </c>
      <c r="Z142" s="336" t="str">
        <f t="shared" si="92"/>
        <v>OK</v>
      </c>
      <c r="AA142" s="336" t="str">
        <f t="shared" si="92"/>
        <v>OK</v>
      </c>
      <c r="AB142" s="336" t="str">
        <f t="shared" si="92"/>
        <v>OK</v>
      </c>
      <c r="AC142" s="336" t="str">
        <f t="shared" si="92"/>
        <v>OK</v>
      </c>
      <c r="AD142" s="336" t="str">
        <f t="shared" si="92"/>
        <v>OK</v>
      </c>
      <c r="AE142" s="336" t="str">
        <f t="shared" si="92"/>
        <v>OK</v>
      </c>
      <c r="AF142" s="336" t="str">
        <f t="shared" si="92"/>
        <v>OK</v>
      </c>
      <c r="AG142" s="336" t="str">
        <f t="shared" si="92"/>
        <v>OK</v>
      </c>
      <c r="AH142" s="336" t="str">
        <f t="shared" si="92"/>
        <v>OK</v>
      </c>
      <c r="AJ142" s="59"/>
      <c r="AK142" s="59"/>
      <c r="AL142" s="59"/>
      <c r="AM142" s="59"/>
    </row>
    <row r="143" spans="1:39" ht="15.75" thickBot="1" x14ac:dyDescent="0.3">
      <c r="AJ143" s="59"/>
      <c r="AK143" s="59"/>
      <c r="AL143" s="59"/>
      <c r="AM143" s="59"/>
    </row>
    <row r="144" spans="1:39" ht="19.5" customHeight="1" thickTop="1" x14ac:dyDescent="0.3">
      <c r="A144" s="721" t="s">
        <v>285</v>
      </c>
      <c r="B144" s="722"/>
      <c r="C144" s="722"/>
      <c r="D144" s="722"/>
      <c r="E144" s="722"/>
      <c r="F144" s="722"/>
      <c r="G144" s="722"/>
      <c r="H144" s="722"/>
      <c r="I144" s="722"/>
      <c r="J144" s="722"/>
      <c r="K144" s="722"/>
      <c r="L144" s="722"/>
      <c r="M144" s="722"/>
      <c r="N144" s="722"/>
      <c r="O144" s="722"/>
      <c r="P144" s="722"/>
      <c r="Q144" s="724"/>
      <c r="AD144" s="33" t="s">
        <v>50</v>
      </c>
      <c r="AE144" s="3" t="str">
        <f>IF(AH141=AH103,"OK","BŁĄD")</f>
        <v>OK</v>
      </c>
    </row>
    <row r="145" spans="1:38" x14ac:dyDescent="0.25">
      <c r="A145" s="725"/>
      <c r="B145" s="726"/>
      <c r="C145" s="726"/>
      <c r="D145" s="726"/>
      <c r="E145" s="726"/>
      <c r="F145" s="726"/>
      <c r="G145" s="726"/>
      <c r="H145" s="726"/>
      <c r="I145" s="726"/>
      <c r="J145" s="726"/>
      <c r="K145" s="726"/>
      <c r="L145" s="726"/>
      <c r="M145" s="726"/>
      <c r="N145" s="726"/>
      <c r="O145" s="726"/>
      <c r="P145" s="726"/>
      <c r="Q145" s="728"/>
    </row>
    <row r="146" spans="1:38" x14ac:dyDescent="0.25">
      <c r="A146" s="725"/>
      <c r="B146" s="726"/>
      <c r="C146" s="726"/>
      <c r="D146" s="726"/>
      <c r="E146" s="726"/>
      <c r="F146" s="726"/>
      <c r="G146" s="726"/>
      <c r="H146" s="726"/>
      <c r="I146" s="726"/>
      <c r="J146" s="726"/>
      <c r="K146" s="726"/>
      <c r="L146" s="726"/>
      <c r="M146" s="726"/>
      <c r="N146" s="726"/>
      <c r="O146" s="726"/>
      <c r="P146" s="726"/>
      <c r="Q146" s="728"/>
    </row>
    <row r="147" spans="1:38" x14ac:dyDescent="0.25">
      <c r="A147" s="725"/>
      <c r="B147" s="726"/>
      <c r="C147" s="726"/>
      <c r="D147" s="726"/>
      <c r="E147" s="726"/>
      <c r="F147" s="726"/>
      <c r="G147" s="726"/>
      <c r="H147" s="726"/>
      <c r="I147" s="726"/>
      <c r="J147" s="726"/>
      <c r="K147" s="726"/>
      <c r="L147" s="726"/>
      <c r="M147" s="726"/>
      <c r="N147" s="726"/>
      <c r="O147" s="726"/>
      <c r="P147" s="726"/>
      <c r="Q147" s="728"/>
    </row>
    <row r="148" spans="1:38" x14ac:dyDescent="0.25">
      <c r="A148" s="725"/>
      <c r="B148" s="726"/>
      <c r="C148" s="726"/>
      <c r="D148" s="726"/>
      <c r="E148" s="726"/>
      <c r="F148" s="726"/>
      <c r="G148" s="726"/>
      <c r="H148" s="726"/>
      <c r="I148" s="726"/>
      <c r="J148" s="726"/>
      <c r="K148" s="726"/>
      <c r="L148" s="726"/>
      <c r="M148" s="726"/>
      <c r="N148" s="726"/>
      <c r="O148" s="726"/>
      <c r="P148" s="726"/>
      <c r="Q148" s="728"/>
    </row>
    <row r="149" spans="1:38" x14ac:dyDescent="0.25">
      <c r="A149" s="725"/>
      <c r="B149" s="726"/>
      <c r="C149" s="726"/>
      <c r="D149" s="726"/>
      <c r="E149" s="726"/>
      <c r="F149" s="726"/>
      <c r="G149" s="726"/>
      <c r="H149" s="726"/>
      <c r="I149" s="726"/>
      <c r="J149" s="726"/>
      <c r="K149" s="726"/>
      <c r="L149" s="726"/>
      <c r="M149" s="726"/>
      <c r="N149" s="726"/>
      <c r="O149" s="726"/>
      <c r="P149" s="726"/>
      <c r="Q149" s="728"/>
    </row>
    <row r="150" spans="1:38" x14ac:dyDescent="0.25">
      <c r="A150" s="725"/>
      <c r="B150" s="726"/>
      <c r="C150" s="726"/>
      <c r="D150" s="726"/>
      <c r="E150" s="726"/>
      <c r="F150" s="726"/>
      <c r="G150" s="726"/>
      <c r="H150" s="726"/>
      <c r="I150" s="726"/>
      <c r="J150" s="726"/>
      <c r="K150" s="726"/>
      <c r="L150" s="726"/>
      <c r="M150" s="726"/>
      <c r="N150" s="726"/>
      <c r="O150" s="726"/>
      <c r="P150" s="726"/>
      <c r="Q150" s="728"/>
    </row>
    <row r="151" spans="1:38" x14ac:dyDescent="0.25">
      <c r="A151" s="725"/>
      <c r="B151" s="726"/>
      <c r="C151" s="726"/>
      <c r="D151" s="726"/>
      <c r="E151" s="726"/>
      <c r="F151" s="726"/>
      <c r="G151" s="726"/>
      <c r="H151" s="726"/>
      <c r="I151" s="726"/>
      <c r="J151" s="726"/>
      <c r="K151" s="726"/>
      <c r="L151" s="726"/>
      <c r="M151" s="726"/>
      <c r="N151" s="726"/>
      <c r="O151" s="726"/>
      <c r="P151" s="726"/>
      <c r="Q151" s="728"/>
    </row>
    <row r="152" spans="1:38" ht="15.75" thickBot="1" x14ac:dyDescent="0.3">
      <c r="A152" s="729"/>
      <c r="B152" s="730"/>
      <c r="C152" s="730"/>
      <c r="D152" s="730"/>
      <c r="E152" s="730"/>
      <c r="F152" s="730"/>
      <c r="G152" s="730"/>
      <c r="H152" s="730"/>
      <c r="I152" s="730"/>
      <c r="J152" s="730"/>
      <c r="K152" s="730"/>
      <c r="L152" s="730"/>
      <c r="M152" s="730"/>
      <c r="N152" s="730"/>
      <c r="O152" s="730"/>
      <c r="P152" s="730"/>
      <c r="Q152" s="732"/>
    </row>
    <row r="153" spans="1:38" ht="15.75" thickTop="1" x14ac:dyDescent="0.25"/>
    <row r="154" spans="1:38" x14ac:dyDescent="0.25">
      <c r="B154" s="1"/>
      <c r="C154" s="1"/>
    </row>
    <row r="157" spans="1:38" ht="18.75" x14ac:dyDescent="0.3">
      <c r="B157" s="2" t="s">
        <v>15</v>
      </c>
      <c r="C157" s="2"/>
      <c r="D157" s="2"/>
      <c r="E157" s="2"/>
      <c r="F157" s="618"/>
      <c r="G157" s="2"/>
    </row>
    <row r="158" spans="1:38" ht="23.25" x14ac:dyDescent="0.35">
      <c r="A158" s="8"/>
      <c r="B158" s="868" t="s">
        <v>116</v>
      </c>
      <c r="C158" s="868"/>
      <c r="D158" s="868"/>
      <c r="E158" s="868"/>
      <c r="F158" s="868"/>
      <c r="G158" s="868"/>
      <c r="H158" s="868"/>
      <c r="I158" s="868"/>
      <c r="J158" s="868"/>
      <c r="K158" s="869"/>
      <c r="L158" s="868"/>
      <c r="M158" s="868"/>
      <c r="N158" s="868"/>
      <c r="O158" s="8"/>
      <c r="P158" s="214"/>
      <c r="Q158" s="8"/>
      <c r="R158" s="214"/>
      <c r="S158" s="8"/>
      <c r="T158" s="214"/>
      <c r="U158" s="8"/>
      <c r="V158" s="214"/>
      <c r="W158" s="214"/>
      <c r="X158" s="8"/>
      <c r="Y158" s="214"/>
      <c r="Z158" s="214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spans="1:38" ht="21.75" thickBot="1" x14ac:dyDescent="0.4">
      <c r="B159" s="8"/>
      <c r="C159" s="8"/>
      <c r="D159" s="8"/>
      <c r="E159" s="8"/>
      <c r="F159" s="214"/>
      <c r="G159" s="8"/>
      <c r="H159" s="214"/>
      <c r="I159" s="196"/>
      <c r="J159" s="214"/>
      <c r="K159" s="196"/>
      <c r="L159" s="214"/>
    </row>
    <row r="160" spans="1:38" ht="27" customHeight="1" thickBot="1" x14ac:dyDescent="0.3">
      <c r="A160" s="791" t="s">
        <v>150</v>
      </c>
      <c r="B160" s="792"/>
      <c r="C160" s="792"/>
      <c r="D160" s="792"/>
      <c r="E160" s="792"/>
      <c r="F160" s="792"/>
      <c r="G160" s="792"/>
      <c r="H160" s="792"/>
      <c r="I160" s="792"/>
      <c r="J160" s="792"/>
      <c r="K160" s="793"/>
      <c r="L160" s="792"/>
      <c r="M160" s="792"/>
      <c r="N160" s="792"/>
      <c r="O160" s="792"/>
      <c r="P160" s="792"/>
      <c r="Q160" s="792"/>
      <c r="R160" s="792"/>
      <c r="S160" s="792"/>
      <c r="T160" s="792"/>
      <c r="U160" s="792"/>
      <c r="V160" s="792"/>
      <c r="W160" s="792"/>
      <c r="X160" s="792"/>
      <c r="Y160" s="792"/>
      <c r="Z160" s="792"/>
      <c r="AA160" s="792"/>
      <c r="AB160" s="792"/>
      <c r="AC160" s="792"/>
      <c r="AD160" s="792"/>
      <c r="AE160" s="792"/>
      <c r="AF160" s="792"/>
      <c r="AG160" s="792"/>
      <c r="AH160" s="792"/>
      <c r="AI160" s="792"/>
      <c r="AJ160" s="792"/>
      <c r="AK160" s="792"/>
      <c r="AL160" s="43"/>
    </row>
    <row r="161" spans="1:38" ht="33.75" customHeight="1" x14ac:dyDescent="0.25">
      <c r="A161" s="794" t="s">
        <v>0</v>
      </c>
      <c r="B161" s="795"/>
      <c r="C161" s="744" t="s">
        <v>41</v>
      </c>
      <c r="D161" s="745"/>
      <c r="E161" s="748" t="s">
        <v>80</v>
      </c>
      <c r="F161" s="749"/>
      <c r="G161" s="749"/>
      <c r="H161" s="749"/>
      <c r="I161" s="749"/>
      <c r="J161" s="749"/>
      <c r="K161" s="750"/>
      <c r="L161" s="749"/>
      <c r="M161" s="749"/>
      <c r="N161" s="802"/>
      <c r="O161" s="754" t="s">
        <v>78</v>
      </c>
      <c r="P161" s="755"/>
      <c r="Q161" s="755"/>
      <c r="R161" s="755"/>
      <c r="S161" s="755"/>
      <c r="T161" s="755"/>
      <c r="U161" s="755"/>
      <c r="V161" s="755"/>
      <c r="W161" s="755"/>
      <c r="X161" s="755"/>
      <c r="Y161" s="755"/>
      <c r="Z161" s="755"/>
      <c r="AA161" s="755"/>
      <c r="AB161" s="755"/>
      <c r="AC161" s="755"/>
      <c r="AD161" s="755"/>
      <c r="AE161" s="755"/>
      <c r="AF161" s="755"/>
      <c r="AG161" s="755"/>
      <c r="AH161" s="755"/>
      <c r="AI161" s="755"/>
      <c r="AJ161" s="755"/>
      <c r="AK161" s="755"/>
      <c r="AL161" s="756"/>
    </row>
    <row r="162" spans="1:38" ht="51" customHeight="1" thickBot="1" x14ac:dyDescent="0.3">
      <c r="A162" s="796"/>
      <c r="B162" s="797"/>
      <c r="C162" s="800"/>
      <c r="D162" s="801"/>
      <c r="E162" s="803"/>
      <c r="F162" s="804"/>
      <c r="G162" s="804"/>
      <c r="H162" s="804"/>
      <c r="I162" s="804"/>
      <c r="J162" s="804"/>
      <c r="K162" s="805"/>
      <c r="L162" s="804"/>
      <c r="M162" s="804"/>
      <c r="N162" s="806"/>
      <c r="O162" s="859"/>
      <c r="P162" s="860"/>
      <c r="Q162" s="860"/>
      <c r="R162" s="860"/>
      <c r="S162" s="860"/>
      <c r="T162" s="860"/>
      <c r="U162" s="860"/>
      <c r="V162" s="860"/>
      <c r="W162" s="860"/>
      <c r="X162" s="860"/>
      <c r="Y162" s="860"/>
      <c r="Z162" s="860"/>
      <c r="AA162" s="860"/>
      <c r="AB162" s="860"/>
      <c r="AC162" s="860"/>
      <c r="AD162" s="860"/>
      <c r="AE162" s="860"/>
      <c r="AF162" s="860"/>
      <c r="AG162" s="860"/>
      <c r="AH162" s="860"/>
      <c r="AI162" s="860"/>
      <c r="AJ162" s="860"/>
      <c r="AK162" s="860"/>
      <c r="AL162" s="861"/>
    </row>
    <row r="163" spans="1:38" ht="75" customHeight="1" x14ac:dyDescent="0.25">
      <c r="A163" s="796"/>
      <c r="B163" s="797"/>
      <c r="C163" s="862" t="s">
        <v>43</v>
      </c>
      <c r="D163" s="866" t="s">
        <v>44</v>
      </c>
      <c r="E163" s="853" t="s">
        <v>59</v>
      </c>
      <c r="F163" s="854"/>
      <c r="G163" s="854"/>
      <c r="H163" s="855"/>
      <c r="I163" s="845" t="s">
        <v>58</v>
      </c>
      <c r="J163" s="846"/>
      <c r="K163" s="847"/>
      <c r="L163" s="848"/>
      <c r="M163" s="841" t="s">
        <v>49</v>
      </c>
      <c r="N163" s="842"/>
      <c r="O163" s="807" t="s">
        <v>103</v>
      </c>
      <c r="P163" s="808"/>
      <c r="Q163" s="808"/>
      <c r="R163" s="808"/>
      <c r="S163" s="811" t="s">
        <v>49</v>
      </c>
      <c r="T163" s="812"/>
      <c r="U163" s="815" t="s">
        <v>104</v>
      </c>
      <c r="V163" s="816"/>
      <c r="W163" s="816"/>
      <c r="X163" s="816"/>
      <c r="Y163" s="816"/>
      <c r="Z163" s="817"/>
      <c r="AA163" s="821" t="s">
        <v>49</v>
      </c>
      <c r="AB163" s="822"/>
      <c r="AC163" s="825" t="s">
        <v>105</v>
      </c>
      <c r="AD163" s="826"/>
      <c r="AE163" s="826"/>
      <c r="AF163" s="827"/>
      <c r="AG163" s="831" t="s">
        <v>49</v>
      </c>
      <c r="AH163" s="832"/>
      <c r="AI163" s="835" t="s">
        <v>23</v>
      </c>
      <c r="AJ163" s="836"/>
      <c r="AK163" s="836"/>
      <c r="AL163" s="837"/>
    </row>
    <row r="164" spans="1:38" ht="75" customHeight="1" thickBot="1" x14ac:dyDescent="0.3">
      <c r="A164" s="796"/>
      <c r="B164" s="797"/>
      <c r="C164" s="862"/>
      <c r="D164" s="866"/>
      <c r="E164" s="856"/>
      <c r="F164" s="857"/>
      <c r="G164" s="857"/>
      <c r="H164" s="858"/>
      <c r="I164" s="849"/>
      <c r="J164" s="850"/>
      <c r="K164" s="851"/>
      <c r="L164" s="852"/>
      <c r="M164" s="843"/>
      <c r="N164" s="844"/>
      <c r="O164" s="809"/>
      <c r="P164" s="810"/>
      <c r="Q164" s="810"/>
      <c r="R164" s="810"/>
      <c r="S164" s="813"/>
      <c r="T164" s="814"/>
      <c r="U164" s="818"/>
      <c r="V164" s="819"/>
      <c r="W164" s="819"/>
      <c r="X164" s="819"/>
      <c r="Y164" s="819"/>
      <c r="Z164" s="820"/>
      <c r="AA164" s="823"/>
      <c r="AB164" s="824"/>
      <c r="AC164" s="828"/>
      <c r="AD164" s="829"/>
      <c r="AE164" s="829"/>
      <c r="AF164" s="830"/>
      <c r="AG164" s="833"/>
      <c r="AH164" s="834"/>
      <c r="AI164" s="838"/>
      <c r="AJ164" s="839"/>
      <c r="AK164" s="839"/>
      <c r="AL164" s="840"/>
    </row>
    <row r="165" spans="1:38" ht="139.5" customHeight="1" thickBot="1" x14ac:dyDescent="0.3">
      <c r="A165" s="798"/>
      <c r="B165" s="799"/>
      <c r="C165" s="863"/>
      <c r="D165" s="867"/>
      <c r="E165" s="91" t="s">
        <v>81</v>
      </c>
      <c r="F165" s="619" t="s">
        <v>82</v>
      </c>
      <c r="G165" s="91" t="s">
        <v>83</v>
      </c>
      <c r="H165" s="619" t="s">
        <v>84</v>
      </c>
      <c r="I165" s="197" t="s">
        <v>81</v>
      </c>
      <c r="J165" s="64" t="s">
        <v>92</v>
      </c>
      <c r="K165" s="197" t="s">
        <v>93</v>
      </c>
      <c r="L165" s="64" t="s">
        <v>94</v>
      </c>
      <c r="M165" s="98" t="s">
        <v>85</v>
      </c>
      <c r="N165" s="207" t="s">
        <v>86</v>
      </c>
      <c r="O165" s="100" t="s">
        <v>87</v>
      </c>
      <c r="P165" s="102" t="s">
        <v>101</v>
      </c>
      <c r="Q165" s="100" t="s">
        <v>88</v>
      </c>
      <c r="R165" s="102" t="s">
        <v>102</v>
      </c>
      <c r="S165" s="103" t="s">
        <v>89</v>
      </c>
      <c r="T165" s="213" t="s">
        <v>90</v>
      </c>
      <c r="U165" s="104" t="s">
        <v>87</v>
      </c>
      <c r="V165" s="107" t="s">
        <v>106</v>
      </c>
      <c r="W165" s="105" t="s">
        <v>107</v>
      </c>
      <c r="X165" s="108" t="s">
        <v>88</v>
      </c>
      <c r="Y165" s="107" t="s">
        <v>108</v>
      </c>
      <c r="Z165" s="105" t="s">
        <v>109</v>
      </c>
      <c r="AA165" s="110" t="s">
        <v>95</v>
      </c>
      <c r="AB165" s="111" t="s">
        <v>96</v>
      </c>
      <c r="AC165" s="112" t="s">
        <v>87</v>
      </c>
      <c r="AD165" s="113" t="s">
        <v>101</v>
      </c>
      <c r="AE165" s="112" t="s">
        <v>88</v>
      </c>
      <c r="AF165" s="113" t="s">
        <v>102</v>
      </c>
      <c r="AG165" s="114" t="s">
        <v>91</v>
      </c>
      <c r="AH165" s="115" t="s">
        <v>110</v>
      </c>
      <c r="AI165" s="120" t="s">
        <v>111</v>
      </c>
      <c r="AJ165" s="121" t="s">
        <v>112</v>
      </c>
      <c r="AK165" s="122" t="s">
        <v>39</v>
      </c>
      <c r="AL165" s="124" t="s">
        <v>57</v>
      </c>
    </row>
    <row r="166" spans="1:38" ht="38.25" customHeight="1" thickBot="1" x14ac:dyDescent="0.3">
      <c r="A166" s="708" t="s">
        <v>1</v>
      </c>
      <c r="B166" s="712"/>
      <c r="C166" s="5" t="s">
        <v>2</v>
      </c>
      <c r="D166" s="70" t="s">
        <v>3</v>
      </c>
      <c r="E166" s="5" t="s">
        <v>4</v>
      </c>
      <c r="F166" s="208" t="s">
        <v>5</v>
      </c>
      <c r="G166" s="5" t="s">
        <v>33</v>
      </c>
      <c r="H166" s="208" t="s">
        <v>34</v>
      </c>
      <c r="I166" s="198" t="s">
        <v>18</v>
      </c>
      <c r="J166" s="208" t="s">
        <v>19</v>
      </c>
      <c r="K166" s="198" t="s">
        <v>20</v>
      </c>
      <c r="L166" s="208" t="s">
        <v>21</v>
      </c>
      <c r="M166" s="5" t="s">
        <v>22</v>
      </c>
      <c r="N166" s="208" t="s">
        <v>35</v>
      </c>
      <c r="O166" s="5" t="s">
        <v>36</v>
      </c>
      <c r="P166" s="208" t="s">
        <v>37</v>
      </c>
      <c r="Q166" s="5" t="s">
        <v>38</v>
      </c>
      <c r="R166" s="208" t="s">
        <v>24</v>
      </c>
      <c r="S166" s="5" t="s">
        <v>25</v>
      </c>
      <c r="T166" s="208" t="s">
        <v>26</v>
      </c>
      <c r="U166" s="5" t="s">
        <v>27</v>
      </c>
      <c r="V166" s="321" t="s">
        <v>28</v>
      </c>
      <c r="W166" s="208" t="s">
        <v>29</v>
      </c>
      <c r="X166" s="70" t="s">
        <v>30</v>
      </c>
      <c r="Y166" s="208" t="s">
        <v>31</v>
      </c>
      <c r="Z166" s="208" t="s">
        <v>32</v>
      </c>
      <c r="AA166" s="5" t="s">
        <v>51</v>
      </c>
      <c r="AB166" s="5" t="s">
        <v>52</v>
      </c>
      <c r="AC166" s="5" t="s">
        <v>53</v>
      </c>
      <c r="AD166" s="5" t="s">
        <v>54</v>
      </c>
      <c r="AE166" s="5" t="s">
        <v>55</v>
      </c>
      <c r="AF166" s="5" t="s">
        <v>56</v>
      </c>
      <c r="AG166" s="5" t="s">
        <v>60</v>
      </c>
      <c r="AH166" s="5" t="s">
        <v>61</v>
      </c>
      <c r="AI166" s="5" t="s">
        <v>62</v>
      </c>
      <c r="AJ166" s="70" t="s">
        <v>63</v>
      </c>
      <c r="AK166" s="5" t="s">
        <v>64</v>
      </c>
      <c r="AL166" s="71" t="s">
        <v>65</v>
      </c>
    </row>
    <row r="167" spans="1:38" ht="99" customHeight="1" x14ac:dyDescent="0.25">
      <c r="A167" s="12">
        <v>1</v>
      </c>
      <c r="B167" s="13" t="s">
        <v>11</v>
      </c>
      <c r="C167" s="713">
        <v>1663986.39</v>
      </c>
      <c r="D167" s="716">
        <f>C167-AH180</f>
        <v>1663986.39</v>
      </c>
      <c r="E167" s="76"/>
      <c r="F167" s="446"/>
      <c r="G167" s="76"/>
      <c r="H167" s="446"/>
      <c r="I167" s="451"/>
      <c r="J167" s="41"/>
      <c r="K167" s="451"/>
      <c r="L167" s="446"/>
      <c r="M167" s="76"/>
      <c r="N167" s="234"/>
      <c r="O167" s="76"/>
      <c r="P167" s="234"/>
      <c r="Q167" s="76"/>
      <c r="R167" s="234"/>
      <c r="S167" s="76"/>
      <c r="T167" s="234"/>
      <c r="U167" s="76"/>
      <c r="V167" s="235"/>
      <c r="W167" s="234"/>
      <c r="X167" s="76"/>
      <c r="Y167" s="235"/>
      <c r="Z167" s="234"/>
      <c r="AA167" s="76"/>
      <c r="AB167" s="234"/>
      <c r="AC167" s="76"/>
      <c r="AD167" s="41"/>
      <c r="AE167" s="76"/>
      <c r="AF167" s="41"/>
      <c r="AG167" s="76">
        <f>U167+X167+AC167+AE167</f>
        <v>0</v>
      </c>
      <c r="AH167" s="41">
        <f>W167+Z167+AD167+AF167</f>
        <v>0</v>
      </c>
      <c r="AI167" s="39">
        <f>AD167/(C167-AH174)</f>
        <v>0</v>
      </c>
      <c r="AJ167" s="90">
        <f>AF167/(C167-AH174)</f>
        <v>0</v>
      </c>
      <c r="AK167" s="123"/>
      <c r="AL167" s="125">
        <f>AH167/C167</f>
        <v>0</v>
      </c>
    </row>
    <row r="168" spans="1:38" ht="87" customHeight="1" x14ac:dyDescent="0.25">
      <c r="A168" s="14">
        <v>2</v>
      </c>
      <c r="B168" s="15" t="s">
        <v>6</v>
      </c>
      <c r="C168" s="714"/>
      <c r="D168" s="717"/>
      <c r="E168" s="76"/>
      <c r="F168" s="446"/>
      <c r="G168" s="76"/>
      <c r="H168" s="446"/>
      <c r="I168" s="451"/>
      <c r="J168" s="41"/>
      <c r="K168" s="451"/>
      <c r="L168" s="446"/>
      <c r="M168" s="76"/>
      <c r="N168" s="234"/>
      <c r="O168" s="76"/>
      <c r="P168" s="234"/>
      <c r="Q168" s="76"/>
      <c r="R168" s="234"/>
      <c r="S168" s="76"/>
      <c r="T168" s="234"/>
      <c r="U168" s="76"/>
      <c r="V168" s="235"/>
      <c r="W168" s="234"/>
      <c r="X168" s="76"/>
      <c r="Y168" s="235"/>
      <c r="Z168" s="234"/>
      <c r="AA168" s="76"/>
      <c r="AB168" s="234"/>
      <c r="AC168" s="76"/>
      <c r="AD168" s="41"/>
      <c r="AE168" s="76"/>
      <c r="AF168" s="41"/>
      <c r="AG168" s="76">
        <f t="shared" ref="AG168:AG179" si="93">U168+X168+AC168+AE168</f>
        <v>0</v>
      </c>
      <c r="AH168" s="41">
        <f t="shared" ref="AH168:AH179" si="94">W168+Z168+AD168+AF168</f>
        <v>0</v>
      </c>
      <c r="AI168" s="39">
        <f>AD168/(C167-AH174)</f>
        <v>0</v>
      </c>
      <c r="AJ168" s="90">
        <f>AF168/(C167-AH174)</f>
        <v>0</v>
      </c>
      <c r="AK168" s="123"/>
      <c r="AL168" s="125">
        <f>AH168/C167</f>
        <v>0</v>
      </c>
    </row>
    <row r="169" spans="1:38" ht="85.5" customHeight="1" x14ac:dyDescent="0.25">
      <c r="A169" s="14">
        <v>3</v>
      </c>
      <c r="B169" s="15" t="s">
        <v>13</v>
      </c>
      <c r="C169" s="714"/>
      <c r="D169" s="717"/>
      <c r="E169" s="467"/>
      <c r="F169" s="468"/>
      <c r="G169" s="434"/>
      <c r="H169" s="475"/>
      <c r="I169" s="477"/>
      <c r="J169" s="437"/>
      <c r="K169" s="477"/>
      <c r="L169" s="437"/>
      <c r="M169" s="248">
        <f t="shared" ref="M169:M170" si="95">SUM(I169,K169)</f>
        <v>0</v>
      </c>
      <c r="N169" s="249">
        <f t="shared" ref="N169:N170" si="96">SUM(J169,L169)</f>
        <v>0</v>
      </c>
      <c r="O169" s="436"/>
      <c r="P169" s="428"/>
      <c r="Q169" s="436"/>
      <c r="R169" s="428"/>
      <c r="S169" s="274">
        <f t="shared" ref="S169:S170" si="97">SUM(O169,Q169)</f>
        <v>0</v>
      </c>
      <c r="T169" s="275">
        <f t="shared" ref="T169:T170" si="98">SUM(P169,R169)</f>
        <v>0</v>
      </c>
      <c r="U169" s="443"/>
      <c r="V169" s="444"/>
      <c r="W169" s="442"/>
      <c r="X169" s="452"/>
      <c r="Y169" s="444"/>
      <c r="Z169" s="442"/>
      <c r="AA169" s="276">
        <f t="shared" ref="AA169" si="99">SUM(U169,X169)</f>
        <v>0</v>
      </c>
      <c r="AB169" s="229">
        <f>W169+Z169</f>
        <v>0</v>
      </c>
      <c r="AC169" s="425"/>
      <c r="AD169" s="431"/>
      <c r="AE169" s="425"/>
      <c r="AF169" s="431"/>
      <c r="AG169" s="116">
        <f t="shared" si="93"/>
        <v>0</v>
      </c>
      <c r="AH169" s="117">
        <f t="shared" si="94"/>
        <v>0</v>
      </c>
      <c r="AI169" s="67">
        <f>AD169/(C167-AH174)</f>
        <v>0</v>
      </c>
      <c r="AJ169" s="66">
        <f>AF169/(C167-AH174)</f>
        <v>0</v>
      </c>
      <c r="AK169" s="123"/>
      <c r="AL169" s="126">
        <f>AH169/C167</f>
        <v>0</v>
      </c>
    </row>
    <row r="170" spans="1:38" ht="101.25" customHeight="1" x14ac:dyDescent="0.25">
      <c r="A170" s="14">
        <v>4</v>
      </c>
      <c r="B170" s="15" t="s">
        <v>14</v>
      </c>
      <c r="C170" s="714"/>
      <c r="D170" s="717"/>
      <c r="E170" s="597">
        <v>1</v>
      </c>
      <c r="F170" s="468">
        <v>42580</v>
      </c>
      <c r="G170" s="598">
        <v>0</v>
      </c>
      <c r="H170" s="475">
        <v>0</v>
      </c>
      <c r="I170" s="599">
        <v>1</v>
      </c>
      <c r="J170" s="437">
        <v>42580</v>
      </c>
      <c r="K170" s="599">
        <v>0</v>
      </c>
      <c r="L170" s="437">
        <v>0</v>
      </c>
      <c r="M170" s="248">
        <f t="shared" si="95"/>
        <v>1</v>
      </c>
      <c r="N170" s="249">
        <f t="shared" si="96"/>
        <v>42580</v>
      </c>
      <c r="O170" s="436">
        <v>0</v>
      </c>
      <c r="P170" s="428">
        <v>0</v>
      </c>
      <c r="Q170" s="436">
        <v>0</v>
      </c>
      <c r="R170" s="428">
        <v>0</v>
      </c>
      <c r="S170" s="274">
        <f t="shared" si="97"/>
        <v>0</v>
      </c>
      <c r="T170" s="275">
        <f t="shared" si="98"/>
        <v>0</v>
      </c>
      <c r="U170" s="443">
        <v>0</v>
      </c>
      <c r="V170" s="444">
        <v>0</v>
      </c>
      <c r="W170" s="442">
        <v>0</v>
      </c>
      <c r="X170" s="452">
        <v>0</v>
      </c>
      <c r="Y170" s="444">
        <v>0</v>
      </c>
      <c r="Z170" s="442">
        <v>0</v>
      </c>
      <c r="AA170" s="276">
        <f t="shared" ref="AA170" si="100">SUM(U170,X170)</f>
        <v>0</v>
      </c>
      <c r="AB170" s="229">
        <f>W170+Z170</f>
        <v>0</v>
      </c>
      <c r="AC170" s="401">
        <v>0</v>
      </c>
      <c r="AD170" s="431">
        <v>0</v>
      </c>
      <c r="AE170" s="401">
        <v>0</v>
      </c>
      <c r="AF170" s="431">
        <v>0</v>
      </c>
      <c r="AG170" s="116">
        <f t="shared" si="93"/>
        <v>0</v>
      </c>
      <c r="AH170" s="117">
        <f t="shared" si="94"/>
        <v>0</v>
      </c>
      <c r="AI170" s="67">
        <f>AD170/(C167-AH174)</f>
        <v>0</v>
      </c>
      <c r="AJ170" s="66">
        <f>AF170/(C167-AH174)</f>
        <v>0</v>
      </c>
      <c r="AK170" s="123"/>
      <c r="AL170" s="126">
        <f>AH170/C167</f>
        <v>0</v>
      </c>
    </row>
    <row r="171" spans="1:38" ht="138" customHeight="1" x14ac:dyDescent="0.25">
      <c r="A171" s="14">
        <v>5</v>
      </c>
      <c r="B171" s="15" t="s">
        <v>99</v>
      </c>
      <c r="C171" s="714"/>
      <c r="D171" s="717"/>
      <c r="E171" s="458"/>
      <c r="F171" s="446"/>
      <c r="G171" s="458"/>
      <c r="H171" s="446"/>
      <c r="I171" s="458"/>
      <c r="J171" s="446"/>
      <c r="K171" s="600"/>
      <c r="L171" s="446"/>
      <c r="M171" s="76"/>
      <c r="N171" s="234"/>
      <c r="O171" s="458"/>
      <c r="P171" s="446"/>
      <c r="Q171" s="458"/>
      <c r="R171" s="446"/>
      <c r="S171" s="76"/>
      <c r="T171" s="234"/>
      <c r="U171" s="458"/>
      <c r="V171" s="449"/>
      <c r="W171" s="446"/>
      <c r="X171" s="458"/>
      <c r="Y171" s="449"/>
      <c r="Z171" s="446"/>
      <c r="AA171" s="76"/>
      <c r="AB171" s="234"/>
      <c r="AC171" s="458"/>
      <c r="AD171" s="446"/>
      <c r="AE171" s="458"/>
      <c r="AF171" s="446"/>
      <c r="AG171" s="76">
        <f t="shared" si="93"/>
        <v>0</v>
      </c>
      <c r="AH171" s="41">
        <f t="shared" si="94"/>
        <v>0</v>
      </c>
      <c r="AI171" s="39">
        <f>AD171/(C167-AH174)</f>
        <v>0</v>
      </c>
      <c r="AJ171" s="90">
        <f>AF171/(C167-AH174)</f>
        <v>0</v>
      </c>
      <c r="AK171" s="123"/>
      <c r="AL171" s="125">
        <f>AH171/C167</f>
        <v>0</v>
      </c>
    </row>
    <row r="172" spans="1:38" ht="116.25" customHeight="1" x14ac:dyDescent="0.25">
      <c r="A172" s="14">
        <v>6</v>
      </c>
      <c r="B172" s="15" t="s">
        <v>16</v>
      </c>
      <c r="C172" s="714"/>
      <c r="D172" s="717"/>
      <c r="E172" s="467">
        <v>10</v>
      </c>
      <c r="F172" s="468">
        <v>1303039.17</v>
      </c>
      <c r="G172" s="434">
        <v>3</v>
      </c>
      <c r="H172" s="475">
        <v>180000</v>
      </c>
      <c r="I172" s="599">
        <v>0</v>
      </c>
      <c r="J172" s="437">
        <v>0</v>
      </c>
      <c r="K172" s="599">
        <v>2</v>
      </c>
      <c r="L172" s="437">
        <v>160000</v>
      </c>
      <c r="M172" s="248">
        <f t="shared" ref="M172" si="101">SUM(I172,K172)</f>
        <v>2</v>
      </c>
      <c r="N172" s="249">
        <f t="shared" ref="N172" si="102">SUM(J172,L172)</f>
        <v>160000</v>
      </c>
      <c r="O172" s="436">
        <v>0</v>
      </c>
      <c r="P172" s="428">
        <v>0</v>
      </c>
      <c r="Q172" s="436">
        <v>0</v>
      </c>
      <c r="R172" s="428">
        <v>0</v>
      </c>
      <c r="S172" s="274">
        <f t="shared" ref="S172" si="103">SUM(O172,Q172)</f>
        <v>0</v>
      </c>
      <c r="T172" s="275">
        <f t="shared" ref="T172" si="104">SUM(P172,R172)</f>
        <v>0</v>
      </c>
      <c r="U172" s="443">
        <v>0</v>
      </c>
      <c r="V172" s="444">
        <v>0</v>
      </c>
      <c r="W172" s="442">
        <v>0</v>
      </c>
      <c r="X172" s="452">
        <v>0</v>
      </c>
      <c r="Y172" s="444">
        <v>0</v>
      </c>
      <c r="Z172" s="442">
        <v>0</v>
      </c>
      <c r="AA172" s="276">
        <f t="shared" ref="AA172" si="105">SUM(U172,X172)</f>
        <v>0</v>
      </c>
      <c r="AB172" s="229">
        <f>W172+Z172</f>
        <v>0</v>
      </c>
      <c r="AC172" s="425">
        <v>0</v>
      </c>
      <c r="AD172" s="431">
        <v>0</v>
      </c>
      <c r="AE172" s="425">
        <v>0</v>
      </c>
      <c r="AF172" s="431">
        <v>0</v>
      </c>
      <c r="AG172" s="116">
        <f t="shared" si="93"/>
        <v>0</v>
      </c>
      <c r="AH172" s="117">
        <f t="shared" si="94"/>
        <v>0</v>
      </c>
      <c r="AI172" s="67">
        <f>AD172/(C167-AH174)</f>
        <v>0</v>
      </c>
      <c r="AJ172" s="66">
        <f>AF172/(C167-AH174)</f>
        <v>0</v>
      </c>
      <c r="AK172" s="123"/>
      <c r="AL172" s="126">
        <f>AH172/C167</f>
        <v>0</v>
      </c>
    </row>
    <row r="173" spans="1:38" ht="65.25" customHeight="1" x14ac:dyDescent="0.25">
      <c r="A173" s="14">
        <v>7</v>
      </c>
      <c r="B173" s="15" t="s">
        <v>98</v>
      </c>
      <c r="C173" s="714"/>
      <c r="D173" s="717"/>
      <c r="E173" s="469"/>
      <c r="F173" s="470"/>
      <c r="G173" s="445"/>
      <c r="H173" s="446"/>
      <c r="I173" s="445"/>
      <c r="J173" s="446"/>
      <c r="K173" s="445"/>
      <c r="L173" s="446"/>
      <c r="M173" s="240"/>
      <c r="N173" s="234"/>
      <c r="O173" s="445"/>
      <c r="P173" s="446"/>
      <c r="Q173" s="445"/>
      <c r="R173" s="446"/>
      <c r="S173" s="240"/>
      <c r="T173" s="234"/>
      <c r="U173" s="445"/>
      <c r="V173" s="449"/>
      <c r="W173" s="446"/>
      <c r="X173" s="451"/>
      <c r="Y173" s="449"/>
      <c r="Z173" s="446"/>
      <c r="AA173" s="240"/>
      <c r="AB173" s="79"/>
      <c r="AC173" s="445"/>
      <c r="AD173" s="446"/>
      <c r="AE173" s="445"/>
      <c r="AF173" s="446"/>
      <c r="AG173" s="76">
        <f t="shared" si="93"/>
        <v>0</v>
      </c>
      <c r="AH173" s="41">
        <f t="shared" si="94"/>
        <v>0</v>
      </c>
      <c r="AI173" s="39">
        <f>AD173/(C167-AH174)</f>
        <v>0</v>
      </c>
      <c r="AJ173" s="90">
        <f>AF173/(C167-AH174)</f>
        <v>0</v>
      </c>
      <c r="AK173" s="123"/>
      <c r="AL173" s="125">
        <f>AH173/C167</f>
        <v>0</v>
      </c>
    </row>
    <row r="174" spans="1:38" ht="59.25" customHeight="1" x14ac:dyDescent="0.25">
      <c r="A174" s="14">
        <v>8</v>
      </c>
      <c r="B174" s="15" t="s">
        <v>97</v>
      </c>
      <c r="C174" s="714"/>
      <c r="D174" s="717"/>
      <c r="E174" s="471"/>
      <c r="F174" s="472"/>
      <c r="G174" s="270">
        <v>6</v>
      </c>
      <c r="H174" s="271">
        <v>220000</v>
      </c>
      <c r="I174" s="445"/>
      <c r="J174" s="446"/>
      <c r="K174" s="599">
        <v>4</v>
      </c>
      <c r="L174" s="437">
        <v>180000</v>
      </c>
      <c r="M174" s="248">
        <f t="shared" ref="M174:M179" si="106">SUM(I174,K174)</f>
        <v>4</v>
      </c>
      <c r="N174" s="249">
        <f t="shared" ref="N174:N179" si="107">SUM(J174,L174)</f>
        <v>180000</v>
      </c>
      <c r="O174" s="481"/>
      <c r="P174" s="447"/>
      <c r="Q174" s="211">
        <v>0</v>
      </c>
      <c r="R174" s="212">
        <v>0</v>
      </c>
      <c r="S174" s="274">
        <f t="shared" ref="S174:S179" si="108">SUM(O174,Q174)</f>
        <v>0</v>
      </c>
      <c r="T174" s="275">
        <f t="shared" ref="T174:T179" si="109">SUM(P174,R174)</f>
        <v>0</v>
      </c>
      <c r="U174" s="445"/>
      <c r="V174" s="449"/>
      <c r="W174" s="446"/>
      <c r="X174" s="452">
        <v>0</v>
      </c>
      <c r="Y174" s="444">
        <v>0</v>
      </c>
      <c r="Z174" s="442">
        <v>0</v>
      </c>
      <c r="AA174" s="276">
        <f t="shared" ref="AA174" si="110">SUM(U174,X174)</f>
        <v>0</v>
      </c>
      <c r="AB174" s="229">
        <f>W174+Z174</f>
        <v>0</v>
      </c>
      <c r="AC174" s="445"/>
      <c r="AD174" s="446"/>
      <c r="AE174" s="425">
        <v>0</v>
      </c>
      <c r="AF174" s="431">
        <v>0</v>
      </c>
      <c r="AG174" s="116">
        <f t="shared" si="93"/>
        <v>0</v>
      </c>
      <c r="AH174" s="117">
        <f t="shared" si="94"/>
        <v>0</v>
      </c>
      <c r="AI174" s="169"/>
      <c r="AJ174" s="170"/>
      <c r="AK174" s="123">
        <f>AH180/C167</f>
        <v>0</v>
      </c>
      <c r="AL174" s="126">
        <f>AH174/C167</f>
        <v>0</v>
      </c>
    </row>
    <row r="175" spans="1:38" ht="60" customHeight="1" x14ac:dyDescent="0.25">
      <c r="A175" s="14">
        <v>9</v>
      </c>
      <c r="B175" s="15" t="s">
        <v>7</v>
      </c>
      <c r="C175" s="714"/>
      <c r="D175" s="717"/>
      <c r="E175" s="467">
        <v>4</v>
      </c>
      <c r="F175" s="468">
        <v>263256.17</v>
      </c>
      <c r="G175" s="434">
        <v>0</v>
      </c>
      <c r="H175" s="475">
        <v>0</v>
      </c>
      <c r="I175" s="599">
        <v>0</v>
      </c>
      <c r="J175" s="437">
        <v>0</v>
      </c>
      <c r="K175" s="599">
        <v>0</v>
      </c>
      <c r="L175" s="437">
        <v>0</v>
      </c>
      <c r="M175" s="248">
        <f t="shared" si="106"/>
        <v>0</v>
      </c>
      <c r="N175" s="249">
        <f t="shared" si="107"/>
        <v>0</v>
      </c>
      <c r="O175" s="436">
        <v>0</v>
      </c>
      <c r="P175" s="428">
        <v>0</v>
      </c>
      <c r="Q175" s="436">
        <v>0</v>
      </c>
      <c r="R175" s="428">
        <v>0</v>
      </c>
      <c r="S175" s="274">
        <f t="shared" si="108"/>
        <v>0</v>
      </c>
      <c r="T175" s="275">
        <f t="shared" si="109"/>
        <v>0</v>
      </c>
      <c r="U175" s="443">
        <v>0</v>
      </c>
      <c r="V175" s="444">
        <v>0</v>
      </c>
      <c r="W175" s="442">
        <v>0</v>
      </c>
      <c r="X175" s="452">
        <v>0</v>
      </c>
      <c r="Y175" s="444">
        <v>0</v>
      </c>
      <c r="Z175" s="442">
        <v>0</v>
      </c>
      <c r="AA175" s="276">
        <f t="shared" ref="AA175:AA179" si="111">SUM(U175,X175)</f>
        <v>0</v>
      </c>
      <c r="AB175" s="229">
        <f t="shared" ref="AB175:AB179" si="112">W175+Z175</f>
        <v>0</v>
      </c>
      <c r="AC175" s="425">
        <v>0</v>
      </c>
      <c r="AD175" s="431">
        <v>0</v>
      </c>
      <c r="AE175" s="425">
        <v>0</v>
      </c>
      <c r="AF175" s="431">
        <v>0</v>
      </c>
      <c r="AG175" s="116">
        <f t="shared" si="93"/>
        <v>0</v>
      </c>
      <c r="AH175" s="117">
        <f t="shared" si="94"/>
        <v>0</v>
      </c>
      <c r="AI175" s="67">
        <f>AD175/(C167-AH174)</f>
        <v>0</v>
      </c>
      <c r="AJ175" s="66">
        <f>AF175/(C167-AH174)</f>
        <v>0</v>
      </c>
      <c r="AK175" s="123"/>
      <c r="AL175" s="126">
        <f>AH175/C167</f>
        <v>0</v>
      </c>
    </row>
    <row r="176" spans="1:38" ht="73.5" customHeight="1" x14ac:dyDescent="0.25">
      <c r="A176" s="14">
        <v>10</v>
      </c>
      <c r="B176" s="15" t="s">
        <v>8</v>
      </c>
      <c r="C176" s="714"/>
      <c r="D176" s="717"/>
      <c r="E176" s="467">
        <v>7</v>
      </c>
      <c r="F176" s="468">
        <v>481509.18</v>
      </c>
      <c r="G176" s="434">
        <v>3</v>
      </c>
      <c r="H176" s="475">
        <v>118000</v>
      </c>
      <c r="I176" s="599">
        <v>2</v>
      </c>
      <c r="J176" s="437">
        <v>258987.83</v>
      </c>
      <c r="K176" s="599">
        <v>3</v>
      </c>
      <c r="L176" s="437">
        <v>118000</v>
      </c>
      <c r="M176" s="248">
        <f t="shared" si="106"/>
        <v>5</v>
      </c>
      <c r="N176" s="249">
        <f t="shared" si="107"/>
        <v>376987.82999999996</v>
      </c>
      <c r="O176" s="436">
        <v>0</v>
      </c>
      <c r="P176" s="428">
        <v>0</v>
      </c>
      <c r="Q176" s="436">
        <v>0</v>
      </c>
      <c r="R176" s="428">
        <v>0</v>
      </c>
      <c r="S176" s="274">
        <f t="shared" si="108"/>
        <v>0</v>
      </c>
      <c r="T176" s="275">
        <f t="shared" si="109"/>
        <v>0</v>
      </c>
      <c r="U176" s="443">
        <v>0</v>
      </c>
      <c r="V176" s="444">
        <v>0</v>
      </c>
      <c r="W176" s="442">
        <v>0</v>
      </c>
      <c r="X176" s="452">
        <v>0</v>
      </c>
      <c r="Y176" s="444">
        <v>0</v>
      </c>
      <c r="Z176" s="442">
        <v>0</v>
      </c>
      <c r="AA176" s="276">
        <f t="shared" si="111"/>
        <v>0</v>
      </c>
      <c r="AB176" s="229">
        <f t="shared" si="112"/>
        <v>0</v>
      </c>
      <c r="AC176" s="272">
        <v>0</v>
      </c>
      <c r="AD176" s="273">
        <v>0</v>
      </c>
      <c r="AE176" s="272">
        <v>0</v>
      </c>
      <c r="AF176" s="273">
        <v>0</v>
      </c>
      <c r="AG176" s="116">
        <f t="shared" si="93"/>
        <v>0</v>
      </c>
      <c r="AH176" s="117">
        <f t="shared" si="94"/>
        <v>0</v>
      </c>
      <c r="AI176" s="67">
        <f>AD176/(C167-AH174)</f>
        <v>0</v>
      </c>
      <c r="AJ176" s="66">
        <f>AF176/(C167-AH174)</f>
        <v>0</v>
      </c>
      <c r="AK176" s="123"/>
      <c r="AL176" s="126">
        <f>AH176/C167</f>
        <v>0</v>
      </c>
    </row>
    <row r="177" spans="1:38" ht="120" customHeight="1" x14ac:dyDescent="0.25">
      <c r="A177" s="14">
        <v>11</v>
      </c>
      <c r="B177" s="15" t="s">
        <v>12</v>
      </c>
      <c r="C177" s="714"/>
      <c r="D177" s="717"/>
      <c r="E177" s="467">
        <v>11</v>
      </c>
      <c r="F177" s="468">
        <v>1097437.8999999999</v>
      </c>
      <c r="G177" s="434">
        <v>1</v>
      </c>
      <c r="H177" s="475">
        <v>150000</v>
      </c>
      <c r="I177" s="599">
        <v>5</v>
      </c>
      <c r="J177" s="437">
        <v>176495.85</v>
      </c>
      <c r="K177" s="599">
        <v>0</v>
      </c>
      <c r="L177" s="437">
        <v>0</v>
      </c>
      <c r="M177" s="248">
        <f t="shared" si="106"/>
        <v>5</v>
      </c>
      <c r="N177" s="249">
        <f t="shared" si="107"/>
        <v>176495.85</v>
      </c>
      <c r="O177" s="436">
        <v>0</v>
      </c>
      <c r="P177" s="428">
        <v>0</v>
      </c>
      <c r="Q177" s="436">
        <v>0</v>
      </c>
      <c r="R177" s="428">
        <v>0</v>
      </c>
      <c r="S177" s="274">
        <f t="shared" si="108"/>
        <v>0</v>
      </c>
      <c r="T177" s="275">
        <f t="shared" si="109"/>
        <v>0</v>
      </c>
      <c r="U177" s="443">
        <v>0</v>
      </c>
      <c r="V177" s="444">
        <v>0</v>
      </c>
      <c r="W177" s="442">
        <v>0</v>
      </c>
      <c r="X177" s="452">
        <v>0</v>
      </c>
      <c r="Y177" s="444">
        <v>0</v>
      </c>
      <c r="Z177" s="442">
        <v>0</v>
      </c>
      <c r="AA177" s="276">
        <f t="shared" si="111"/>
        <v>0</v>
      </c>
      <c r="AB177" s="229">
        <f t="shared" si="112"/>
        <v>0</v>
      </c>
      <c r="AC177" s="425">
        <v>0</v>
      </c>
      <c r="AD177" s="431">
        <v>0</v>
      </c>
      <c r="AE177" s="425">
        <v>0</v>
      </c>
      <c r="AF177" s="431">
        <v>0</v>
      </c>
      <c r="AG177" s="116">
        <f t="shared" si="93"/>
        <v>0</v>
      </c>
      <c r="AH177" s="117">
        <f t="shared" si="94"/>
        <v>0</v>
      </c>
      <c r="AI177" s="67">
        <f>AD177/(C167-AH174)</f>
        <v>0</v>
      </c>
      <c r="AJ177" s="66">
        <f>AF177/(C167-AH174)</f>
        <v>0</v>
      </c>
      <c r="AK177" s="123"/>
      <c r="AL177" s="126">
        <f>AH177/C167</f>
        <v>0</v>
      </c>
    </row>
    <row r="178" spans="1:38" ht="63.75" customHeight="1" x14ac:dyDescent="0.25">
      <c r="A178" s="14">
        <v>12</v>
      </c>
      <c r="B178" s="15" t="s">
        <v>9</v>
      </c>
      <c r="C178" s="714"/>
      <c r="D178" s="717"/>
      <c r="E178" s="467">
        <v>5</v>
      </c>
      <c r="F178" s="468">
        <v>361568.55</v>
      </c>
      <c r="G178" s="434">
        <v>0</v>
      </c>
      <c r="H178" s="475">
        <v>0</v>
      </c>
      <c r="I178" s="599">
        <v>0</v>
      </c>
      <c r="J178" s="437">
        <v>0</v>
      </c>
      <c r="K178" s="599">
        <v>0</v>
      </c>
      <c r="L178" s="437">
        <v>0</v>
      </c>
      <c r="M178" s="248">
        <f t="shared" si="106"/>
        <v>0</v>
      </c>
      <c r="N178" s="249">
        <f t="shared" si="107"/>
        <v>0</v>
      </c>
      <c r="O178" s="436">
        <v>0</v>
      </c>
      <c r="P178" s="428">
        <v>0</v>
      </c>
      <c r="Q178" s="436">
        <v>0</v>
      </c>
      <c r="R178" s="428">
        <v>0</v>
      </c>
      <c r="S178" s="274">
        <f t="shared" si="108"/>
        <v>0</v>
      </c>
      <c r="T178" s="275">
        <f t="shared" si="109"/>
        <v>0</v>
      </c>
      <c r="U178" s="443">
        <v>0</v>
      </c>
      <c r="V178" s="444">
        <v>0</v>
      </c>
      <c r="W178" s="442">
        <v>0</v>
      </c>
      <c r="X178" s="452">
        <v>0</v>
      </c>
      <c r="Y178" s="444">
        <v>0</v>
      </c>
      <c r="Z178" s="442">
        <v>0</v>
      </c>
      <c r="AA178" s="276">
        <f t="shared" si="111"/>
        <v>0</v>
      </c>
      <c r="AB178" s="229">
        <f t="shared" si="112"/>
        <v>0</v>
      </c>
      <c r="AC178" s="425">
        <v>0</v>
      </c>
      <c r="AD178" s="431">
        <v>0</v>
      </c>
      <c r="AE178" s="425">
        <v>0</v>
      </c>
      <c r="AF178" s="431">
        <v>0</v>
      </c>
      <c r="AG178" s="116">
        <f t="shared" si="93"/>
        <v>0</v>
      </c>
      <c r="AH178" s="117">
        <f t="shared" si="94"/>
        <v>0</v>
      </c>
      <c r="AI178" s="67">
        <f>AD178/(C167-AH174)</f>
        <v>0</v>
      </c>
      <c r="AJ178" s="66">
        <f>AF178/(C167-AH174)</f>
        <v>0</v>
      </c>
      <c r="AK178" s="123"/>
      <c r="AL178" s="126">
        <f>AH178/C167</f>
        <v>0</v>
      </c>
    </row>
    <row r="179" spans="1:38" ht="62.25" customHeight="1" thickBot="1" x14ac:dyDescent="0.3">
      <c r="A179" s="16">
        <v>13</v>
      </c>
      <c r="B179" s="17" t="s">
        <v>10</v>
      </c>
      <c r="C179" s="715"/>
      <c r="D179" s="718"/>
      <c r="E179" s="473">
        <v>25</v>
      </c>
      <c r="F179" s="474">
        <v>1400304.57</v>
      </c>
      <c r="G179" s="435">
        <v>0</v>
      </c>
      <c r="H179" s="476">
        <v>0</v>
      </c>
      <c r="I179" s="601">
        <v>13</v>
      </c>
      <c r="J179" s="478">
        <v>586678.99</v>
      </c>
      <c r="K179" s="601">
        <v>0</v>
      </c>
      <c r="L179" s="478">
        <v>0</v>
      </c>
      <c r="M179" s="248">
        <f t="shared" si="106"/>
        <v>13</v>
      </c>
      <c r="N179" s="249">
        <f t="shared" si="107"/>
        <v>586678.99</v>
      </c>
      <c r="O179" s="448">
        <v>0</v>
      </c>
      <c r="P179" s="430">
        <v>0</v>
      </c>
      <c r="Q179" s="448">
        <v>0</v>
      </c>
      <c r="R179" s="430">
        <v>0</v>
      </c>
      <c r="S179" s="274">
        <f t="shared" si="108"/>
        <v>0</v>
      </c>
      <c r="T179" s="275">
        <f t="shared" si="109"/>
        <v>0</v>
      </c>
      <c r="U179" s="482">
        <v>0</v>
      </c>
      <c r="V179" s="484">
        <v>0</v>
      </c>
      <c r="W179" s="483">
        <v>0</v>
      </c>
      <c r="X179" s="485">
        <v>0</v>
      </c>
      <c r="Y179" s="484">
        <v>0</v>
      </c>
      <c r="Z179" s="483">
        <v>0</v>
      </c>
      <c r="AA179" s="276">
        <f t="shared" si="111"/>
        <v>0</v>
      </c>
      <c r="AB179" s="229">
        <f t="shared" si="112"/>
        <v>0</v>
      </c>
      <c r="AC179" s="427">
        <v>0</v>
      </c>
      <c r="AD179" s="433">
        <v>0</v>
      </c>
      <c r="AE179" s="427">
        <v>0</v>
      </c>
      <c r="AF179" s="433">
        <v>0</v>
      </c>
      <c r="AG179" s="118">
        <f t="shared" si="93"/>
        <v>0</v>
      </c>
      <c r="AH179" s="119">
        <f t="shared" si="94"/>
        <v>0</v>
      </c>
      <c r="AI179" s="68">
        <f>AD179/(C167-AH174)</f>
        <v>0</v>
      </c>
      <c r="AJ179" s="69">
        <f>AF179/(C167-AH174)</f>
        <v>0</v>
      </c>
      <c r="AK179" s="129"/>
      <c r="AL179" s="127">
        <f>AH179/C167</f>
        <v>0</v>
      </c>
    </row>
    <row r="180" spans="1:38" ht="29.25" customHeight="1" thickBot="1" x14ac:dyDescent="0.3">
      <c r="A180" s="719" t="s">
        <v>40</v>
      </c>
      <c r="B180" s="720"/>
      <c r="C180" s="11">
        <f>C167</f>
        <v>1663986.39</v>
      </c>
      <c r="D180" s="11">
        <f>D167</f>
        <v>1663986.39</v>
      </c>
      <c r="E180" s="56">
        <f t="shared" ref="E180:L180" si="113">SUM(E167:E179)</f>
        <v>63</v>
      </c>
      <c r="F180" s="236">
        <f t="shared" si="113"/>
        <v>4949695.54</v>
      </c>
      <c r="G180" s="56">
        <f t="shared" si="113"/>
        <v>13</v>
      </c>
      <c r="H180" s="236">
        <f t="shared" si="113"/>
        <v>668000</v>
      </c>
      <c r="I180" s="241">
        <f t="shared" si="113"/>
        <v>21</v>
      </c>
      <c r="J180" s="57">
        <f t="shared" si="113"/>
        <v>1064742.67</v>
      </c>
      <c r="K180" s="241">
        <f t="shared" si="113"/>
        <v>9</v>
      </c>
      <c r="L180" s="244">
        <f t="shared" si="113"/>
        <v>458000</v>
      </c>
      <c r="M180" s="51">
        <f>SUM(M167:M179)</f>
        <v>30</v>
      </c>
      <c r="N180" s="244">
        <f>SUM(N167:N179)</f>
        <v>1522742.67</v>
      </c>
      <c r="O180" s="97">
        <f>SUM(O167:O179)</f>
        <v>0</v>
      </c>
      <c r="P180" s="236">
        <f>SUM(P167:P179)</f>
        <v>0</v>
      </c>
      <c r="Q180" s="86">
        <f t="shared" ref="Q180:AJ180" si="114">SUM(Q167:Q179)</f>
        <v>0</v>
      </c>
      <c r="R180" s="236">
        <f t="shared" si="114"/>
        <v>0</v>
      </c>
      <c r="S180" s="75">
        <f t="shared" si="114"/>
        <v>0</v>
      </c>
      <c r="T180" s="46">
        <f t="shared" si="114"/>
        <v>0</v>
      </c>
      <c r="U180" s="86">
        <f t="shared" si="114"/>
        <v>0</v>
      </c>
      <c r="V180" s="236">
        <f t="shared" si="114"/>
        <v>0</v>
      </c>
      <c r="W180" s="236">
        <f t="shared" si="114"/>
        <v>0</v>
      </c>
      <c r="X180" s="75">
        <f t="shared" si="114"/>
        <v>0</v>
      </c>
      <c r="Y180" s="236">
        <f t="shared" si="114"/>
        <v>0</v>
      </c>
      <c r="Z180" s="236">
        <f t="shared" si="114"/>
        <v>0</v>
      </c>
      <c r="AA180" s="75">
        <f t="shared" si="114"/>
        <v>0</v>
      </c>
      <c r="AB180" s="46">
        <f t="shared" si="114"/>
        <v>0</v>
      </c>
      <c r="AC180" s="86">
        <f t="shared" si="114"/>
        <v>0</v>
      </c>
      <c r="AD180" s="46">
        <f t="shared" si="114"/>
        <v>0</v>
      </c>
      <c r="AE180" s="86">
        <f t="shared" si="114"/>
        <v>0</v>
      </c>
      <c r="AF180" s="46">
        <f t="shared" si="114"/>
        <v>0</v>
      </c>
      <c r="AG180" s="75">
        <f t="shared" si="114"/>
        <v>0</v>
      </c>
      <c r="AH180" s="46">
        <f t="shared" si="114"/>
        <v>0</v>
      </c>
      <c r="AI180" s="87">
        <f t="shared" si="114"/>
        <v>0</v>
      </c>
      <c r="AJ180" s="87">
        <f t="shared" si="114"/>
        <v>0</v>
      </c>
      <c r="AK180" s="130">
        <f>AK174</f>
        <v>0</v>
      </c>
      <c r="AL180" s="128">
        <f>AH180/C167</f>
        <v>0</v>
      </c>
    </row>
    <row r="181" spans="1:38" ht="21.75" thickBot="1" x14ac:dyDescent="0.3">
      <c r="AF181" s="24" t="s">
        <v>113</v>
      </c>
      <c r="AG181" s="72">
        <v>4.3499999999999996</v>
      </c>
      <c r="AH181" s="25">
        <f>AH180/AG181</f>
        <v>0</v>
      </c>
    </row>
    <row r="182" spans="1:38" ht="15.75" customHeight="1" thickTop="1" x14ac:dyDescent="0.25">
      <c r="A182" s="721" t="s">
        <v>431</v>
      </c>
      <c r="B182" s="722"/>
      <c r="C182" s="722"/>
      <c r="D182" s="722"/>
      <c r="E182" s="722"/>
      <c r="F182" s="722"/>
      <c r="G182" s="722"/>
      <c r="H182" s="722"/>
      <c r="I182" s="722"/>
      <c r="J182" s="722"/>
      <c r="K182" s="722"/>
      <c r="L182" s="722"/>
      <c r="M182" s="722"/>
      <c r="N182" s="722"/>
      <c r="O182" s="722"/>
      <c r="P182" s="722"/>
      <c r="Q182" s="724"/>
    </row>
    <row r="183" spans="1:38" ht="18.75" x14ac:dyDescent="0.3">
      <c r="A183" s="725"/>
      <c r="B183" s="726"/>
      <c r="C183" s="726"/>
      <c r="D183" s="726"/>
      <c r="E183" s="726"/>
      <c r="F183" s="726"/>
      <c r="G183" s="726"/>
      <c r="H183" s="726"/>
      <c r="I183" s="726"/>
      <c r="J183" s="726"/>
      <c r="K183" s="726"/>
      <c r="L183" s="726"/>
      <c r="M183" s="726"/>
      <c r="N183" s="726"/>
      <c r="O183" s="726"/>
      <c r="P183" s="726"/>
      <c r="Q183" s="728"/>
      <c r="AF183" s="33"/>
    </row>
    <row r="184" spans="1:38" ht="15.75" x14ac:dyDescent="0.25">
      <c r="A184" s="725"/>
      <c r="B184" s="726"/>
      <c r="C184" s="726"/>
      <c r="D184" s="726"/>
      <c r="E184" s="726"/>
      <c r="F184" s="726"/>
      <c r="G184" s="726"/>
      <c r="H184" s="726"/>
      <c r="I184" s="726"/>
      <c r="J184" s="726"/>
      <c r="K184" s="726"/>
      <c r="L184" s="726"/>
      <c r="M184" s="726"/>
      <c r="N184" s="726"/>
      <c r="O184" s="726"/>
      <c r="P184" s="726"/>
      <c r="Q184" s="728"/>
      <c r="AE184" s="34" t="s">
        <v>66</v>
      </c>
      <c r="AF184" s="24"/>
    </row>
    <row r="185" spans="1:38" ht="15.75" x14ac:dyDescent="0.25">
      <c r="A185" s="725"/>
      <c r="B185" s="726"/>
      <c r="C185" s="726"/>
      <c r="D185" s="726"/>
      <c r="E185" s="726"/>
      <c r="F185" s="726"/>
      <c r="G185" s="726"/>
      <c r="H185" s="726"/>
      <c r="I185" s="726"/>
      <c r="J185" s="726"/>
      <c r="K185" s="726"/>
      <c r="L185" s="726"/>
      <c r="M185" s="726"/>
      <c r="N185" s="726"/>
      <c r="O185" s="726"/>
      <c r="P185" s="726"/>
      <c r="Q185" s="728"/>
      <c r="AE185" s="34" t="s">
        <v>46</v>
      </c>
      <c r="AF185" s="54">
        <f>(Z180-Z174)+(AF180-AF174)</f>
        <v>0</v>
      </c>
    </row>
    <row r="186" spans="1:38" ht="15.75" x14ac:dyDescent="0.25">
      <c r="A186" s="725"/>
      <c r="B186" s="726"/>
      <c r="C186" s="726"/>
      <c r="D186" s="726"/>
      <c r="E186" s="726"/>
      <c r="F186" s="726"/>
      <c r="G186" s="726"/>
      <c r="H186" s="726"/>
      <c r="I186" s="726"/>
      <c r="J186" s="726"/>
      <c r="K186" s="726"/>
      <c r="L186" s="726"/>
      <c r="M186" s="726"/>
      <c r="N186" s="726"/>
      <c r="O186" s="726"/>
      <c r="P186" s="726"/>
      <c r="Q186" s="728"/>
      <c r="AE186" s="34" t="s">
        <v>47</v>
      </c>
      <c r="AF186" s="54">
        <f>W180+AD180</f>
        <v>0</v>
      </c>
    </row>
    <row r="187" spans="1:38" ht="15.75" x14ac:dyDescent="0.25">
      <c r="A187" s="725"/>
      <c r="B187" s="726"/>
      <c r="C187" s="726"/>
      <c r="D187" s="726"/>
      <c r="E187" s="726"/>
      <c r="F187" s="726"/>
      <c r="G187" s="726"/>
      <c r="H187" s="726"/>
      <c r="I187" s="726"/>
      <c r="J187" s="726"/>
      <c r="K187" s="726"/>
      <c r="L187" s="726"/>
      <c r="M187" s="726"/>
      <c r="N187" s="726"/>
      <c r="O187" s="726"/>
      <c r="P187" s="726"/>
      <c r="Q187" s="728"/>
      <c r="AE187" s="34" t="s">
        <v>48</v>
      </c>
      <c r="AF187" s="54">
        <f>Z174+AF174</f>
        <v>0</v>
      </c>
    </row>
    <row r="188" spans="1:38" ht="15.75" x14ac:dyDescent="0.25">
      <c r="A188" s="725"/>
      <c r="B188" s="726"/>
      <c r="C188" s="726"/>
      <c r="D188" s="726"/>
      <c r="E188" s="726"/>
      <c r="F188" s="726"/>
      <c r="G188" s="726"/>
      <c r="H188" s="726"/>
      <c r="I188" s="726"/>
      <c r="J188" s="726"/>
      <c r="K188" s="726"/>
      <c r="L188" s="726"/>
      <c r="M188" s="726"/>
      <c r="N188" s="726"/>
      <c r="O188" s="726"/>
      <c r="P188" s="726"/>
      <c r="Q188" s="728"/>
      <c r="AE188" s="34" t="s">
        <v>49</v>
      </c>
      <c r="AF188" s="55">
        <f>SUM(AF185:AF187)</f>
        <v>0</v>
      </c>
    </row>
    <row r="189" spans="1:38" x14ac:dyDescent="0.25">
      <c r="A189" s="725"/>
      <c r="B189" s="726"/>
      <c r="C189" s="726"/>
      <c r="D189" s="726"/>
      <c r="E189" s="726"/>
      <c r="F189" s="726"/>
      <c r="G189" s="726"/>
      <c r="H189" s="726"/>
      <c r="I189" s="726"/>
      <c r="J189" s="726"/>
      <c r="K189" s="726"/>
      <c r="L189" s="726"/>
      <c r="M189" s="726"/>
      <c r="N189" s="726"/>
      <c r="O189" s="726"/>
      <c r="P189" s="726"/>
      <c r="Q189" s="728"/>
    </row>
    <row r="190" spans="1:38" ht="15.75" thickBot="1" x14ac:dyDescent="0.3">
      <c r="A190" s="729"/>
      <c r="B190" s="730"/>
      <c r="C190" s="730"/>
      <c r="D190" s="730"/>
      <c r="E190" s="730"/>
      <c r="F190" s="730"/>
      <c r="G190" s="730"/>
      <c r="H190" s="730"/>
      <c r="I190" s="730"/>
      <c r="J190" s="730"/>
      <c r="K190" s="730"/>
      <c r="L190" s="730"/>
      <c r="M190" s="730"/>
      <c r="N190" s="730"/>
      <c r="O190" s="730"/>
      <c r="P190" s="730"/>
      <c r="Q190" s="732"/>
    </row>
    <row r="191" spans="1:38" ht="15.75" thickTop="1" x14ac:dyDescent="0.25"/>
    <row r="193" spans="1:39" ht="15.75" thickBot="1" x14ac:dyDescent="0.3"/>
    <row r="194" spans="1:39" ht="27" thickBot="1" x14ac:dyDescent="0.3">
      <c r="A194" s="733" t="s">
        <v>150</v>
      </c>
      <c r="B194" s="734"/>
      <c r="C194" s="734"/>
      <c r="D194" s="734"/>
      <c r="E194" s="734"/>
      <c r="F194" s="734"/>
      <c r="G194" s="734"/>
      <c r="H194" s="734"/>
      <c r="I194" s="734"/>
      <c r="J194" s="734"/>
      <c r="K194" s="735"/>
      <c r="L194" s="734"/>
      <c r="M194" s="734"/>
      <c r="N194" s="734"/>
      <c r="O194" s="734"/>
      <c r="P194" s="734"/>
      <c r="Q194" s="734"/>
      <c r="R194" s="734"/>
      <c r="S194" s="734"/>
      <c r="T194" s="734"/>
      <c r="U194" s="734"/>
      <c r="V194" s="734"/>
      <c r="W194" s="734"/>
      <c r="X194" s="734"/>
      <c r="Y194" s="734"/>
      <c r="Z194" s="734"/>
      <c r="AA194" s="734"/>
      <c r="AB194" s="734"/>
      <c r="AC194" s="734"/>
      <c r="AD194" s="734"/>
      <c r="AE194" s="734"/>
      <c r="AF194" s="734"/>
      <c r="AG194" s="734"/>
      <c r="AH194" s="734"/>
      <c r="AI194" s="734"/>
      <c r="AJ194" s="734"/>
      <c r="AK194" s="736"/>
      <c r="AL194" s="73"/>
      <c r="AM194" s="45"/>
    </row>
    <row r="195" spans="1:39" ht="21" customHeight="1" x14ac:dyDescent="0.25">
      <c r="A195" s="737" t="s">
        <v>114</v>
      </c>
      <c r="B195" s="738"/>
      <c r="C195" s="744" t="s">
        <v>41</v>
      </c>
      <c r="D195" s="745"/>
      <c r="E195" s="748" t="s">
        <v>100</v>
      </c>
      <c r="F195" s="749"/>
      <c r="G195" s="749"/>
      <c r="H195" s="749"/>
      <c r="I195" s="749"/>
      <c r="J195" s="749"/>
      <c r="K195" s="750"/>
      <c r="L195" s="749"/>
      <c r="M195" s="749"/>
      <c r="N195" s="749"/>
      <c r="O195" s="754" t="s">
        <v>77</v>
      </c>
      <c r="P195" s="755"/>
      <c r="Q195" s="755"/>
      <c r="R195" s="755"/>
      <c r="S195" s="755"/>
      <c r="T195" s="755"/>
      <c r="U195" s="755"/>
      <c r="V195" s="755"/>
      <c r="W195" s="755"/>
      <c r="X195" s="755"/>
      <c r="Y195" s="755"/>
      <c r="Z195" s="755"/>
      <c r="AA195" s="755"/>
      <c r="AB195" s="755"/>
      <c r="AC195" s="755"/>
      <c r="AD195" s="755"/>
      <c r="AE195" s="755"/>
      <c r="AF195" s="755"/>
      <c r="AG195" s="755"/>
      <c r="AH195" s="755"/>
      <c r="AI195" s="755"/>
      <c r="AJ195" s="755"/>
      <c r="AK195" s="756"/>
      <c r="AL195" s="63"/>
    </row>
    <row r="196" spans="1:39" ht="36" customHeight="1" thickBot="1" x14ac:dyDescent="0.3">
      <c r="A196" s="739"/>
      <c r="B196" s="740"/>
      <c r="C196" s="746"/>
      <c r="D196" s="747"/>
      <c r="E196" s="751"/>
      <c r="F196" s="752"/>
      <c r="G196" s="752"/>
      <c r="H196" s="752"/>
      <c r="I196" s="752"/>
      <c r="J196" s="752"/>
      <c r="K196" s="753"/>
      <c r="L196" s="752"/>
      <c r="M196" s="752"/>
      <c r="N196" s="752"/>
      <c r="O196" s="757"/>
      <c r="P196" s="758"/>
      <c r="Q196" s="758"/>
      <c r="R196" s="758"/>
      <c r="S196" s="758"/>
      <c r="T196" s="758"/>
      <c r="U196" s="758"/>
      <c r="V196" s="758"/>
      <c r="W196" s="758"/>
      <c r="X196" s="758"/>
      <c r="Y196" s="758"/>
      <c r="Z196" s="758"/>
      <c r="AA196" s="758"/>
      <c r="AB196" s="758"/>
      <c r="AC196" s="758"/>
      <c r="AD196" s="758"/>
      <c r="AE196" s="758"/>
      <c r="AF196" s="758"/>
      <c r="AG196" s="758"/>
      <c r="AH196" s="758"/>
      <c r="AI196" s="758"/>
      <c r="AJ196" s="758"/>
      <c r="AK196" s="759"/>
      <c r="AL196" s="63"/>
    </row>
    <row r="197" spans="1:39" s="33" customFormat="1" ht="84" customHeight="1" thickBot="1" x14ac:dyDescent="0.35">
      <c r="A197" s="739"/>
      <c r="B197" s="741"/>
      <c r="C197" s="760" t="s">
        <v>43</v>
      </c>
      <c r="D197" s="762" t="s">
        <v>44</v>
      </c>
      <c r="E197" s="764" t="s">
        <v>59</v>
      </c>
      <c r="F197" s="765"/>
      <c r="G197" s="765"/>
      <c r="H197" s="766"/>
      <c r="I197" s="767" t="s">
        <v>58</v>
      </c>
      <c r="J197" s="768"/>
      <c r="K197" s="769"/>
      <c r="L197" s="770"/>
      <c r="M197" s="771" t="s">
        <v>49</v>
      </c>
      <c r="N197" s="772"/>
      <c r="O197" s="773" t="s">
        <v>103</v>
      </c>
      <c r="P197" s="774"/>
      <c r="Q197" s="774"/>
      <c r="R197" s="775"/>
      <c r="S197" s="776" t="s">
        <v>49</v>
      </c>
      <c r="T197" s="777"/>
      <c r="U197" s="778" t="s">
        <v>104</v>
      </c>
      <c r="V197" s="779"/>
      <c r="W197" s="779"/>
      <c r="X197" s="779"/>
      <c r="Y197" s="779"/>
      <c r="Z197" s="780"/>
      <c r="AA197" s="781" t="s">
        <v>49</v>
      </c>
      <c r="AB197" s="782"/>
      <c r="AC197" s="783" t="s">
        <v>105</v>
      </c>
      <c r="AD197" s="784"/>
      <c r="AE197" s="784"/>
      <c r="AF197" s="785"/>
      <c r="AG197" s="786" t="s">
        <v>49</v>
      </c>
      <c r="AH197" s="787"/>
      <c r="AI197" s="788" t="s">
        <v>23</v>
      </c>
      <c r="AJ197" s="789"/>
      <c r="AK197" s="790"/>
      <c r="AL197" s="62"/>
    </row>
    <row r="198" spans="1:39" ht="113.25" thickBot="1" x14ac:dyDescent="0.3">
      <c r="A198" s="742"/>
      <c r="B198" s="743"/>
      <c r="C198" s="761"/>
      <c r="D198" s="763"/>
      <c r="E198" s="91" t="s">
        <v>81</v>
      </c>
      <c r="F198" s="619" t="s">
        <v>82</v>
      </c>
      <c r="G198" s="91" t="s">
        <v>83</v>
      </c>
      <c r="H198" s="619" t="s">
        <v>84</v>
      </c>
      <c r="I198" s="197" t="s">
        <v>81</v>
      </c>
      <c r="J198" s="64" t="s">
        <v>92</v>
      </c>
      <c r="K198" s="197" t="s">
        <v>93</v>
      </c>
      <c r="L198" s="64" t="s">
        <v>94</v>
      </c>
      <c r="M198" s="98" t="s">
        <v>85</v>
      </c>
      <c r="N198" s="207" t="s">
        <v>86</v>
      </c>
      <c r="O198" s="100" t="s">
        <v>87</v>
      </c>
      <c r="P198" s="102" t="s">
        <v>101</v>
      </c>
      <c r="Q198" s="100" t="s">
        <v>88</v>
      </c>
      <c r="R198" s="102" t="s">
        <v>102</v>
      </c>
      <c r="S198" s="103" t="s">
        <v>89</v>
      </c>
      <c r="T198" s="213" t="s">
        <v>90</v>
      </c>
      <c r="U198" s="104" t="s">
        <v>87</v>
      </c>
      <c r="V198" s="107" t="s">
        <v>106</v>
      </c>
      <c r="W198" s="105" t="s">
        <v>107</v>
      </c>
      <c r="X198" s="108" t="s">
        <v>88</v>
      </c>
      <c r="Y198" s="107" t="s">
        <v>108</v>
      </c>
      <c r="Z198" s="105" t="s">
        <v>109</v>
      </c>
      <c r="AA198" s="110" t="s">
        <v>95</v>
      </c>
      <c r="AB198" s="111" t="s">
        <v>96</v>
      </c>
      <c r="AC198" s="112" t="s">
        <v>87</v>
      </c>
      <c r="AD198" s="113" t="s">
        <v>101</v>
      </c>
      <c r="AE198" s="112" t="s">
        <v>88</v>
      </c>
      <c r="AF198" s="113" t="s">
        <v>102</v>
      </c>
      <c r="AG198" s="114" t="s">
        <v>91</v>
      </c>
      <c r="AH198" s="115" t="s">
        <v>110</v>
      </c>
      <c r="AI198" s="120" t="s">
        <v>111</v>
      </c>
      <c r="AJ198" s="122" t="s">
        <v>112</v>
      </c>
      <c r="AK198" s="151" t="s">
        <v>79</v>
      </c>
      <c r="AL198" s="58"/>
      <c r="AM198" s="59"/>
    </row>
    <row r="199" spans="1:39" ht="15.75" thickBot="1" x14ac:dyDescent="0.3">
      <c r="A199" s="708" t="s">
        <v>1</v>
      </c>
      <c r="B199" s="709"/>
      <c r="C199" s="139" t="s">
        <v>2</v>
      </c>
      <c r="D199" s="143" t="s">
        <v>3</v>
      </c>
      <c r="E199" s="144" t="s">
        <v>4</v>
      </c>
      <c r="F199" s="264" t="s">
        <v>5</v>
      </c>
      <c r="G199" s="144" t="s">
        <v>33</v>
      </c>
      <c r="H199" s="264" t="s">
        <v>34</v>
      </c>
      <c r="I199" s="263" t="s">
        <v>18</v>
      </c>
      <c r="J199" s="146" t="s">
        <v>19</v>
      </c>
      <c r="K199" s="263" t="s">
        <v>20</v>
      </c>
      <c r="L199" s="264" t="s">
        <v>21</v>
      </c>
      <c r="M199" s="145" t="s">
        <v>22</v>
      </c>
      <c r="N199" s="264" t="s">
        <v>35</v>
      </c>
      <c r="O199" s="144" t="s">
        <v>36</v>
      </c>
      <c r="P199" s="264" t="s">
        <v>37</v>
      </c>
      <c r="Q199" s="144" t="s">
        <v>38</v>
      </c>
      <c r="R199" s="264" t="s">
        <v>24</v>
      </c>
      <c r="S199" s="145" t="s">
        <v>25</v>
      </c>
      <c r="T199" s="146" t="s">
        <v>26</v>
      </c>
      <c r="U199" s="144" t="s">
        <v>27</v>
      </c>
      <c r="V199" s="88" t="s">
        <v>28</v>
      </c>
      <c r="W199" s="147" t="s">
        <v>29</v>
      </c>
      <c r="X199" s="148" t="s">
        <v>30</v>
      </c>
      <c r="Y199" s="89" t="s">
        <v>31</v>
      </c>
      <c r="Z199" s="264" t="s">
        <v>32</v>
      </c>
      <c r="AA199" s="145" t="s">
        <v>51</v>
      </c>
      <c r="AB199" s="140" t="s">
        <v>52</v>
      </c>
      <c r="AC199" s="144" t="s">
        <v>53</v>
      </c>
      <c r="AD199" s="140" t="s">
        <v>54</v>
      </c>
      <c r="AE199" s="144" t="s">
        <v>55</v>
      </c>
      <c r="AF199" s="140" t="s">
        <v>56</v>
      </c>
      <c r="AG199" s="145" t="s">
        <v>60</v>
      </c>
      <c r="AH199" s="140" t="s">
        <v>61</v>
      </c>
      <c r="AI199" s="139" t="s">
        <v>62</v>
      </c>
      <c r="AJ199" s="140" t="s">
        <v>63</v>
      </c>
      <c r="AK199" s="152" t="s">
        <v>64</v>
      </c>
      <c r="AL199" s="60"/>
      <c r="AM199" s="59"/>
    </row>
    <row r="200" spans="1:39" ht="37.5" x14ac:dyDescent="0.25">
      <c r="A200" s="31">
        <v>1</v>
      </c>
      <c r="B200" s="131" t="s">
        <v>71</v>
      </c>
      <c r="C200" s="864">
        <f>C167</f>
        <v>1663986.39</v>
      </c>
      <c r="D200" s="865">
        <f>C200-AH216</f>
        <v>1663986.39</v>
      </c>
      <c r="E200" s="633">
        <v>4</v>
      </c>
      <c r="F200" s="634">
        <v>466915.77</v>
      </c>
      <c r="G200" s="631">
        <v>3</v>
      </c>
      <c r="H200" s="637">
        <v>80000</v>
      </c>
      <c r="I200" s="647">
        <v>0</v>
      </c>
      <c r="J200" s="643">
        <v>0</v>
      </c>
      <c r="K200" s="647">
        <v>2</v>
      </c>
      <c r="L200" s="643">
        <v>80000</v>
      </c>
      <c r="M200" s="248">
        <f t="shared" ref="M200" si="115">SUM(I200,K200)</f>
        <v>2</v>
      </c>
      <c r="N200" s="249">
        <f t="shared" ref="N200" si="116">SUM(J200,L200)</f>
        <v>80000</v>
      </c>
      <c r="O200" s="436">
        <v>0</v>
      </c>
      <c r="P200" s="428">
        <v>0</v>
      </c>
      <c r="Q200" s="436">
        <v>0</v>
      </c>
      <c r="R200" s="428">
        <v>0</v>
      </c>
      <c r="S200" s="245">
        <f t="shared" ref="S200:S207" si="117">O200+Q200</f>
        <v>0</v>
      </c>
      <c r="T200" s="246">
        <f t="shared" ref="T200:T207" si="118">P200+R200</f>
        <v>0</v>
      </c>
      <c r="U200" s="443">
        <v>0</v>
      </c>
      <c r="V200" s="444">
        <v>0</v>
      </c>
      <c r="W200" s="442">
        <v>0</v>
      </c>
      <c r="X200" s="452">
        <v>0</v>
      </c>
      <c r="Y200" s="444">
        <v>0</v>
      </c>
      <c r="Z200" s="442">
        <v>0</v>
      </c>
      <c r="AA200" s="239">
        <f t="shared" ref="AA200:AA207" si="119">U200+X200</f>
        <v>0</v>
      </c>
      <c r="AB200" s="229">
        <f t="shared" ref="AB200:AB207" si="120">W200+Z200</f>
        <v>0</v>
      </c>
      <c r="AC200" s="425">
        <v>0</v>
      </c>
      <c r="AD200" s="431">
        <v>0</v>
      </c>
      <c r="AE200" s="425">
        <v>0</v>
      </c>
      <c r="AF200" s="431">
        <v>0</v>
      </c>
      <c r="AG200" s="261">
        <f t="shared" ref="AG200:AG207" si="121">U200+X200+AC200+AE200</f>
        <v>0</v>
      </c>
      <c r="AH200" s="262">
        <f t="shared" ref="AH200:AH207" si="122">W200+Z200+AD200+AF200</f>
        <v>0</v>
      </c>
      <c r="AI200" s="67">
        <f>AD200/C167</f>
        <v>0</v>
      </c>
      <c r="AJ200" s="141">
        <f>AF200/C167</f>
        <v>0</v>
      </c>
      <c r="AK200" s="153">
        <f>AH200/C167</f>
        <v>0</v>
      </c>
      <c r="AL200" s="61"/>
      <c r="AM200" s="59"/>
    </row>
    <row r="201" spans="1:39" ht="75" x14ac:dyDescent="0.25">
      <c r="A201" s="32">
        <v>2</v>
      </c>
      <c r="B201" s="131" t="s">
        <v>72</v>
      </c>
      <c r="C201" s="864"/>
      <c r="D201" s="865"/>
      <c r="E201" s="633">
        <v>6</v>
      </c>
      <c r="F201" s="634">
        <v>591638.31999999995</v>
      </c>
      <c r="G201" s="631">
        <v>4</v>
      </c>
      <c r="H201" s="637">
        <v>268000</v>
      </c>
      <c r="I201" s="647">
        <v>3</v>
      </c>
      <c r="J201" s="643">
        <v>355897.83</v>
      </c>
      <c r="K201" s="647">
        <v>3</v>
      </c>
      <c r="L201" s="643">
        <v>118000</v>
      </c>
      <c r="M201" s="248">
        <f t="shared" ref="M201:M207" si="123">SUM(I201,K201)</f>
        <v>6</v>
      </c>
      <c r="N201" s="249">
        <f t="shared" ref="N201:N207" si="124">SUM(J201,L201)</f>
        <v>473897.83</v>
      </c>
      <c r="O201" s="436">
        <v>0</v>
      </c>
      <c r="P201" s="428">
        <v>0</v>
      </c>
      <c r="Q201" s="436">
        <v>0</v>
      </c>
      <c r="R201" s="428">
        <v>0</v>
      </c>
      <c r="S201" s="245">
        <f t="shared" si="117"/>
        <v>0</v>
      </c>
      <c r="T201" s="246">
        <f t="shared" si="118"/>
        <v>0</v>
      </c>
      <c r="U201" s="443">
        <v>0</v>
      </c>
      <c r="V201" s="444">
        <v>0</v>
      </c>
      <c r="W201" s="442">
        <v>0</v>
      </c>
      <c r="X201" s="452">
        <v>0</v>
      </c>
      <c r="Y201" s="444">
        <v>0</v>
      </c>
      <c r="Z201" s="442">
        <v>0</v>
      </c>
      <c r="AA201" s="239">
        <f t="shared" si="119"/>
        <v>0</v>
      </c>
      <c r="AB201" s="229">
        <f t="shared" si="120"/>
        <v>0</v>
      </c>
      <c r="AC201" s="425">
        <v>0</v>
      </c>
      <c r="AD201" s="431">
        <v>0</v>
      </c>
      <c r="AE201" s="425">
        <v>0</v>
      </c>
      <c r="AF201" s="431">
        <v>0</v>
      </c>
      <c r="AG201" s="261">
        <f t="shared" si="121"/>
        <v>0</v>
      </c>
      <c r="AH201" s="262">
        <f t="shared" si="122"/>
        <v>0</v>
      </c>
      <c r="AI201" s="67">
        <f>AD201/C167</f>
        <v>0</v>
      </c>
      <c r="AJ201" s="141">
        <f>AF201/C167</f>
        <v>0</v>
      </c>
      <c r="AK201" s="153">
        <f>AH201/C167</f>
        <v>0</v>
      </c>
      <c r="AL201" s="61"/>
      <c r="AM201" s="59"/>
    </row>
    <row r="202" spans="1:39" ht="37.5" x14ac:dyDescent="0.25">
      <c r="A202" s="32">
        <v>3</v>
      </c>
      <c r="B202" s="131" t="s">
        <v>73</v>
      </c>
      <c r="C202" s="864"/>
      <c r="D202" s="865"/>
      <c r="E202" s="633">
        <v>0</v>
      </c>
      <c r="F202" s="634">
        <v>0</v>
      </c>
      <c r="G202" s="631">
        <v>3</v>
      </c>
      <c r="H202" s="637">
        <v>140000</v>
      </c>
      <c r="I202" s="647">
        <v>0</v>
      </c>
      <c r="J202" s="643">
        <v>0</v>
      </c>
      <c r="K202" s="647">
        <v>0</v>
      </c>
      <c r="L202" s="643">
        <v>0</v>
      </c>
      <c r="M202" s="248">
        <f t="shared" si="123"/>
        <v>0</v>
      </c>
      <c r="N202" s="249">
        <f t="shared" si="124"/>
        <v>0</v>
      </c>
      <c r="O202" s="436">
        <v>0</v>
      </c>
      <c r="P202" s="428">
        <v>0</v>
      </c>
      <c r="Q202" s="436">
        <v>0</v>
      </c>
      <c r="R202" s="428">
        <v>0</v>
      </c>
      <c r="S202" s="245">
        <f t="shared" si="117"/>
        <v>0</v>
      </c>
      <c r="T202" s="246">
        <f t="shared" si="118"/>
        <v>0</v>
      </c>
      <c r="U202" s="443">
        <v>0</v>
      </c>
      <c r="V202" s="444">
        <v>0</v>
      </c>
      <c r="W202" s="442">
        <v>0</v>
      </c>
      <c r="X202" s="452">
        <v>0</v>
      </c>
      <c r="Y202" s="444">
        <v>0</v>
      </c>
      <c r="Z202" s="442">
        <v>0</v>
      </c>
      <c r="AA202" s="239">
        <f t="shared" si="119"/>
        <v>0</v>
      </c>
      <c r="AB202" s="229">
        <f t="shared" si="120"/>
        <v>0</v>
      </c>
      <c r="AC202" s="425">
        <v>0</v>
      </c>
      <c r="AD202" s="431">
        <v>0</v>
      </c>
      <c r="AE202" s="425">
        <v>0</v>
      </c>
      <c r="AF202" s="431">
        <v>0</v>
      </c>
      <c r="AG202" s="261">
        <f t="shared" si="121"/>
        <v>0</v>
      </c>
      <c r="AH202" s="262">
        <f t="shared" si="122"/>
        <v>0</v>
      </c>
      <c r="AI202" s="67">
        <f>AD202/C167</f>
        <v>0</v>
      </c>
      <c r="AJ202" s="141">
        <f>AF202/C167</f>
        <v>0</v>
      </c>
      <c r="AK202" s="153">
        <f>AH202/C167</f>
        <v>0</v>
      </c>
      <c r="AL202" s="61"/>
      <c r="AM202" s="59"/>
    </row>
    <row r="203" spans="1:39" ht="37.5" x14ac:dyDescent="0.25">
      <c r="A203" s="32">
        <v>4</v>
      </c>
      <c r="B203" s="131" t="s">
        <v>74</v>
      </c>
      <c r="C203" s="864"/>
      <c r="D203" s="865"/>
      <c r="E203" s="633">
        <v>26</v>
      </c>
      <c r="F203" s="634">
        <v>1852263.62</v>
      </c>
      <c r="G203" s="631">
        <v>3</v>
      </c>
      <c r="H203" s="637">
        <v>180000</v>
      </c>
      <c r="I203" s="647">
        <v>16</v>
      </c>
      <c r="J203" s="643">
        <v>657215.39</v>
      </c>
      <c r="K203" s="647">
        <v>2</v>
      </c>
      <c r="L203" s="643">
        <v>160000</v>
      </c>
      <c r="M203" s="248">
        <f t="shared" si="123"/>
        <v>18</v>
      </c>
      <c r="N203" s="249">
        <f t="shared" si="124"/>
        <v>817215.39</v>
      </c>
      <c r="O203" s="436">
        <v>0</v>
      </c>
      <c r="P203" s="428">
        <v>0</v>
      </c>
      <c r="Q203" s="436">
        <v>0</v>
      </c>
      <c r="R203" s="428">
        <v>0</v>
      </c>
      <c r="S203" s="245">
        <f t="shared" si="117"/>
        <v>0</v>
      </c>
      <c r="T203" s="246">
        <f t="shared" si="118"/>
        <v>0</v>
      </c>
      <c r="U203" s="443">
        <v>0</v>
      </c>
      <c r="V203" s="444">
        <v>0</v>
      </c>
      <c r="W203" s="442">
        <v>0</v>
      </c>
      <c r="X203" s="452">
        <v>0</v>
      </c>
      <c r="Y203" s="444">
        <v>0</v>
      </c>
      <c r="Z203" s="442">
        <v>0</v>
      </c>
      <c r="AA203" s="239">
        <f t="shared" si="119"/>
        <v>0</v>
      </c>
      <c r="AB203" s="229">
        <f t="shared" si="120"/>
        <v>0</v>
      </c>
      <c r="AC203" s="425">
        <v>0</v>
      </c>
      <c r="AD203" s="431">
        <v>0</v>
      </c>
      <c r="AE203" s="425">
        <v>0</v>
      </c>
      <c r="AF203" s="431">
        <v>0</v>
      </c>
      <c r="AG203" s="261">
        <f t="shared" si="121"/>
        <v>0</v>
      </c>
      <c r="AH203" s="262">
        <f t="shared" si="122"/>
        <v>0</v>
      </c>
      <c r="AI203" s="67">
        <f>AD203/C167</f>
        <v>0</v>
      </c>
      <c r="AJ203" s="141">
        <f>AF203/C167</f>
        <v>0</v>
      </c>
      <c r="AK203" s="153">
        <f>AH203/C167</f>
        <v>0</v>
      </c>
      <c r="AL203" s="61"/>
      <c r="AM203" s="59"/>
    </row>
    <row r="204" spans="1:39" ht="37.5" x14ac:dyDescent="0.25">
      <c r="A204" s="32">
        <v>5</v>
      </c>
      <c r="B204" s="131" t="s">
        <v>75</v>
      </c>
      <c r="C204" s="864"/>
      <c r="D204" s="865"/>
      <c r="E204" s="633">
        <v>0</v>
      </c>
      <c r="F204" s="634">
        <v>0</v>
      </c>
      <c r="G204" s="631">
        <v>0</v>
      </c>
      <c r="H204" s="637">
        <v>0</v>
      </c>
      <c r="I204" s="647">
        <v>0</v>
      </c>
      <c r="J204" s="643">
        <v>0</v>
      </c>
      <c r="K204" s="647">
        <v>0</v>
      </c>
      <c r="L204" s="643">
        <v>0</v>
      </c>
      <c r="M204" s="248">
        <f t="shared" si="123"/>
        <v>0</v>
      </c>
      <c r="N204" s="249">
        <f t="shared" si="124"/>
        <v>0</v>
      </c>
      <c r="O204" s="436">
        <v>0</v>
      </c>
      <c r="P204" s="428">
        <v>0</v>
      </c>
      <c r="Q204" s="436">
        <v>0</v>
      </c>
      <c r="R204" s="428">
        <v>0</v>
      </c>
      <c r="S204" s="245">
        <f t="shared" si="117"/>
        <v>0</v>
      </c>
      <c r="T204" s="246">
        <f t="shared" si="118"/>
        <v>0</v>
      </c>
      <c r="U204" s="443">
        <v>0</v>
      </c>
      <c r="V204" s="444">
        <v>0</v>
      </c>
      <c r="W204" s="442">
        <v>0</v>
      </c>
      <c r="X204" s="452">
        <v>0</v>
      </c>
      <c r="Y204" s="444">
        <v>0</v>
      </c>
      <c r="Z204" s="442">
        <v>0</v>
      </c>
      <c r="AA204" s="239">
        <f t="shared" si="119"/>
        <v>0</v>
      </c>
      <c r="AB204" s="229">
        <f t="shared" si="120"/>
        <v>0</v>
      </c>
      <c r="AC204" s="425">
        <v>0</v>
      </c>
      <c r="AD204" s="431">
        <v>0</v>
      </c>
      <c r="AE204" s="425">
        <v>0</v>
      </c>
      <c r="AF204" s="431">
        <v>0</v>
      </c>
      <c r="AG204" s="261">
        <f t="shared" si="121"/>
        <v>0</v>
      </c>
      <c r="AH204" s="262">
        <f t="shared" si="122"/>
        <v>0</v>
      </c>
      <c r="AI204" s="67">
        <f>AD204/C167</f>
        <v>0</v>
      </c>
      <c r="AJ204" s="141">
        <f>AF204/C167</f>
        <v>0</v>
      </c>
      <c r="AK204" s="153">
        <f>AH204/C167</f>
        <v>0</v>
      </c>
      <c r="AL204" s="61"/>
      <c r="AM204" s="59"/>
    </row>
    <row r="205" spans="1:39" ht="37.5" x14ac:dyDescent="0.25">
      <c r="A205" s="32">
        <v>6</v>
      </c>
      <c r="B205" s="131" t="s">
        <v>76</v>
      </c>
      <c r="C205" s="864"/>
      <c r="D205" s="865"/>
      <c r="E205" s="633">
        <v>0</v>
      </c>
      <c r="F205" s="634">
        <v>0</v>
      </c>
      <c r="G205" s="631">
        <v>0</v>
      </c>
      <c r="H205" s="637">
        <v>0</v>
      </c>
      <c r="I205" s="647">
        <v>0</v>
      </c>
      <c r="J205" s="645">
        <v>0</v>
      </c>
      <c r="K205" s="647">
        <v>2</v>
      </c>
      <c r="L205" s="643">
        <v>100000</v>
      </c>
      <c r="M205" s="248">
        <f t="shared" si="123"/>
        <v>2</v>
      </c>
      <c r="N205" s="249">
        <f t="shared" si="124"/>
        <v>100000</v>
      </c>
      <c r="O205" s="436">
        <v>0</v>
      </c>
      <c r="P205" s="428">
        <v>0</v>
      </c>
      <c r="Q205" s="436">
        <v>0</v>
      </c>
      <c r="R205" s="428">
        <v>0</v>
      </c>
      <c r="S205" s="245">
        <f t="shared" si="117"/>
        <v>0</v>
      </c>
      <c r="T205" s="246">
        <f t="shared" si="118"/>
        <v>0</v>
      </c>
      <c r="U205" s="443">
        <v>0</v>
      </c>
      <c r="V205" s="444">
        <v>0</v>
      </c>
      <c r="W205" s="442">
        <v>0</v>
      </c>
      <c r="X205" s="452">
        <v>0</v>
      </c>
      <c r="Y205" s="444">
        <v>0</v>
      </c>
      <c r="Z205" s="442">
        <v>0</v>
      </c>
      <c r="AA205" s="239">
        <f t="shared" si="119"/>
        <v>0</v>
      </c>
      <c r="AB205" s="229">
        <f t="shared" si="120"/>
        <v>0</v>
      </c>
      <c r="AC205" s="425">
        <v>0</v>
      </c>
      <c r="AD205" s="431">
        <v>0</v>
      </c>
      <c r="AE205" s="425">
        <v>0</v>
      </c>
      <c r="AF205" s="431">
        <v>0</v>
      </c>
      <c r="AG205" s="261">
        <f t="shared" si="121"/>
        <v>0</v>
      </c>
      <c r="AH205" s="262">
        <f t="shared" si="122"/>
        <v>0</v>
      </c>
      <c r="AI205" s="67">
        <f>AD205/C167</f>
        <v>0</v>
      </c>
      <c r="AJ205" s="141">
        <f>AF205/C167</f>
        <v>0</v>
      </c>
      <c r="AK205" s="153">
        <f>AH205/C167</f>
        <v>0</v>
      </c>
      <c r="AL205" s="61"/>
      <c r="AM205" s="59"/>
    </row>
    <row r="206" spans="1:39" ht="38.25" thickBot="1" x14ac:dyDescent="0.35">
      <c r="A206" s="32">
        <v>7</v>
      </c>
      <c r="B206" s="132" t="s">
        <v>42</v>
      </c>
      <c r="C206" s="864"/>
      <c r="D206" s="865"/>
      <c r="E206" s="633">
        <v>0</v>
      </c>
      <c r="F206" s="634">
        <v>0</v>
      </c>
      <c r="G206" s="631">
        <v>0</v>
      </c>
      <c r="H206" s="637">
        <v>0</v>
      </c>
      <c r="I206" s="647">
        <v>0</v>
      </c>
      <c r="J206" s="645">
        <v>0</v>
      </c>
      <c r="K206" s="647">
        <v>0</v>
      </c>
      <c r="L206" s="643">
        <v>0</v>
      </c>
      <c r="M206" s="248">
        <f t="shared" si="123"/>
        <v>0</v>
      </c>
      <c r="N206" s="249">
        <f t="shared" si="124"/>
        <v>0</v>
      </c>
      <c r="O206" s="436">
        <v>0</v>
      </c>
      <c r="P206" s="428">
        <v>0</v>
      </c>
      <c r="Q206" s="436">
        <v>0</v>
      </c>
      <c r="R206" s="428">
        <v>0</v>
      </c>
      <c r="S206" s="245">
        <f t="shared" si="117"/>
        <v>0</v>
      </c>
      <c r="T206" s="246">
        <f t="shared" si="118"/>
        <v>0</v>
      </c>
      <c r="U206" s="443">
        <v>0</v>
      </c>
      <c r="V206" s="444">
        <v>0</v>
      </c>
      <c r="W206" s="442">
        <v>0</v>
      </c>
      <c r="X206" s="452">
        <v>0</v>
      </c>
      <c r="Y206" s="444">
        <v>0</v>
      </c>
      <c r="Z206" s="442">
        <v>0</v>
      </c>
      <c r="AA206" s="239">
        <f t="shared" si="119"/>
        <v>0</v>
      </c>
      <c r="AB206" s="229">
        <f t="shared" si="120"/>
        <v>0</v>
      </c>
      <c r="AC206" s="425">
        <v>0</v>
      </c>
      <c r="AD206" s="431">
        <v>0</v>
      </c>
      <c r="AE206" s="425">
        <v>0</v>
      </c>
      <c r="AF206" s="431">
        <v>0</v>
      </c>
      <c r="AG206" s="261">
        <f t="shared" si="121"/>
        <v>0</v>
      </c>
      <c r="AH206" s="262">
        <f t="shared" si="122"/>
        <v>0</v>
      </c>
      <c r="AI206" s="67">
        <f>AD206/C167</f>
        <v>0</v>
      </c>
      <c r="AJ206" s="141">
        <f>AF206/C167</f>
        <v>0</v>
      </c>
      <c r="AK206" s="153">
        <f>AH206/C167</f>
        <v>0</v>
      </c>
      <c r="AL206" s="61"/>
      <c r="AM206" s="59"/>
    </row>
    <row r="207" spans="1:39" ht="38.25" customHeight="1" thickBot="1" x14ac:dyDescent="0.3">
      <c r="A207" s="32">
        <v>8</v>
      </c>
      <c r="B207" s="133" t="s">
        <v>67</v>
      </c>
      <c r="C207" s="864"/>
      <c r="D207" s="865"/>
      <c r="E207" s="633"/>
      <c r="F207" s="634"/>
      <c r="G207" s="631"/>
      <c r="H207" s="637"/>
      <c r="I207" s="647"/>
      <c r="J207" s="645"/>
      <c r="K207" s="647"/>
      <c r="L207" s="643"/>
      <c r="M207" s="248">
        <f t="shared" si="123"/>
        <v>0</v>
      </c>
      <c r="N207" s="249">
        <f t="shared" si="124"/>
        <v>0</v>
      </c>
      <c r="O207" s="436">
        <v>0</v>
      </c>
      <c r="P207" s="428">
        <v>0</v>
      </c>
      <c r="Q207" s="436">
        <v>0</v>
      </c>
      <c r="R207" s="428">
        <v>0</v>
      </c>
      <c r="S207" s="245">
        <f t="shared" si="117"/>
        <v>0</v>
      </c>
      <c r="T207" s="246">
        <f t="shared" si="118"/>
        <v>0</v>
      </c>
      <c r="U207" s="443">
        <v>0</v>
      </c>
      <c r="V207" s="444">
        <v>0</v>
      </c>
      <c r="W207" s="442">
        <v>0</v>
      </c>
      <c r="X207" s="452">
        <v>0</v>
      </c>
      <c r="Y207" s="444">
        <v>0</v>
      </c>
      <c r="Z207" s="442">
        <v>0</v>
      </c>
      <c r="AA207" s="239">
        <f t="shared" si="119"/>
        <v>0</v>
      </c>
      <c r="AB207" s="229">
        <f t="shared" si="120"/>
        <v>0</v>
      </c>
      <c r="AC207" s="425">
        <v>0</v>
      </c>
      <c r="AD207" s="431">
        <v>0</v>
      </c>
      <c r="AE207" s="425">
        <v>0</v>
      </c>
      <c r="AF207" s="431">
        <v>0</v>
      </c>
      <c r="AG207" s="261">
        <f t="shared" si="121"/>
        <v>0</v>
      </c>
      <c r="AH207" s="262">
        <f t="shared" si="122"/>
        <v>0</v>
      </c>
      <c r="AI207" s="67">
        <f>AD207/C167</f>
        <v>0</v>
      </c>
      <c r="AJ207" s="141">
        <f>AF207/C167</f>
        <v>0</v>
      </c>
      <c r="AK207" s="153">
        <f>AH207/C167</f>
        <v>0</v>
      </c>
      <c r="AL207" s="61"/>
      <c r="AM207" s="59"/>
    </row>
    <row r="208" spans="1:39" s="423" customFormat="1" ht="37.5" x14ac:dyDescent="0.25">
      <c r="A208" s="426" t="s">
        <v>69</v>
      </c>
      <c r="B208" s="489" t="s">
        <v>348</v>
      </c>
      <c r="C208" s="864"/>
      <c r="D208" s="865"/>
      <c r="E208" s="633">
        <v>3</v>
      </c>
      <c r="F208" s="634">
        <v>81529.34</v>
      </c>
      <c r="G208" s="631">
        <v>0</v>
      </c>
      <c r="H208" s="637">
        <v>0</v>
      </c>
      <c r="I208" s="647">
        <v>1</v>
      </c>
      <c r="J208" s="645">
        <v>25467.279999999999</v>
      </c>
      <c r="K208" s="647">
        <v>0</v>
      </c>
      <c r="L208" s="643">
        <v>0</v>
      </c>
      <c r="M208" s="463">
        <v>1</v>
      </c>
      <c r="N208" s="464">
        <v>25467.279999999999</v>
      </c>
      <c r="O208" s="436">
        <v>0</v>
      </c>
      <c r="P208" s="428">
        <v>0</v>
      </c>
      <c r="Q208" s="436">
        <v>0</v>
      </c>
      <c r="R208" s="428">
        <v>0</v>
      </c>
      <c r="S208" s="459">
        <v>0</v>
      </c>
      <c r="T208" s="460">
        <v>0</v>
      </c>
      <c r="U208" s="443">
        <v>0</v>
      </c>
      <c r="V208" s="444">
        <v>0</v>
      </c>
      <c r="W208" s="442">
        <v>0</v>
      </c>
      <c r="X208" s="452">
        <v>0</v>
      </c>
      <c r="Y208" s="444">
        <v>0</v>
      </c>
      <c r="Z208" s="442">
        <v>0</v>
      </c>
      <c r="AA208" s="450">
        <v>0</v>
      </c>
      <c r="AB208" s="441">
        <v>0</v>
      </c>
      <c r="AC208" s="425">
        <v>0</v>
      </c>
      <c r="AD208" s="431">
        <v>0</v>
      </c>
      <c r="AE208" s="425">
        <v>0</v>
      </c>
      <c r="AF208" s="431">
        <v>0</v>
      </c>
      <c r="AG208" s="486">
        <f t="shared" ref="AG208:AH215" si="125">AC208+AE208</f>
        <v>0</v>
      </c>
      <c r="AH208" s="487">
        <f t="shared" si="125"/>
        <v>0</v>
      </c>
      <c r="AI208" s="455">
        <f>AD208/C167</f>
        <v>0</v>
      </c>
      <c r="AJ208" s="490">
        <f>AF208/C167</f>
        <v>0</v>
      </c>
      <c r="AK208" s="497">
        <f>AH208/C167</f>
        <v>0</v>
      </c>
      <c r="AL208" s="454"/>
      <c r="AM208" s="453"/>
    </row>
    <row r="209" spans="1:39" s="423" customFormat="1" ht="21" x14ac:dyDescent="0.25">
      <c r="A209" s="426" t="s">
        <v>68</v>
      </c>
      <c r="B209" s="489" t="s">
        <v>349</v>
      </c>
      <c r="C209" s="864"/>
      <c r="D209" s="865"/>
      <c r="E209" s="633">
        <v>10</v>
      </c>
      <c r="F209" s="634">
        <v>239916.21</v>
      </c>
      <c r="G209" s="631">
        <v>0</v>
      </c>
      <c r="H209" s="637">
        <v>0</v>
      </c>
      <c r="I209" s="647">
        <v>0</v>
      </c>
      <c r="J209" s="645">
        <v>0</v>
      </c>
      <c r="K209" s="647">
        <v>0</v>
      </c>
      <c r="L209" s="643">
        <v>0</v>
      </c>
      <c r="M209" s="463">
        <v>0</v>
      </c>
      <c r="N209" s="464">
        <v>0</v>
      </c>
      <c r="O209" s="436">
        <v>0</v>
      </c>
      <c r="P209" s="428">
        <v>0</v>
      </c>
      <c r="Q209" s="436">
        <v>0</v>
      </c>
      <c r="R209" s="428">
        <v>0</v>
      </c>
      <c r="S209" s="459">
        <v>0</v>
      </c>
      <c r="T209" s="460">
        <v>0</v>
      </c>
      <c r="U209" s="443">
        <v>0</v>
      </c>
      <c r="V209" s="444">
        <v>0</v>
      </c>
      <c r="W209" s="442">
        <v>0</v>
      </c>
      <c r="X209" s="452">
        <v>0</v>
      </c>
      <c r="Y209" s="444">
        <v>0</v>
      </c>
      <c r="Z209" s="442">
        <v>0</v>
      </c>
      <c r="AA209" s="450">
        <v>0</v>
      </c>
      <c r="AB209" s="441">
        <v>0</v>
      </c>
      <c r="AC209" s="425">
        <v>0</v>
      </c>
      <c r="AD209" s="431">
        <v>0</v>
      </c>
      <c r="AE209" s="425">
        <v>0</v>
      </c>
      <c r="AF209" s="431">
        <v>0</v>
      </c>
      <c r="AG209" s="486">
        <f t="shared" si="125"/>
        <v>0</v>
      </c>
      <c r="AH209" s="487">
        <f t="shared" si="125"/>
        <v>0</v>
      </c>
      <c r="AI209" s="455">
        <f>AD209/C167</f>
        <v>0</v>
      </c>
      <c r="AJ209" s="490">
        <f>AF209/C167</f>
        <v>0</v>
      </c>
      <c r="AK209" s="497">
        <f>AH209/C167</f>
        <v>0</v>
      </c>
      <c r="AL209" s="454"/>
      <c r="AM209" s="453"/>
    </row>
    <row r="210" spans="1:39" s="423" customFormat="1" ht="21" x14ac:dyDescent="0.25">
      <c r="A210" s="426" t="s">
        <v>70</v>
      </c>
      <c r="B210" s="489" t="s">
        <v>350</v>
      </c>
      <c r="C210" s="864"/>
      <c r="D210" s="865"/>
      <c r="E210" s="639">
        <v>4</v>
      </c>
      <c r="F210" s="640">
        <v>357934.03</v>
      </c>
      <c r="G210" s="641">
        <v>0</v>
      </c>
      <c r="H210" s="642">
        <v>0</v>
      </c>
      <c r="I210" s="654">
        <v>1</v>
      </c>
      <c r="J210" s="655">
        <v>26162.17</v>
      </c>
      <c r="K210" s="654">
        <v>0</v>
      </c>
      <c r="L210" s="646">
        <v>0</v>
      </c>
      <c r="M210" s="463">
        <v>1</v>
      </c>
      <c r="N210" s="464">
        <v>26162.17</v>
      </c>
      <c r="O210" s="436">
        <v>0</v>
      </c>
      <c r="P210" s="428">
        <v>0</v>
      </c>
      <c r="Q210" s="436">
        <v>0</v>
      </c>
      <c r="R210" s="428">
        <v>0</v>
      </c>
      <c r="S210" s="459">
        <v>0</v>
      </c>
      <c r="T210" s="460">
        <v>0</v>
      </c>
      <c r="U210" s="443">
        <v>0</v>
      </c>
      <c r="V210" s="444">
        <v>0</v>
      </c>
      <c r="W210" s="442">
        <v>0</v>
      </c>
      <c r="X210" s="452">
        <v>0</v>
      </c>
      <c r="Y210" s="444">
        <v>0</v>
      </c>
      <c r="Z210" s="442">
        <v>0</v>
      </c>
      <c r="AA210" s="450">
        <v>0</v>
      </c>
      <c r="AB210" s="441">
        <v>0</v>
      </c>
      <c r="AC210" s="425">
        <v>0</v>
      </c>
      <c r="AD210" s="431">
        <v>0</v>
      </c>
      <c r="AE210" s="425">
        <v>0</v>
      </c>
      <c r="AF210" s="431">
        <v>0</v>
      </c>
      <c r="AG210" s="486">
        <f t="shared" si="125"/>
        <v>0</v>
      </c>
      <c r="AH210" s="487">
        <f t="shared" si="125"/>
        <v>0</v>
      </c>
      <c r="AI210" s="455" t="e">
        <f t="shared" ref="AI210:AI214" si="126">AD210/C168</f>
        <v>#DIV/0!</v>
      </c>
      <c r="AJ210" s="490" t="e">
        <f t="shared" ref="AJ210:AJ214" si="127">AF210/C168</f>
        <v>#DIV/0!</v>
      </c>
      <c r="AK210" s="497" t="e">
        <f t="shared" ref="AK210:AK214" si="128">AH210/C168</f>
        <v>#DIV/0!</v>
      </c>
      <c r="AL210" s="454"/>
      <c r="AM210" s="453"/>
    </row>
    <row r="211" spans="1:39" s="423" customFormat="1" ht="21" x14ac:dyDescent="0.25">
      <c r="A211" s="426" t="s">
        <v>156</v>
      </c>
      <c r="B211" s="489" t="s">
        <v>351</v>
      </c>
      <c r="C211" s="864"/>
      <c r="D211" s="865"/>
      <c r="E211" s="639">
        <v>2</v>
      </c>
      <c r="F211" s="640">
        <v>416182</v>
      </c>
      <c r="G211" s="641">
        <v>0</v>
      </c>
      <c r="H211" s="642">
        <v>0</v>
      </c>
      <c r="I211" s="654">
        <v>0</v>
      </c>
      <c r="J211" s="655">
        <v>0</v>
      </c>
      <c r="K211" s="654">
        <v>0</v>
      </c>
      <c r="L211" s="646">
        <v>0</v>
      </c>
      <c r="M211" s="463">
        <v>0</v>
      </c>
      <c r="N211" s="464">
        <v>0</v>
      </c>
      <c r="O211" s="436">
        <v>0</v>
      </c>
      <c r="P211" s="428">
        <v>0</v>
      </c>
      <c r="Q211" s="436">
        <v>0</v>
      </c>
      <c r="R211" s="428">
        <v>0</v>
      </c>
      <c r="S211" s="459">
        <v>0</v>
      </c>
      <c r="T211" s="460">
        <v>0</v>
      </c>
      <c r="U211" s="443">
        <v>0</v>
      </c>
      <c r="V211" s="444">
        <v>0</v>
      </c>
      <c r="W211" s="442">
        <v>0</v>
      </c>
      <c r="X211" s="452">
        <v>0</v>
      </c>
      <c r="Y211" s="444">
        <v>0</v>
      </c>
      <c r="Z211" s="442">
        <v>0</v>
      </c>
      <c r="AA211" s="450">
        <v>0</v>
      </c>
      <c r="AB211" s="441">
        <v>0</v>
      </c>
      <c r="AC211" s="425">
        <v>0</v>
      </c>
      <c r="AD211" s="431">
        <v>0</v>
      </c>
      <c r="AE211" s="425">
        <v>0</v>
      </c>
      <c r="AF211" s="431">
        <v>0</v>
      </c>
      <c r="AG211" s="486">
        <f t="shared" si="125"/>
        <v>0</v>
      </c>
      <c r="AH211" s="487">
        <f t="shared" si="125"/>
        <v>0</v>
      </c>
      <c r="AI211" s="455" t="e">
        <f t="shared" si="126"/>
        <v>#DIV/0!</v>
      </c>
      <c r="AJ211" s="490" t="e">
        <f t="shared" si="127"/>
        <v>#DIV/0!</v>
      </c>
      <c r="AK211" s="497" t="e">
        <f t="shared" si="128"/>
        <v>#DIV/0!</v>
      </c>
      <c r="AL211" s="454"/>
      <c r="AM211" s="453"/>
    </row>
    <row r="212" spans="1:39" s="423" customFormat="1" ht="21" x14ac:dyDescent="0.25">
      <c r="A212" s="426" t="s">
        <v>158</v>
      </c>
      <c r="B212" s="489" t="s">
        <v>352</v>
      </c>
      <c r="C212" s="864"/>
      <c r="D212" s="865"/>
      <c r="E212" s="639">
        <v>1</v>
      </c>
      <c r="F212" s="640">
        <v>236430.6</v>
      </c>
      <c r="G212" s="641">
        <v>0</v>
      </c>
      <c r="H212" s="642">
        <v>0</v>
      </c>
      <c r="I212" s="654">
        <v>0</v>
      </c>
      <c r="J212" s="655">
        <v>0</v>
      </c>
      <c r="K212" s="654">
        <v>0</v>
      </c>
      <c r="L212" s="646">
        <v>0</v>
      </c>
      <c r="M212" s="463">
        <v>0</v>
      </c>
      <c r="N212" s="464">
        <v>0</v>
      </c>
      <c r="O212" s="436">
        <v>0</v>
      </c>
      <c r="P212" s="428">
        <v>0</v>
      </c>
      <c r="Q212" s="436">
        <v>0</v>
      </c>
      <c r="R212" s="428">
        <v>0</v>
      </c>
      <c r="S212" s="459">
        <v>0</v>
      </c>
      <c r="T212" s="460">
        <v>0</v>
      </c>
      <c r="U212" s="443">
        <v>0</v>
      </c>
      <c r="V212" s="444">
        <v>0</v>
      </c>
      <c r="W212" s="442">
        <v>0</v>
      </c>
      <c r="X212" s="452">
        <v>0</v>
      </c>
      <c r="Y212" s="444">
        <v>0</v>
      </c>
      <c r="Z212" s="442">
        <v>0</v>
      </c>
      <c r="AA212" s="450">
        <v>0</v>
      </c>
      <c r="AB212" s="441">
        <v>0</v>
      </c>
      <c r="AC212" s="425">
        <v>0</v>
      </c>
      <c r="AD212" s="431">
        <v>0</v>
      </c>
      <c r="AE212" s="425">
        <v>0</v>
      </c>
      <c r="AF212" s="431">
        <v>0</v>
      </c>
      <c r="AG212" s="486">
        <f t="shared" si="125"/>
        <v>0</v>
      </c>
      <c r="AH212" s="487">
        <f t="shared" si="125"/>
        <v>0</v>
      </c>
      <c r="AI212" s="455" t="e">
        <f t="shared" si="126"/>
        <v>#DIV/0!</v>
      </c>
      <c r="AJ212" s="490" t="e">
        <f t="shared" si="127"/>
        <v>#DIV/0!</v>
      </c>
      <c r="AK212" s="497" t="e">
        <f t="shared" si="128"/>
        <v>#DIV/0!</v>
      </c>
      <c r="AL212" s="454"/>
      <c r="AM212" s="453"/>
    </row>
    <row r="213" spans="1:39" s="423" customFormat="1" ht="21" x14ac:dyDescent="0.25">
      <c r="A213" s="426" t="s">
        <v>160</v>
      </c>
      <c r="B213" s="489" t="s">
        <v>353</v>
      </c>
      <c r="C213" s="864"/>
      <c r="D213" s="865"/>
      <c r="E213" s="639">
        <v>1</v>
      </c>
      <c r="F213" s="640">
        <v>228868</v>
      </c>
      <c r="G213" s="641">
        <v>0</v>
      </c>
      <c r="H213" s="642">
        <v>0</v>
      </c>
      <c r="I213" s="654">
        <v>0</v>
      </c>
      <c r="J213" s="655">
        <v>0</v>
      </c>
      <c r="K213" s="654">
        <v>0</v>
      </c>
      <c r="L213" s="646">
        <v>0</v>
      </c>
      <c r="M213" s="463">
        <v>0</v>
      </c>
      <c r="N213" s="464">
        <v>0</v>
      </c>
      <c r="O213" s="436">
        <v>0</v>
      </c>
      <c r="P213" s="428">
        <v>0</v>
      </c>
      <c r="Q213" s="436">
        <v>0</v>
      </c>
      <c r="R213" s="428">
        <v>0</v>
      </c>
      <c r="S213" s="459">
        <v>0</v>
      </c>
      <c r="T213" s="460">
        <v>0</v>
      </c>
      <c r="U213" s="443">
        <v>0</v>
      </c>
      <c r="V213" s="444">
        <v>0</v>
      </c>
      <c r="W213" s="442">
        <v>0</v>
      </c>
      <c r="X213" s="452">
        <v>0</v>
      </c>
      <c r="Y213" s="444">
        <v>0</v>
      </c>
      <c r="Z213" s="442">
        <v>0</v>
      </c>
      <c r="AA213" s="450">
        <v>0</v>
      </c>
      <c r="AB213" s="441">
        <v>0</v>
      </c>
      <c r="AC213" s="425">
        <v>0</v>
      </c>
      <c r="AD213" s="431">
        <v>0</v>
      </c>
      <c r="AE213" s="425">
        <v>0</v>
      </c>
      <c r="AF213" s="431">
        <v>0</v>
      </c>
      <c r="AG213" s="486">
        <f t="shared" si="125"/>
        <v>0</v>
      </c>
      <c r="AH213" s="487">
        <f t="shared" si="125"/>
        <v>0</v>
      </c>
      <c r="AI213" s="455" t="e">
        <f t="shared" si="126"/>
        <v>#DIV/0!</v>
      </c>
      <c r="AJ213" s="490" t="e">
        <f t="shared" si="127"/>
        <v>#DIV/0!</v>
      </c>
      <c r="AK213" s="497" t="e">
        <f t="shared" si="128"/>
        <v>#DIV/0!</v>
      </c>
      <c r="AL213" s="454"/>
      <c r="AM213" s="453"/>
    </row>
    <row r="214" spans="1:39" s="423" customFormat="1" ht="21" x14ac:dyDescent="0.25">
      <c r="A214" s="426" t="s">
        <v>162</v>
      </c>
      <c r="B214" s="489" t="s">
        <v>354</v>
      </c>
      <c r="C214" s="864"/>
      <c r="D214" s="865"/>
      <c r="E214" s="639">
        <v>3</v>
      </c>
      <c r="F214" s="640">
        <v>432589.2</v>
      </c>
      <c r="G214" s="641">
        <v>0</v>
      </c>
      <c r="H214" s="642">
        <v>0</v>
      </c>
      <c r="I214" s="654">
        <v>0</v>
      </c>
      <c r="J214" s="655">
        <v>0</v>
      </c>
      <c r="K214" s="654">
        <v>0</v>
      </c>
      <c r="L214" s="646">
        <v>0</v>
      </c>
      <c r="M214" s="463">
        <v>0</v>
      </c>
      <c r="N214" s="464">
        <v>0</v>
      </c>
      <c r="O214" s="436">
        <v>0</v>
      </c>
      <c r="P214" s="428">
        <v>0</v>
      </c>
      <c r="Q214" s="436">
        <v>0</v>
      </c>
      <c r="R214" s="428">
        <v>0</v>
      </c>
      <c r="S214" s="459">
        <v>0</v>
      </c>
      <c r="T214" s="460">
        <v>0</v>
      </c>
      <c r="U214" s="443">
        <v>0</v>
      </c>
      <c r="V214" s="444">
        <v>0</v>
      </c>
      <c r="W214" s="442">
        <v>0</v>
      </c>
      <c r="X214" s="452">
        <v>0</v>
      </c>
      <c r="Y214" s="444">
        <v>0</v>
      </c>
      <c r="Z214" s="442">
        <v>0</v>
      </c>
      <c r="AA214" s="450">
        <v>0</v>
      </c>
      <c r="AB214" s="441">
        <v>0</v>
      </c>
      <c r="AC214" s="425">
        <v>0</v>
      </c>
      <c r="AD214" s="431">
        <v>0</v>
      </c>
      <c r="AE214" s="425">
        <v>0</v>
      </c>
      <c r="AF214" s="431">
        <v>0</v>
      </c>
      <c r="AG214" s="486">
        <f t="shared" si="125"/>
        <v>0</v>
      </c>
      <c r="AH214" s="487">
        <f t="shared" si="125"/>
        <v>0</v>
      </c>
      <c r="AI214" s="455" t="e">
        <f t="shared" si="126"/>
        <v>#DIV/0!</v>
      </c>
      <c r="AJ214" s="490" t="e">
        <f t="shared" si="127"/>
        <v>#DIV/0!</v>
      </c>
      <c r="AK214" s="497" t="e">
        <f t="shared" si="128"/>
        <v>#DIV/0!</v>
      </c>
      <c r="AL214" s="454"/>
      <c r="AM214" s="453"/>
    </row>
    <row r="215" spans="1:39" s="423" customFormat="1" ht="21.75" thickBot="1" x14ac:dyDescent="0.3">
      <c r="A215" s="426" t="s">
        <v>164</v>
      </c>
      <c r="B215" s="489" t="s">
        <v>355</v>
      </c>
      <c r="C215" s="864"/>
      <c r="D215" s="865"/>
      <c r="E215" s="635">
        <v>3</v>
      </c>
      <c r="F215" s="636">
        <v>45428.45</v>
      </c>
      <c r="G215" s="632">
        <v>0</v>
      </c>
      <c r="H215" s="638">
        <v>0</v>
      </c>
      <c r="I215" s="648">
        <v>0</v>
      </c>
      <c r="J215" s="656">
        <v>0</v>
      </c>
      <c r="K215" s="648">
        <v>0</v>
      </c>
      <c r="L215" s="644">
        <v>0</v>
      </c>
      <c r="M215" s="463">
        <v>0</v>
      </c>
      <c r="N215" s="464">
        <v>0</v>
      </c>
      <c r="O215" s="436">
        <v>0</v>
      </c>
      <c r="P215" s="428">
        <v>0</v>
      </c>
      <c r="Q215" s="436">
        <v>0</v>
      </c>
      <c r="R215" s="428">
        <v>0</v>
      </c>
      <c r="S215" s="459">
        <v>0</v>
      </c>
      <c r="T215" s="460">
        <v>0</v>
      </c>
      <c r="U215" s="443">
        <v>0</v>
      </c>
      <c r="V215" s="444">
        <v>0</v>
      </c>
      <c r="W215" s="442">
        <v>0</v>
      </c>
      <c r="X215" s="452">
        <v>0</v>
      </c>
      <c r="Y215" s="444">
        <v>0</v>
      </c>
      <c r="Z215" s="442">
        <v>0</v>
      </c>
      <c r="AA215" s="450">
        <v>0</v>
      </c>
      <c r="AB215" s="441">
        <v>0</v>
      </c>
      <c r="AC215" s="425">
        <v>0</v>
      </c>
      <c r="AD215" s="431">
        <v>0</v>
      </c>
      <c r="AE215" s="425">
        <v>0</v>
      </c>
      <c r="AF215" s="431">
        <v>0</v>
      </c>
      <c r="AG215" s="486">
        <f t="shared" si="125"/>
        <v>0</v>
      </c>
      <c r="AH215" s="487">
        <f t="shared" si="125"/>
        <v>0</v>
      </c>
      <c r="AI215" s="456">
        <f>AD215/C167</f>
        <v>0</v>
      </c>
      <c r="AJ215" s="491">
        <f>AF215/C167</f>
        <v>0</v>
      </c>
      <c r="AK215" s="498">
        <f>AH215/C167</f>
        <v>0</v>
      </c>
      <c r="AL215" s="454"/>
      <c r="AM215" s="453"/>
    </row>
    <row r="216" spans="1:39" s="423" customFormat="1" ht="24" thickBot="1" x14ac:dyDescent="0.3">
      <c r="A216" s="719" t="s">
        <v>40</v>
      </c>
      <c r="B216" s="720"/>
      <c r="C216" s="135">
        <f>C200</f>
        <v>1663986.39</v>
      </c>
      <c r="D216" s="135">
        <f>D200</f>
        <v>1663986.39</v>
      </c>
      <c r="E216" s="56">
        <f t="shared" ref="E216:AH216" si="129">SUM(E200:E215)</f>
        <v>63</v>
      </c>
      <c r="F216" s="236">
        <f t="shared" si="129"/>
        <v>4949695.54</v>
      </c>
      <c r="G216" s="56">
        <f t="shared" si="129"/>
        <v>13</v>
      </c>
      <c r="H216" s="96">
        <f t="shared" si="129"/>
        <v>668000</v>
      </c>
      <c r="I216" s="247">
        <f t="shared" si="129"/>
        <v>21</v>
      </c>
      <c r="J216" s="236">
        <f t="shared" si="129"/>
        <v>1064742.67</v>
      </c>
      <c r="K216" s="247">
        <f t="shared" si="129"/>
        <v>9</v>
      </c>
      <c r="L216" s="236">
        <f t="shared" si="129"/>
        <v>458000</v>
      </c>
      <c r="M216" s="247">
        <f t="shared" si="129"/>
        <v>30</v>
      </c>
      <c r="N216" s="236">
        <f t="shared" si="129"/>
        <v>1522742.6700000002</v>
      </c>
      <c r="O216" s="86">
        <f t="shared" si="129"/>
        <v>0</v>
      </c>
      <c r="P216" s="236">
        <f t="shared" si="129"/>
        <v>0</v>
      </c>
      <c r="Q216" s="86">
        <f t="shared" si="129"/>
        <v>0</v>
      </c>
      <c r="R216" s="38">
        <f t="shared" si="129"/>
        <v>0</v>
      </c>
      <c r="S216" s="75">
        <f t="shared" si="129"/>
        <v>0</v>
      </c>
      <c r="T216" s="38">
        <f t="shared" si="129"/>
        <v>0</v>
      </c>
      <c r="U216" s="85">
        <f t="shared" si="129"/>
        <v>0</v>
      </c>
      <c r="V216" s="38">
        <f t="shared" si="129"/>
        <v>0</v>
      </c>
      <c r="W216" s="96">
        <f t="shared" si="129"/>
        <v>0</v>
      </c>
      <c r="X216" s="75">
        <f t="shared" si="129"/>
        <v>0</v>
      </c>
      <c r="Y216" s="38">
        <f t="shared" si="129"/>
        <v>0</v>
      </c>
      <c r="Z216" s="38">
        <f t="shared" si="129"/>
        <v>0</v>
      </c>
      <c r="AA216" s="136">
        <f t="shared" si="129"/>
        <v>0</v>
      </c>
      <c r="AB216" s="236">
        <f t="shared" si="129"/>
        <v>0</v>
      </c>
      <c r="AC216" s="97">
        <f t="shared" si="129"/>
        <v>0</v>
      </c>
      <c r="AD216" s="236">
        <f t="shared" si="129"/>
        <v>0</v>
      </c>
      <c r="AE216" s="86">
        <f t="shared" si="129"/>
        <v>0</v>
      </c>
      <c r="AF216" s="236">
        <f t="shared" si="129"/>
        <v>0</v>
      </c>
      <c r="AG216" s="75">
        <f t="shared" si="129"/>
        <v>0</v>
      </c>
      <c r="AH216" s="96">
        <f t="shared" si="129"/>
        <v>0</v>
      </c>
      <c r="AI216" s="137">
        <f>AD216/C167</f>
        <v>0</v>
      </c>
      <c r="AJ216" s="138">
        <f>AF216/C167</f>
        <v>0</v>
      </c>
      <c r="AK216" s="65">
        <f>AH216/C167</f>
        <v>0</v>
      </c>
      <c r="AL216" s="454"/>
      <c r="AM216" s="453"/>
    </row>
    <row r="217" spans="1:39" s="423" customFormat="1" x14ac:dyDescent="0.25">
      <c r="E217" s="336" t="str">
        <f t="shared" ref="E217:AH217" si="130">IF(E180=E216,"OK","BŁĄD")</f>
        <v>OK</v>
      </c>
      <c r="F217" s="610" t="str">
        <f t="shared" si="130"/>
        <v>OK</v>
      </c>
      <c r="G217" s="336" t="str">
        <f t="shared" si="130"/>
        <v>OK</v>
      </c>
      <c r="H217" s="610" t="str">
        <f t="shared" si="130"/>
        <v>OK</v>
      </c>
      <c r="I217" s="573" t="str">
        <f t="shared" si="130"/>
        <v>OK</v>
      </c>
      <c r="J217" s="336" t="str">
        <f t="shared" si="130"/>
        <v>OK</v>
      </c>
      <c r="K217" s="573" t="str">
        <f t="shared" si="130"/>
        <v>OK</v>
      </c>
      <c r="L217" s="610" t="str">
        <f t="shared" si="130"/>
        <v>OK</v>
      </c>
      <c r="M217" s="336" t="str">
        <f t="shared" si="130"/>
        <v>OK</v>
      </c>
      <c r="N217" s="336" t="str">
        <f t="shared" si="130"/>
        <v>OK</v>
      </c>
      <c r="O217" s="336" t="str">
        <f t="shared" si="130"/>
        <v>OK</v>
      </c>
      <c r="P217" s="336" t="str">
        <f t="shared" si="130"/>
        <v>OK</v>
      </c>
      <c r="Q217" s="336" t="str">
        <f t="shared" si="130"/>
        <v>OK</v>
      </c>
      <c r="R217" s="336" t="str">
        <f t="shared" si="130"/>
        <v>OK</v>
      </c>
      <c r="S217" s="336" t="str">
        <f t="shared" si="130"/>
        <v>OK</v>
      </c>
      <c r="T217" s="336" t="str">
        <f t="shared" si="130"/>
        <v>OK</v>
      </c>
      <c r="U217" s="336" t="str">
        <f t="shared" si="130"/>
        <v>OK</v>
      </c>
      <c r="V217" s="336" t="str">
        <f t="shared" si="130"/>
        <v>OK</v>
      </c>
      <c r="W217" s="336" t="str">
        <f t="shared" si="130"/>
        <v>OK</v>
      </c>
      <c r="X217" s="336" t="str">
        <f t="shared" si="130"/>
        <v>OK</v>
      </c>
      <c r="Y217" s="336" t="str">
        <f t="shared" si="130"/>
        <v>OK</v>
      </c>
      <c r="Z217" s="336" t="str">
        <f t="shared" si="130"/>
        <v>OK</v>
      </c>
      <c r="AA217" s="336" t="str">
        <f t="shared" si="130"/>
        <v>OK</v>
      </c>
      <c r="AB217" s="336" t="str">
        <f t="shared" si="130"/>
        <v>OK</v>
      </c>
      <c r="AC217" s="336" t="str">
        <f t="shared" si="130"/>
        <v>OK</v>
      </c>
      <c r="AD217" s="336" t="str">
        <f t="shared" si="130"/>
        <v>OK</v>
      </c>
      <c r="AE217" s="336" t="str">
        <f t="shared" si="130"/>
        <v>OK</v>
      </c>
      <c r="AF217" s="336" t="str">
        <f t="shared" si="130"/>
        <v>OK</v>
      </c>
      <c r="AG217" s="336" t="str">
        <f t="shared" si="130"/>
        <v>OK</v>
      </c>
      <c r="AH217" s="336" t="str">
        <f t="shared" si="130"/>
        <v>OK</v>
      </c>
      <c r="AJ217" s="453"/>
      <c r="AK217" s="453"/>
      <c r="AL217" s="453"/>
      <c r="AM217" s="453"/>
    </row>
    <row r="218" spans="1:39" s="423" customFormat="1" ht="15.75" thickBot="1" x14ac:dyDescent="0.3">
      <c r="F218" s="228"/>
      <c r="H218" s="228"/>
      <c r="I218" s="237"/>
      <c r="J218" s="228"/>
      <c r="K218" s="237"/>
      <c r="L218" s="228"/>
      <c r="M218" s="237"/>
      <c r="N218" s="228"/>
      <c r="P218" s="228"/>
      <c r="R218" s="228"/>
      <c r="S218" s="237"/>
      <c r="T218" s="228"/>
      <c r="V218" s="228"/>
      <c r="W218" s="228"/>
      <c r="X218" s="237"/>
      <c r="Y218" s="228"/>
      <c r="Z218" s="228"/>
      <c r="AA218" s="237"/>
      <c r="AG218" s="237"/>
      <c r="AJ218" s="453"/>
      <c r="AK218" s="453"/>
      <c r="AL218" s="453"/>
      <c r="AM218" s="453"/>
    </row>
    <row r="219" spans="1:39" s="423" customFormat="1" ht="19.5" customHeight="1" thickTop="1" x14ac:dyDescent="0.3">
      <c r="A219" s="721" t="s">
        <v>356</v>
      </c>
      <c r="B219" s="870"/>
      <c r="C219" s="870"/>
      <c r="D219" s="870"/>
      <c r="E219" s="870"/>
      <c r="F219" s="870"/>
      <c r="G219" s="870"/>
      <c r="H219" s="870"/>
      <c r="I219" s="870"/>
      <c r="J219" s="870"/>
      <c r="K219" s="870"/>
      <c r="L219" s="870"/>
      <c r="M219" s="870"/>
      <c r="N219" s="870"/>
      <c r="O219" s="870"/>
      <c r="P219" s="870"/>
      <c r="Q219" s="871"/>
      <c r="R219" s="228"/>
      <c r="S219" s="237"/>
      <c r="T219" s="228"/>
      <c r="V219" s="228"/>
      <c r="W219" s="228"/>
      <c r="X219" s="237"/>
      <c r="Y219" s="228"/>
      <c r="Z219" s="228"/>
      <c r="AA219" s="237"/>
      <c r="AD219" s="33" t="s">
        <v>50</v>
      </c>
      <c r="AE219" s="423" t="str">
        <f>IF(AH216=AH180,"OK","BŁĄD")</f>
        <v>OK</v>
      </c>
      <c r="AG219" s="237"/>
    </row>
    <row r="220" spans="1:39" s="423" customFormat="1" x14ac:dyDescent="0.25">
      <c r="A220" s="872"/>
      <c r="B220" s="873"/>
      <c r="C220" s="873"/>
      <c r="D220" s="873"/>
      <c r="E220" s="873"/>
      <c r="F220" s="873"/>
      <c r="G220" s="873"/>
      <c r="H220" s="873"/>
      <c r="I220" s="873"/>
      <c r="J220" s="873"/>
      <c r="K220" s="873"/>
      <c r="L220" s="873"/>
      <c r="M220" s="873"/>
      <c r="N220" s="873"/>
      <c r="O220" s="873"/>
      <c r="P220" s="873"/>
      <c r="Q220" s="874"/>
      <c r="R220" s="228"/>
      <c r="S220" s="237"/>
      <c r="T220" s="228"/>
      <c r="V220" s="228"/>
      <c r="W220" s="228"/>
      <c r="X220" s="237"/>
      <c r="Y220" s="228"/>
      <c r="Z220" s="228"/>
      <c r="AA220" s="237"/>
      <c r="AG220" s="237"/>
    </row>
    <row r="221" spans="1:39" x14ac:dyDescent="0.25">
      <c r="A221" s="872"/>
      <c r="B221" s="873"/>
      <c r="C221" s="873"/>
      <c r="D221" s="873"/>
      <c r="E221" s="873"/>
      <c r="F221" s="873"/>
      <c r="G221" s="873"/>
      <c r="H221" s="873"/>
      <c r="I221" s="873"/>
      <c r="J221" s="873"/>
      <c r="K221" s="873"/>
      <c r="L221" s="873"/>
      <c r="M221" s="873"/>
      <c r="N221" s="873"/>
      <c r="O221" s="873"/>
      <c r="P221" s="873"/>
      <c r="Q221" s="874"/>
    </row>
    <row r="222" spans="1:39" x14ac:dyDescent="0.25">
      <c r="A222" s="872"/>
      <c r="B222" s="873"/>
      <c r="C222" s="873"/>
      <c r="D222" s="873"/>
      <c r="E222" s="873"/>
      <c r="F222" s="873"/>
      <c r="G222" s="873"/>
      <c r="H222" s="873"/>
      <c r="I222" s="873"/>
      <c r="J222" s="873"/>
      <c r="K222" s="873"/>
      <c r="L222" s="873"/>
      <c r="M222" s="873"/>
      <c r="N222" s="873"/>
      <c r="O222" s="873"/>
      <c r="P222" s="873"/>
      <c r="Q222" s="874"/>
    </row>
    <row r="223" spans="1:39" x14ac:dyDescent="0.25">
      <c r="A223" s="872"/>
      <c r="B223" s="873"/>
      <c r="C223" s="873"/>
      <c r="D223" s="873"/>
      <c r="E223" s="873"/>
      <c r="F223" s="873"/>
      <c r="G223" s="873"/>
      <c r="H223" s="873"/>
      <c r="I223" s="873"/>
      <c r="J223" s="873"/>
      <c r="K223" s="873"/>
      <c r="L223" s="873"/>
      <c r="M223" s="873"/>
      <c r="N223" s="873"/>
      <c r="O223" s="873"/>
      <c r="P223" s="873"/>
      <c r="Q223" s="874"/>
    </row>
    <row r="224" spans="1:39" x14ac:dyDescent="0.25">
      <c r="A224" s="872"/>
      <c r="B224" s="873"/>
      <c r="C224" s="873"/>
      <c r="D224" s="873"/>
      <c r="E224" s="873"/>
      <c r="F224" s="873"/>
      <c r="G224" s="873"/>
      <c r="H224" s="873"/>
      <c r="I224" s="873"/>
      <c r="J224" s="873"/>
      <c r="K224" s="873"/>
      <c r="L224" s="873"/>
      <c r="M224" s="873"/>
      <c r="N224" s="873"/>
      <c r="O224" s="873"/>
      <c r="P224" s="873"/>
      <c r="Q224" s="874"/>
    </row>
    <row r="225" spans="1:38" x14ac:dyDescent="0.25">
      <c r="A225" s="872"/>
      <c r="B225" s="873"/>
      <c r="C225" s="873"/>
      <c r="D225" s="873"/>
      <c r="E225" s="873"/>
      <c r="F225" s="873"/>
      <c r="G225" s="873"/>
      <c r="H225" s="873"/>
      <c r="I225" s="873"/>
      <c r="J225" s="873"/>
      <c r="K225" s="873"/>
      <c r="L225" s="873"/>
      <c r="M225" s="873"/>
      <c r="N225" s="873"/>
      <c r="O225" s="873"/>
      <c r="P225" s="873"/>
      <c r="Q225" s="874"/>
    </row>
    <row r="226" spans="1:38" x14ac:dyDescent="0.25">
      <c r="A226" s="872"/>
      <c r="B226" s="873"/>
      <c r="C226" s="873"/>
      <c r="D226" s="873"/>
      <c r="E226" s="873"/>
      <c r="F226" s="873"/>
      <c r="G226" s="873"/>
      <c r="H226" s="873"/>
      <c r="I226" s="873"/>
      <c r="J226" s="873"/>
      <c r="K226" s="873"/>
      <c r="L226" s="873"/>
      <c r="M226" s="873"/>
      <c r="N226" s="873"/>
      <c r="O226" s="873"/>
      <c r="P226" s="873"/>
      <c r="Q226" s="874"/>
    </row>
    <row r="227" spans="1:38" ht="15.75" thickBot="1" x14ac:dyDescent="0.3">
      <c r="A227" s="875"/>
      <c r="B227" s="876"/>
      <c r="C227" s="876"/>
      <c r="D227" s="876"/>
      <c r="E227" s="876"/>
      <c r="F227" s="876"/>
      <c r="G227" s="876"/>
      <c r="H227" s="876"/>
      <c r="I227" s="876"/>
      <c r="J227" s="876"/>
      <c r="K227" s="876"/>
      <c r="L227" s="876"/>
      <c r="M227" s="876"/>
      <c r="N227" s="876"/>
      <c r="O227" s="876"/>
      <c r="P227" s="876"/>
      <c r="Q227" s="877"/>
    </row>
    <row r="228" spans="1:38" ht="15.75" thickTop="1" x14ac:dyDescent="0.25"/>
    <row r="229" spans="1:38" x14ac:dyDescent="0.25">
      <c r="B229" s="1"/>
      <c r="C229" s="1"/>
    </row>
    <row r="232" spans="1:38" ht="18.75" x14ac:dyDescent="0.3">
      <c r="B232" s="2" t="s">
        <v>15</v>
      </c>
      <c r="C232" s="2"/>
      <c r="D232" s="2"/>
      <c r="E232" s="2"/>
      <c r="F232" s="618"/>
      <c r="G232" s="2"/>
    </row>
    <row r="233" spans="1:38" ht="26.25" x14ac:dyDescent="0.4">
      <c r="A233" s="604"/>
      <c r="B233" s="868" t="s">
        <v>117</v>
      </c>
      <c r="C233" s="868"/>
      <c r="D233" s="868"/>
      <c r="E233" s="868"/>
      <c r="F233" s="868"/>
      <c r="G233" s="868"/>
      <c r="H233" s="868"/>
      <c r="I233" s="868"/>
      <c r="J233" s="868"/>
      <c r="K233" s="869"/>
      <c r="L233" s="868"/>
      <c r="M233" s="868"/>
      <c r="N233" s="868"/>
      <c r="S233" s="3"/>
      <c r="X233" s="3"/>
      <c r="AA233" s="3"/>
      <c r="AG233" s="3"/>
    </row>
    <row r="234" spans="1:38" ht="21.75" thickBot="1" x14ac:dyDescent="0.4">
      <c r="B234" s="8"/>
      <c r="C234" s="8"/>
      <c r="D234" s="8"/>
      <c r="E234" s="8"/>
      <c r="F234" s="214"/>
      <c r="G234" s="8"/>
      <c r="H234" s="214"/>
      <c r="I234" s="196"/>
      <c r="J234" s="214"/>
      <c r="K234" s="196"/>
      <c r="L234" s="214"/>
    </row>
    <row r="235" spans="1:38" ht="27" customHeight="1" thickBot="1" x14ac:dyDescent="0.3">
      <c r="A235" s="791" t="s">
        <v>150</v>
      </c>
      <c r="B235" s="792"/>
      <c r="C235" s="792"/>
      <c r="D235" s="792"/>
      <c r="E235" s="792"/>
      <c r="F235" s="792"/>
      <c r="G235" s="792"/>
      <c r="H235" s="792"/>
      <c r="I235" s="792"/>
      <c r="J235" s="792"/>
      <c r="K235" s="793"/>
      <c r="L235" s="792"/>
      <c r="M235" s="792"/>
      <c r="N235" s="792"/>
      <c r="O235" s="792"/>
      <c r="P235" s="792"/>
      <c r="Q235" s="792"/>
      <c r="R235" s="792"/>
      <c r="S235" s="792"/>
      <c r="T235" s="792"/>
      <c r="U235" s="792"/>
      <c r="V235" s="792"/>
      <c r="W235" s="792"/>
      <c r="X235" s="792"/>
      <c r="Y235" s="792"/>
      <c r="Z235" s="792"/>
      <c r="AA235" s="792"/>
      <c r="AB235" s="792"/>
      <c r="AC235" s="792"/>
      <c r="AD235" s="792"/>
      <c r="AE235" s="792"/>
      <c r="AF235" s="792"/>
      <c r="AG235" s="792"/>
      <c r="AH235" s="792"/>
      <c r="AI235" s="792"/>
      <c r="AJ235" s="792"/>
      <c r="AK235" s="792"/>
      <c r="AL235" s="43"/>
    </row>
    <row r="236" spans="1:38" ht="33.75" customHeight="1" x14ac:dyDescent="0.25">
      <c r="A236" s="794" t="s">
        <v>0</v>
      </c>
      <c r="B236" s="795"/>
      <c r="C236" s="744" t="s">
        <v>41</v>
      </c>
      <c r="D236" s="745"/>
      <c r="E236" s="748" t="s">
        <v>80</v>
      </c>
      <c r="F236" s="749"/>
      <c r="G236" s="749"/>
      <c r="H236" s="749"/>
      <c r="I236" s="749"/>
      <c r="J236" s="749"/>
      <c r="K236" s="750"/>
      <c r="L236" s="749"/>
      <c r="M236" s="749"/>
      <c r="N236" s="802"/>
      <c r="O236" s="754" t="s">
        <v>78</v>
      </c>
      <c r="P236" s="755"/>
      <c r="Q236" s="755"/>
      <c r="R236" s="755"/>
      <c r="S236" s="755"/>
      <c r="T236" s="755"/>
      <c r="U236" s="755"/>
      <c r="V236" s="755"/>
      <c r="W236" s="755"/>
      <c r="X236" s="755"/>
      <c r="Y236" s="755"/>
      <c r="Z236" s="755"/>
      <c r="AA236" s="755"/>
      <c r="AB236" s="755"/>
      <c r="AC236" s="755"/>
      <c r="AD236" s="755"/>
      <c r="AE236" s="755"/>
      <c r="AF236" s="755"/>
      <c r="AG236" s="755"/>
      <c r="AH236" s="755"/>
      <c r="AI236" s="755"/>
      <c r="AJ236" s="755"/>
      <c r="AK236" s="755"/>
      <c r="AL236" s="756"/>
    </row>
    <row r="237" spans="1:38" ht="51" customHeight="1" thickBot="1" x14ac:dyDescent="0.3">
      <c r="A237" s="796"/>
      <c r="B237" s="797"/>
      <c r="C237" s="800"/>
      <c r="D237" s="801"/>
      <c r="E237" s="803"/>
      <c r="F237" s="804"/>
      <c r="G237" s="804"/>
      <c r="H237" s="804"/>
      <c r="I237" s="804"/>
      <c r="J237" s="804"/>
      <c r="K237" s="805"/>
      <c r="L237" s="804"/>
      <c r="M237" s="804"/>
      <c r="N237" s="806"/>
      <c r="O237" s="859"/>
      <c r="P237" s="860"/>
      <c r="Q237" s="860"/>
      <c r="R237" s="860"/>
      <c r="S237" s="860"/>
      <c r="T237" s="860"/>
      <c r="U237" s="860"/>
      <c r="V237" s="860"/>
      <c r="W237" s="860"/>
      <c r="X237" s="860"/>
      <c r="Y237" s="860"/>
      <c r="Z237" s="860"/>
      <c r="AA237" s="860"/>
      <c r="AB237" s="860"/>
      <c r="AC237" s="860"/>
      <c r="AD237" s="860"/>
      <c r="AE237" s="860"/>
      <c r="AF237" s="860"/>
      <c r="AG237" s="860"/>
      <c r="AH237" s="860"/>
      <c r="AI237" s="860"/>
      <c r="AJ237" s="860"/>
      <c r="AK237" s="860"/>
      <c r="AL237" s="861"/>
    </row>
    <row r="238" spans="1:38" ht="75" customHeight="1" x14ac:dyDescent="0.25">
      <c r="A238" s="796"/>
      <c r="B238" s="797"/>
      <c r="C238" s="862" t="s">
        <v>43</v>
      </c>
      <c r="D238" s="866" t="s">
        <v>44</v>
      </c>
      <c r="E238" s="853" t="s">
        <v>59</v>
      </c>
      <c r="F238" s="854"/>
      <c r="G238" s="854"/>
      <c r="H238" s="855"/>
      <c r="I238" s="845" t="s">
        <v>58</v>
      </c>
      <c r="J238" s="846"/>
      <c r="K238" s="847"/>
      <c r="L238" s="848"/>
      <c r="M238" s="841" t="s">
        <v>49</v>
      </c>
      <c r="N238" s="842"/>
      <c r="O238" s="807" t="s">
        <v>103</v>
      </c>
      <c r="P238" s="808"/>
      <c r="Q238" s="808"/>
      <c r="R238" s="808"/>
      <c r="S238" s="811" t="s">
        <v>49</v>
      </c>
      <c r="T238" s="812"/>
      <c r="U238" s="815" t="s">
        <v>104</v>
      </c>
      <c r="V238" s="816"/>
      <c r="W238" s="816"/>
      <c r="X238" s="816"/>
      <c r="Y238" s="816"/>
      <c r="Z238" s="817"/>
      <c r="AA238" s="821" t="s">
        <v>49</v>
      </c>
      <c r="AB238" s="822"/>
      <c r="AC238" s="825" t="s">
        <v>105</v>
      </c>
      <c r="AD238" s="826"/>
      <c r="AE238" s="826"/>
      <c r="AF238" s="827"/>
      <c r="AG238" s="831" t="s">
        <v>49</v>
      </c>
      <c r="AH238" s="832"/>
      <c r="AI238" s="835" t="s">
        <v>23</v>
      </c>
      <c r="AJ238" s="836"/>
      <c r="AK238" s="836"/>
      <c r="AL238" s="837"/>
    </row>
    <row r="239" spans="1:38" ht="75" customHeight="1" thickBot="1" x14ac:dyDescent="0.3">
      <c r="A239" s="796"/>
      <c r="B239" s="797"/>
      <c r="C239" s="862"/>
      <c r="D239" s="866"/>
      <c r="E239" s="856"/>
      <c r="F239" s="857"/>
      <c r="G239" s="857"/>
      <c r="H239" s="858"/>
      <c r="I239" s="849"/>
      <c r="J239" s="850"/>
      <c r="K239" s="851"/>
      <c r="L239" s="852"/>
      <c r="M239" s="843"/>
      <c r="N239" s="844"/>
      <c r="O239" s="809"/>
      <c r="P239" s="810"/>
      <c r="Q239" s="810"/>
      <c r="R239" s="810"/>
      <c r="S239" s="813"/>
      <c r="T239" s="814"/>
      <c r="U239" s="818"/>
      <c r="V239" s="819"/>
      <c r="W239" s="819"/>
      <c r="X239" s="819"/>
      <c r="Y239" s="819"/>
      <c r="Z239" s="820"/>
      <c r="AA239" s="823"/>
      <c r="AB239" s="824"/>
      <c r="AC239" s="828"/>
      <c r="AD239" s="829"/>
      <c r="AE239" s="829"/>
      <c r="AF239" s="830"/>
      <c r="AG239" s="833"/>
      <c r="AH239" s="834"/>
      <c r="AI239" s="838"/>
      <c r="AJ239" s="839"/>
      <c r="AK239" s="839"/>
      <c r="AL239" s="840"/>
    </row>
    <row r="240" spans="1:38" ht="139.5" customHeight="1" thickBot="1" x14ac:dyDescent="0.3">
      <c r="A240" s="798"/>
      <c r="B240" s="799"/>
      <c r="C240" s="863"/>
      <c r="D240" s="867"/>
      <c r="E240" s="91" t="s">
        <v>81</v>
      </c>
      <c r="F240" s="619" t="s">
        <v>82</v>
      </c>
      <c r="G240" s="91" t="s">
        <v>83</v>
      </c>
      <c r="H240" s="619" t="s">
        <v>84</v>
      </c>
      <c r="I240" s="197" t="s">
        <v>81</v>
      </c>
      <c r="J240" s="64" t="s">
        <v>92</v>
      </c>
      <c r="K240" s="197" t="s">
        <v>93</v>
      </c>
      <c r="L240" s="64" t="s">
        <v>94</v>
      </c>
      <c r="M240" s="98" t="s">
        <v>85</v>
      </c>
      <c r="N240" s="207" t="s">
        <v>86</v>
      </c>
      <c r="O240" s="100" t="s">
        <v>87</v>
      </c>
      <c r="P240" s="102" t="s">
        <v>101</v>
      </c>
      <c r="Q240" s="100" t="s">
        <v>88</v>
      </c>
      <c r="R240" s="102" t="s">
        <v>102</v>
      </c>
      <c r="S240" s="103" t="s">
        <v>89</v>
      </c>
      <c r="T240" s="213" t="s">
        <v>90</v>
      </c>
      <c r="U240" s="104" t="s">
        <v>87</v>
      </c>
      <c r="V240" s="107" t="s">
        <v>106</v>
      </c>
      <c r="W240" s="105" t="s">
        <v>107</v>
      </c>
      <c r="X240" s="108" t="s">
        <v>88</v>
      </c>
      <c r="Y240" s="107" t="s">
        <v>108</v>
      </c>
      <c r="Z240" s="105" t="s">
        <v>109</v>
      </c>
      <c r="AA240" s="110" t="s">
        <v>95</v>
      </c>
      <c r="AB240" s="111" t="s">
        <v>96</v>
      </c>
      <c r="AC240" s="112" t="s">
        <v>87</v>
      </c>
      <c r="AD240" s="113" t="s">
        <v>101</v>
      </c>
      <c r="AE240" s="112" t="s">
        <v>88</v>
      </c>
      <c r="AF240" s="113" t="s">
        <v>102</v>
      </c>
      <c r="AG240" s="114" t="s">
        <v>91</v>
      </c>
      <c r="AH240" s="115" t="s">
        <v>110</v>
      </c>
      <c r="AI240" s="120" t="s">
        <v>111</v>
      </c>
      <c r="AJ240" s="121" t="s">
        <v>112</v>
      </c>
      <c r="AK240" s="122" t="s">
        <v>39</v>
      </c>
      <c r="AL240" s="124" t="s">
        <v>57</v>
      </c>
    </row>
    <row r="241" spans="1:38" ht="38.25" customHeight="1" thickBot="1" x14ac:dyDescent="0.3">
      <c r="A241" s="708" t="s">
        <v>1</v>
      </c>
      <c r="B241" s="712"/>
      <c r="C241" s="5" t="s">
        <v>2</v>
      </c>
      <c r="D241" s="70" t="s">
        <v>3</v>
      </c>
      <c r="E241" s="5" t="s">
        <v>4</v>
      </c>
      <c r="F241" s="208" t="s">
        <v>5</v>
      </c>
      <c r="G241" s="5" t="s">
        <v>33</v>
      </c>
      <c r="H241" s="208" t="s">
        <v>34</v>
      </c>
      <c r="I241" s="198" t="s">
        <v>18</v>
      </c>
      <c r="J241" s="208" t="s">
        <v>19</v>
      </c>
      <c r="K241" s="198" t="s">
        <v>20</v>
      </c>
      <c r="L241" s="208" t="s">
        <v>21</v>
      </c>
      <c r="M241" s="5" t="s">
        <v>22</v>
      </c>
      <c r="N241" s="208" t="s">
        <v>35</v>
      </c>
      <c r="O241" s="5" t="s">
        <v>36</v>
      </c>
      <c r="P241" s="208" t="s">
        <v>37</v>
      </c>
      <c r="Q241" s="5" t="s">
        <v>38</v>
      </c>
      <c r="R241" s="208" t="s">
        <v>24</v>
      </c>
      <c r="S241" s="5" t="s">
        <v>25</v>
      </c>
      <c r="T241" s="208" t="s">
        <v>26</v>
      </c>
      <c r="U241" s="5" t="s">
        <v>27</v>
      </c>
      <c r="V241" s="321" t="s">
        <v>28</v>
      </c>
      <c r="W241" s="208" t="s">
        <v>29</v>
      </c>
      <c r="X241" s="70" t="s">
        <v>30</v>
      </c>
      <c r="Y241" s="208" t="s">
        <v>31</v>
      </c>
      <c r="Z241" s="208" t="s">
        <v>32</v>
      </c>
      <c r="AA241" s="5" t="s">
        <v>51</v>
      </c>
      <c r="AB241" s="5" t="s">
        <v>52</v>
      </c>
      <c r="AC241" s="5" t="s">
        <v>53</v>
      </c>
      <c r="AD241" s="5" t="s">
        <v>54</v>
      </c>
      <c r="AE241" s="5" t="s">
        <v>55</v>
      </c>
      <c r="AF241" s="5" t="s">
        <v>56</v>
      </c>
      <c r="AG241" s="5" t="s">
        <v>60</v>
      </c>
      <c r="AH241" s="5" t="s">
        <v>61</v>
      </c>
      <c r="AI241" s="5" t="s">
        <v>62</v>
      </c>
      <c r="AJ241" s="70" t="s">
        <v>63</v>
      </c>
      <c r="AK241" s="5" t="s">
        <v>64</v>
      </c>
      <c r="AL241" s="71" t="s">
        <v>65</v>
      </c>
    </row>
    <row r="242" spans="1:38" ht="99" customHeight="1" x14ac:dyDescent="0.25">
      <c r="A242" s="12">
        <v>1</v>
      </c>
      <c r="B242" s="13" t="s">
        <v>11</v>
      </c>
      <c r="C242" s="713">
        <v>700000</v>
      </c>
      <c r="D242" s="716">
        <f>C242-AH255</f>
        <v>541716.14</v>
      </c>
      <c r="E242" s="76"/>
      <c r="F242" s="446"/>
      <c r="G242" s="76"/>
      <c r="H242" s="446"/>
      <c r="I242" s="451"/>
      <c r="J242" s="41"/>
      <c r="K242" s="451"/>
      <c r="L242" s="446"/>
      <c r="M242" s="76"/>
      <c r="N242" s="234"/>
      <c r="O242" s="76"/>
      <c r="P242" s="234"/>
      <c r="Q242" s="76"/>
      <c r="R242" s="234"/>
      <c r="S242" s="76"/>
      <c r="T242" s="41"/>
      <c r="U242" s="76"/>
      <c r="V242" s="235"/>
      <c r="W242" s="234"/>
      <c r="X242" s="76"/>
      <c r="Y242" s="235"/>
      <c r="Z242" s="234"/>
      <c r="AA242" s="76"/>
      <c r="AB242" s="41"/>
      <c r="AC242" s="76"/>
      <c r="AD242" s="41"/>
      <c r="AE242" s="76"/>
      <c r="AF242" s="41"/>
      <c r="AG242" s="76">
        <f>U242+X242+AC242+AE242</f>
        <v>0</v>
      </c>
      <c r="AH242" s="41">
        <f>W242+Z242+AD242+AF242</f>
        <v>0</v>
      </c>
      <c r="AI242" s="39">
        <f>AD242/(C242-AH249)</f>
        <v>0</v>
      </c>
      <c r="AJ242" s="90">
        <f>AF242/(C242-AH249)</f>
        <v>0</v>
      </c>
      <c r="AK242" s="123"/>
      <c r="AL242" s="125">
        <f>AH242/C242</f>
        <v>0</v>
      </c>
    </row>
    <row r="243" spans="1:38" ht="87" customHeight="1" x14ac:dyDescent="0.25">
      <c r="A243" s="14">
        <v>2</v>
      </c>
      <c r="B243" s="15" t="s">
        <v>6</v>
      </c>
      <c r="C243" s="714"/>
      <c r="D243" s="717"/>
      <c r="E243" s="76"/>
      <c r="F243" s="446"/>
      <c r="G243" s="76"/>
      <c r="H243" s="446"/>
      <c r="I243" s="451"/>
      <c r="J243" s="41"/>
      <c r="K243" s="451"/>
      <c r="L243" s="446"/>
      <c r="M243" s="76"/>
      <c r="N243" s="234"/>
      <c r="O243" s="76"/>
      <c r="P243" s="234"/>
      <c r="Q243" s="76"/>
      <c r="R243" s="234"/>
      <c r="S243" s="76"/>
      <c r="T243" s="41"/>
      <c r="U243" s="76"/>
      <c r="V243" s="235"/>
      <c r="W243" s="234"/>
      <c r="X243" s="76"/>
      <c r="Y243" s="235"/>
      <c r="Z243" s="234"/>
      <c r="AA243" s="76"/>
      <c r="AB243" s="41"/>
      <c r="AC243" s="76"/>
      <c r="AD243" s="41"/>
      <c r="AE243" s="76"/>
      <c r="AF243" s="41"/>
      <c r="AG243" s="76">
        <f t="shared" ref="AG243:AG254" si="131">U243+X243+AC243+AE243</f>
        <v>0</v>
      </c>
      <c r="AH243" s="41">
        <f t="shared" ref="AH243:AH254" si="132">W243+Z243+AD243+AF243</f>
        <v>0</v>
      </c>
      <c r="AI243" s="39">
        <f>AD243/(C242-AH249)</f>
        <v>0</v>
      </c>
      <c r="AJ243" s="90">
        <f>AF243/(C242-AH249)</f>
        <v>0</v>
      </c>
      <c r="AK243" s="123"/>
      <c r="AL243" s="125">
        <f>AH243/C242</f>
        <v>0</v>
      </c>
    </row>
    <row r="244" spans="1:38" ht="85.5" customHeight="1" x14ac:dyDescent="0.25">
      <c r="A244" s="14">
        <v>3</v>
      </c>
      <c r="B244" s="15" t="s">
        <v>13</v>
      </c>
      <c r="C244" s="714"/>
      <c r="D244" s="717"/>
      <c r="E244" s="92"/>
      <c r="F244" s="468"/>
      <c r="G244" s="26"/>
      <c r="H244" s="475"/>
      <c r="I244" s="199"/>
      <c r="J244" s="29"/>
      <c r="K244" s="199"/>
      <c r="L244" s="437"/>
      <c r="M244" s="248">
        <f t="shared" ref="M244" si="133">SUM(I244,K244)</f>
        <v>0</v>
      </c>
      <c r="N244" s="249">
        <f t="shared" ref="N244" si="134">SUM(J244,L244)</f>
        <v>0</v>
      </c>
      <c r="O244" s="28"/>
      <c r="P244" s="221"/>
      <c r="Q244" s="28"/>
      <c r="R244" s="221"/>
      <c r="S244" s="245">
        <f>O244+Q244</f>
        <v>0</v>
      </c>
      <c r="T244" s="246">
        <f>P244+R244</f>
        <v>0</v>
      </c>
      <c r="U244" s="37"/>
      <c r="V244" s="232"/>
      <c r="W244" s="230"/>
      <c r="X244" s="52"/>
      <c r="Y244" s="232"/>
      <c r="Z244" s="230"/>
      <c r="AA244" s="239">
        <f>U244+X244</f>
        <v>0</v>
      </c>
      <c r="AB244" s="229">
        <f>W244+Z244</f>
        <v>0</v>
      </c>
      <c r="AC244" s="10"/>
      <c r="AD244" s="21"/>
      <c r="AE244" s="10"/>
      <c r="AF244" s="21"/>
      <c r="AG244" s="116">
        <f t="shared" si="131"/>
        <v>0</v>
      </c>
      <c r="AH244" s="117">
        <f t="shared" si="132"/>
        <v>0</v>
      </c>
      <c r="AI244" s="67">
        <f>AD244/(C242-AH249)</f>
        <v>0</v>
      </c>
      <c r="AJ244" s="66">
        <f>AF244/(C242-AH249)</f>
        <v>0</v>
      </c>
      <c r="AK244" s="123"/>
      <c r="AL244" s="126">
        <f>AH244/C242</f>
        <v>0</v>
      </c>
    </row>
    <row r="245" spans="1:38" ht="101.25" customHeight="1" x14ac:dyDescent="0.25">
      <c r="A245" s="14">
        <v>4</v>
      </c>
      <c r="B245" s="15" t="s">
        <v>14</v>
      </c>
      <c r="C245" s="714"/>
      <c r="D245" s="717"/>
      <c r="E245" s="92"/>
      <c r="F245" s="468"/>
      <c r="G245" s="26"/>
      <c r="H245" s="475"/>
      <c r="I245" s="199"/>
      <c r="J245" s="29"/>
      <c r="K245" s="199"/>
      <c r="L245" s="437"/>
      <c r="M245" s="248">
        <f t="shared" ref="M245" si="135">SUM(I245,K245)</f>
        <v>0</v>
      </c>
      <c r="N245" s="249">
        <f t="shared" ref="N245" si="136">SUM(J245,L245)</f>
        <v>0</v>
      </c>
      <c r="O245" s="28"/>
      <c r="P245" s="221"/>
      <c r="Q245" s="28"/>
      <c r="R245" s="221"/>
      <c r="S245" s="245">
        <f>O245+Q245</f>
        <v>0</v>
      </c>
      <c r="T245" s="246">
        <f>P245+R245</f>
        <v>0</v>
      </c>
      <c r="U245" s="37"/>
      <c r="V245" s="232"/>
      <c r="W245" s="230"/>
      <c r="X245" s="52"/>
      <c r="Y245" s="232"/>
      <c r="Z245" s="230"/>
      <c r="AA245" s="239">
        <f>U245+X245</f>
        <v>0</v>
      </c>
      <c r="AB245" s="229">
        <f>W245+Z245</f>
        <v>0</v>
      </c>
      <c r="AC245" s="10"/>
      <c r="AD245" s="21"/>
      <c r="AE245" s="10"/>
      <c r="AF245" s="21"/>
      <c r="AG245" s="116">
        <f t="shared" si="131"/>
        <v>0</v>
      </c>
      <c r="AH245" s="117">
        <f t="shared" si="132"/>
        <v>0</v>
      </c>
      <c r="AI245" s="67">
        <f>AD245/(C242-AH249)</f>
        <v>0</v>
      </c>
      <c r="AJ245" s="66">
        <f>AF245/(C242-AH249)</f>
        <v>0</v>
      </c>
      <c r="AK245" s="123"/>
      <c r="AL245" s="126">
        <f>AH245/C242</f>
        <v>0</v>
      </c>
    </row>
    <row r="246" spans="1:38" ht="138" customHeight="1" x14ac:dyDescent="0.25">
      <c r="A246" s="14">
        <v>5</v>
      </c>
      <c r="B246" s="15" t="s">
        <v>99</v>
      </c>
      <c r="C246" s="714"/>
      <c r="D246" s="717"/>
      <c r="E246" s="76"/>
      <c r="F246" s="446"/>
      <c r="G246" s="76"/>
      <c r="H246" s="446"/>
      <c r="I246" s="451"/>
      <c r="J246" s="41"/>
      <c r="K246" s="451"/>
      <c r="L246" s="446"/>
      <c r="M246" s="76"/>
      <c r="N246" s="234"/>
      <c r="O246" s="76"/>
      <c r="P246" s="234"/>
      <c r="Q246" s="76"/>
      <c r="R246" s="234"/>
      <c r="S246" s="76"/>
      <c r="T246" s="41"/>
      <c r="U246" s="76"/>
      <c r="V246" s="235"/>
      <c r="W246" s="234"/>
      <c r="X246" s="76"/>
      <c r="Y246" s="235"/>
      <c r="Z246" s="234"/>
      <c r="AA246" s="76"/>
      <c r="AB246" s="41"/>
      <c r="AC246" s="76"/>
      <c r="AD246" s="41"/>
      <c r="AE246" s="76"/>
      <c r="AF246" s="41"/>
      <c r="AG246" s="76">
        <f t="shared" si="131"/>
        <v>0</v>
      </c>
      <c r="AH246" s="41">
        <f t="shared" si="132"/>
        <v>0</v>
      </c>
      <c r="AI246" s="39">
        <f>AD246/(C242-AH249)</f>
        <v>0</v>
      </c>
      <c r="AJ246" s="90">
        <f>AF246/(C242-AH249)</f>
        <v>0</v>
      </c>
      <c r="AK246" s="123"/>
      <c r="AL246" s="125">
        <f>AH246/C242</f>
        <v>0</v>
      </c>
    </row>
    <row r="247" spans="1:38" ht="116.25" customHeight="1" x14ac:dyDescent="0.25">
      <c r="A247" s="14">
        <v>6</v>
      </c>
      <c r="B247" s="15" t="s">
        <v>16</v>
      </c>
      <c r="C247" s="714"/>
      <c r="D247" s="717"/>
      <c r="E247" s="251">
        <v>5</v>
      </c>
      <c r="F247" s="468">
        <v>57532.75</v>
      </c>
      <c r="G247" s="224">
        <v>0</v>
      </c>
      <c r="H247" s="475">
        <v>0</v>
      </c>
      <c r="I247" s="199">
        <v>4</v>
      </c>
      <c r="J247" s="227">
        <v>38406.25</v>
      </c>
      <c r="K247" s="199">
        <v>0</v>
      </c>
      <c r="L247" s="437">
        <v>0</v>
      </c>
      <c r="M247" s="248">
        <f t="shared" ref="M247" si="137">SUM(I247,K247)</f>
        <v>4</v>
      </c>
      <c r="N247" s="249">
        <f t="shared" ref="N247" si="138">SUM(J247,L247)</f>
        <v>38406.25</v>
      </c>
      <c r="O247" s="28">
        <v>3</v>
      </c>
      <c r="P247" s="221">
        <v>26706.25</v>
      </c>
      <c r="Q247" s="28">
        <v>0</v>
      </c>
      <c r="R247" s="221">
        <v>0</v>
      </c>
      <c r="S247" s="77">
        <f>O247+Q247</f>
        <v>3</v>
      </c>
      <c r="T247" s="78">
        <f>P247+R247</f>
        <v>26706.25</v>
      </c>
      <c r="U247" s="231">
        <v>0</v>
      </c>
      <c r="V247" s="232">
        <v>0</v>
      </c>
      <c r="W247" s="230">
        <v>0</v>
      </c>
      <c r="X247" s="242">
        <v>0</v>
      </c>
      <c r="Y247" s="232">
        <v>0</v>
      </c>
      <c r="Z247" s="230">
        <v>0</v>
      </c>
      <c r="AA247" s="49">
        <f>U247+X247</f>
        <v>0</v>
      </c>
      <c r="AB247" s="36">
        <f>W247+Z247</f>
        <v>0</v>
      </c>
      <c r="AC247" s="219">
        <v>1</v>
      </c>
      <c r="AD247" s="222">
        <v>11250</v>
      </c>
      <c r="AE247" s="219">
        <v>0</v>
      </c>
      <c r="AF247" s="222">
        <v>0</v>
      </c>
      <c r="AG247" s="116">
        <f t="shared" si="131"/>
        <v>1</v>
      </c>
      <c r="AH247" s="117">
        <f t="shared" si="132"/>
        <v>11250</v>
      </c>
      <c r="AI247" s="67">
        <f>AD247/(C242-AH249)</f>
        <v>1.6368241374904342E-2</v>
      </c>
      <c r="AJ247" s="66">
        <f>AF247/(C242-AH249)</f>
        <v>0</v>
      </c>
      <c r="AK247" s="123"/>
      <c r="AL247" s="126">
        <f>AH247/C242</f>
        <v>1.607142857142857E-2</v>
      </c>
    </row>
    <row r="248" spans="1:38" ht="65.25" customHeight="1" x14ac:dyDescent="0.25">
      <c r="A248" s="14">
        <v>7</v>
      </c>
      <c r="B248" s="15" t="s">
        <v>98</v>
      </c>
      <c r="C248" s="714"/>
      <c r="D248" s="717"/>
      <c r="E248" s="252"/>
      <c r="F248" s="470"/>
      <c r="G248" s="233"/>
      <c r="H248" s="446"/>
      <c r="I248" s="451"/>
      <c r="J248" s="234"/>
      <c r="K248" s="451"/>
      <c r="L248" s="446"/>
      <c r="M248" s="50"/>
      <c r="N248" s="234"/>
      <c r="O248" s="40"/>
      <c r="P248" s="234"/>
      <c r="Q248" s="40"/>
      <c r="R248" s="234"/>
      <c r="S248" s="50"/>
      <c r="T248" s="41"/>
      <c r="U248" s="233"/>
      <c r="V248" s="235"/>
      <c r="W248" s="234"/>
      <c r="X248" s="240"/>
      <c r="Y248" s="235"/>
      <c r="Z248" s="234"/>
      <c r="AA248" s="50"/>
      <c r="AB248" s="79"/>
      <c r="AC248" s="233"/>
      <c r="AD248" s="234"/>
      <c r="AE248" s="233"/>
      <c r="AF248" s="234"/>
      <c r="AG248" s="76">
        <f t="shared" si="131"/>
        <v>0</v>
      </c>
      <c r="AH248" s="41">
        <f t="shared" si="132"/>
        <v>0</v>
      </c>
      <c r="AI248" s="39">
        <f>AD248/(C242-AH249)</f>
        <v>0</v>
      </c>
      <c r="AJ248" s="90">
        <f>AF248/(C242-AH249)</f>
        <v>0</v>
      </c>
      <c r="AK248" s="123"/>
      <c r="AL248" s="125">
        <f>AH248/C242</f>
        <v>0</v>
      </c>
    </row>
    <row r="249" spans="1:38" ht="59.25" customHeight="1" x14ac:dyDescent="0.25">
      <c r="A249" s="14">
        <v>8</v>
      </c>
      <c r="B249" s="15" t="s">
        <v>97</v>
      </c>
      <c r="C249" s="714"/>
      <c r="D249" s="717"/>
      <c r="E249" s="253"/>
      <c r="F249" s="472"/>
      <c r="G249" s="270">
        <v>8</v>
      </c>
      <c r="H249" s="271">
        <v>105000</v>
      </c>
      <c r="I249" s="451"/>
      <c r="J249" s="234"/>
      <c r="K249" s="199">
        <v>8</v>
      </c>
      <c r="L249" s="437">
        <v>105000</v>
      </c>
      <c r="M249" s="248">
        <f t="shared" ref="M249" si="139">SUM(I249,K249)</f>
        <v>8</v>
      </c>
      <c r="N249" s="249">
        <f t="shared" ref="N249" si="140">SUM(J249,L249)</f>
        <v>105000</v>
      </c>
      <c r="O249" s="101"/>
      <c r="P249" s="42"/>
      <c r="Q249" s="211">
        <v>6</v>
      </c>
      <c r="R249" s="212">
        <v>49299.519999999997</v>
      </c>
      <c r="S249" s="245">
        <f>O249+Q249</f>
        <v>6</v>
      </c>
      <c r="T249" s="246">
        <f>P249+R249</f>
        <v>49299.519999999997</v>
      </c>
      <c r="U249" s="233"/>
      <c r="V249" s="235"/>
      <c r="W249" s="234"/>
      <c r="X249" s="242">
        <v>7</v>
      </c>
      <c r="Y249" s="232">
        <v>17542.099999999999</v>
      </c>
      <c r="Z249" s="230">
        <v>8488.02</v>
      </c>
      <c r="AA249" s="239">
        <f>U249+X249</f>
        <v>7</v>
      </c>
      <c r="AB249" s="229">
        <f>W249+Z249</f>
        <v>8488.02</v>
      </c>
      <c r="AC249" s="233"/>
      <c r="AD249" s="234"/>
      <c r="AE249" s="219">
        <v>2</v>
      </c>
      <c r="AF249" s="222">
        <v>4205.3999999999996</v>
      </c>
      <c r="AG249" s="116">
        <f t="shared" si="131"/>
        <v>9</v>
      </c>
      <c r="AH249" s="117">
        <f t="shared" si="132"/>
        <v>12693.42</v>
      </c>
      <c r="AI249" s="169"/>
      <c r="AJ249" s="170"/>
      <c r="AK249" s="123">
        <f>AH255/C242</f>
        <v>0.22611980000000001</v>
      </c>
      <c r="AL249" s="126">
        <f>AH249/C242</f>
        <v>1.8133457142857141E-2</v>
      </c>
    </row>
    <row r="250" spans="1:38" ht="60" customHeight="1" x14ac:dyDescent="0.25">
      <c r="A250" s="14">
        <v>9</v>
      </c>
      <c r="B250" s="15" t="s">
        <v>7</v>
      </c>
      <c r="C250" s="714"/>
      <c r="D250" s="717"/>
      <c r="E250" s="251">
        <v>1</v>
      </c>
      <c r="F250" s="468">
        <v>67350</v>
      </c>
      <c r="G250" s="224">
        <v>0</v>
      </c>
      <c r="H250" s="475">
        <v>0</v>
      </c>
      <c r="I250" s="199">
        <v>1</v>
      </c>
      <c r="J250" s="227">
        <v>67350</v>
      </c>
      <c r="K250" s="199">
        <v>0</v>
      </c>
      <c r="L250" s="437">
        <v>0</v>
      </c>
      <c r="M250" s="248">
        <f t="shared" ref="M250:M254" si="141">SUM(I250,K250)</f>
        <v>1</v>
      </c>
      <c r="N250" s="249">
        <f t="shared" ref="N250:N254" si="142">SUM(J250,L250)</f>
        <v>67350</v>
      </c>
      <c r="O250" s="28">
        <v>0</v>
      </c>
      <c r="P250" s="221">
        <v>0</v>
      </c>
      <c r="Q250" s="28">
        <v>0</v>
      </c>
      <c r="R250" s="221">
        <v>0</v>
      </c>
      <c r="S250" s="245">
        <f t="shared" ref="S250:S254" si="143">O250+Q250</f>
        <v>0</v>
      </c>
      <c r="T250" s="246">
        <f t="shared" ref="T250:T254" si="144">P250+R250</f>
        <v>0</v>
      </c>
      <c r="U250" s="231">
        <v>0</v>
      </c>
      <c r="V250" s="232">
        <v>0</v>
      </c>
      <c r="W250" s="230">
        <v>0</v>
      </c>
      <c r="X250" s="242">
        <v>0</v>
      </c>
      <c r="Y250" s="232">
        <v>0</v>
      </c>
      <c r="Z250" s="230">
        <v>0</v>
      </c>
      <c r="AA250" s="239">
        <f t="shared" ref="AA250:AA254" si="145">U250+X250</f>
        <v>0</v>
      </c>
      <c r="AB250" s="229">
        <f t="shared" ref="AB250:AB254" si="146">W250+Z250</f>
        <v>0</v>
      </c>
      <c r="AC250" s="219">
        <v>0</v>
      </c>
      <c r="AD250" s="222">
        <v>0</v>
      </c>
      <c r="AE250" s="219">
        <v>0</v>
      </c>
      <c r="AF250" s="222">
        <v>0</v>
      </c>
      <c r="AG250" s="116">
        <f t="shared" si="131"/>
        <v>0</v>
      </c>
      <c r="AH250" s="117">
        <f t="shared" si="132"/>
        <v>0</v>
      </c>
      <c r="AI250" s="67">
        <f>AD250/(C242-AH249)</f>
        <v>0</v>
      </c>
      <c r="AJ250" s="66">
        <f>AF250/(C242-AH249)</f>
        <v>0</v>
      </c>
      <c r="AK250" s="123"/>
      <c r="AL250" s="126">
        <f>AH250/C242</f>
        <v>0</v>
      </c>
    </row>
    <row r="251" spans="1:38" ht="73.5" customHeight="1" x14ac:dyDescent="0.25">
      <c r="A251" s="14">
        <v>10</v>
      </c>
      <c r="B251" s="15" t="s">
        <v>8</v>
      </c>
      <c r="C251" s="714"/>
      <c r="D251" s="717"/>
      <c r="E251" s="251">
        <v>9</v>
      </c>
      <c r="F251" s="468">
        <v>264437.3</v>
      </c>
      <c r="G251" s="224">
        <v>2</v>
      </c>
      <c r="H251" s="475">
        <v>69000</v>
      </c>
      <c r="I251" s="199">
        <v>4</v>
      </c>
      <c r="J251" s="227">
        <v>80000</v>
      </c>
      <c r="K251" s="199">
        <v>2</v>
      </c>
      <c r="L251" s="437">
        <v>69000</v>
      </c>
      <c r="M251" s="248">
        <f t="shared" si="141"/>
        <v>6</v>
      </c>
      <c r="N251" s="249">
        <f t="shared" si="142"/>
        <v>149000</v>
      </c>
      <c r="O251" s="28">
        <v>2</v>
      </c>
      <c r="P251" s="221">
        <v>40000</v>
      </c>
      <c r="Q251" s="28">
        <v>11</v>
      </c>
      <c r="R251" s="221">
        <v>58482.8</v>
      </c>
      <c r="S251" s="245">
        <f t="shared" si="143"/>
        <v>13</v>
      </c>
      <c r="T251" s="246">
        <f t="shared" si="144"/>
        <v>98482.8</v>
      </c>
      <c r="U251" s="231">
        <v>0</v>
      </c>
      <c r="V251" s="232">
        <v>0</v>
      </c>
      <c r="W251" s="230">
        <v>0</v>
      </c>
      <c r="X251" s="242">
        <v>0</v>
      </c>
      <c r="Y251" s="232">
        <v>0</v>
      </c>
      <c r="Z251" s="230">
        <v>0</v>
      </c>
      <c r="AA251" s="239">
        <f t="shared" si="145"/>
        <v>0</v>
      </c>
      <c r="AB251" s="229">
        <f t="shared" si="146"/>
        <v>0</v>
      </c>
      <c r="AC251" s="272">
        <v>1</v>
      </c>
      <c r="AD251" s="273">
        <v>19780.13</v>
      </c>
      <c r="AE251" s="272">
        <v>8</v>
      </c>
      <c r="AF251" s="273">
        <v>49483.8</v>
      </c>
      <c r="AG251" s="116">
        <f t="shared" si="131"/>
        <v>9</v>
      </c>
      <c r="AH251" s="117">
        <f t="shared" si="132"/>
        <v>69263.930000000008</v>
      </c>
      <c r="AI251" s="67">
        <f>AD251/(C242-AH249)</f>
        <v>2.8779194868176591E-2</v>
      </c>
      <c r="AJ251" s="66">
        <f>AF251/(C242-AH249)</f>
        <v>7.1996691781999245E-2</v>
      </c>
      <c r="AK251" s="123"/>
      <c r="AL251" s="126">
        <f>AH251/C242</f>
        <v>9.8948471428571438E-2</v>
      </c>
    </row>
    <row r="252" spans="1:38" ht="120" customHeight="1" x14ac:dyDescent="0.25">
      <c r="A252" s="14">
        <v>11</v>
      </c>
      <c r="B252" s="15" t="s">
        <v>12</v>
      </c>
      <c r="C252" s="714"/>
      <c r="D252" s="717"/>
      <c r="E252" s="251">
        <v>7</v>
      </c>
      <c r="F252" s="468">
        <v>142373.24</v>
      </c>
      <c r="G252" s="224">
        <v>2</v>
      </c>
      <c r="H252" s="475">
        <v>106000</v>
      </c>
      <c r="I252" s="199">
        <v>1</v>
      </c>
      <c r="J252" s="227">
        <v>2874</v>
      </c>
      <c r="K252" s="199">
        <v>2</v>
      </c>
      <c r="L252" s="437">
        <v>106000</v>
      </c>
      <c r="M252" s="248">
        <f t="shared" si="141"/>
        <v>3</v>
      </c>
      <c r="N252" s="249">
        <f t="shared" si="142"/>
        <v>108874</v>
      </c>
      <c r="O252" s="28">
        <v>0</v>
      </c>
      <c r="P252" s="221">
        <v>0</v>
      </c>
      <c r="Q252" s="28">
        <v>9</v>
      </c>
      <c r="R252" s="221">
        <v>37547.49</v>
      </c>
      <c r="S252" s="245">
        <f t="shared" si="143"/>
        <v>9</v>
      </c>
      <c r="T252" s="246">
        <f t="shared" si="144"/>
        <v>37547.49</v>
      </c>
      <c r="U252" s="231">
        <v>0</v>
      </c>
      <c r="V252" s="232">
        <v>0</v>
      </c>
      <c r="W252" s="230">
        <v>0</v>
      </c>
      <c r="X252" s="242">
        <v>8</v>
      </c>
      <c r="Y252" s="232">
        <v>6800</v>
      </c>
      <c r="Z252" s="230">
        <v>30747.49</v>
      </c>
      <c r="AA252" s="239">
        <f t="shared" si="145"/>
        <v>8</v>
      </c>
      <c r="AB252" s="229">
        <f t="shared" si="146"/>
        <v>30747.49</v>
      </c>
      <c r="AC252" s="219">
        <v>0</v>
      </c>
      <c r="AD252" s="222">
        <v>0</v>
      </c>
      <c r="AE252" s="219">
        <v>0</v>
      </c>
      <c r="AF252" s="222">
        <v>0</v>
      </c>
      <c r="AG252" s="116">
        <f t="shared" si="131"/>
        <v>8</v>
      </c>
      <c r="AH252" s="117">
        <f t="shared" si="132"/>
        <v>30747.49</v>
      </c>
      <c r="AI252" s="67">
        <f>AD252/(C242-AH249)</f>
        <v>0</v>
      </c>
      <c r="AJ252" s="66">
        <f>AF252/(C242-AH249)</f>
        <v>0</v>
      </c>
      <c r="AK252" s="123"/>
      <c r="AL252" s="126">
        <f>AH252/C242</f>
        <v>4.3924985714285714E-2</v>
      </c>
    </row>
    <row r="253" spans="1:38" ht="63.75" customHeight="1" x14ac:dyDescent="0.25">
      <c r="A253" s="14">
        <v>12</v>
      </c>
      <c r="B253" s="15" t="s">
        <v>9</v>
      </c>
      <c r="C253" s="714"/>
      <c r="D253" s="717"/>
      <c r="E253" s="251">
        <v>5</v>
      </c>
      <c r="F253" s="468">
        <v>90727.7</v>
      </c>
      <c r="G253" s="224">
        <v>2</v>
      </c>
      <c r="H253" s="475">
        <v>43000</v>
      </c>
      <c r="I253" s="199">
        <v>1</v>
      </c>
      <c r="J253" s="227">
        <v>19747.7</v>
      </c>
      <c r="K253" s="199">
        <v>2</v>
      </c>
      <c r="L253" s="437">
        <v>43000</v>
      </c>
      <c r="M253" s="248">
        <f t="shared" si="141"/>
        <v>3</v>
      </c>
      <c r="N253" s="249">
        <f t="shared" si="142"/>
        <v>62747.7</v>
      </c>
      <c r="O253" s="28">
        <v>1</v>
      </c>
      <c r="P253" s="221">
        <v>19747.7</v>
      </c>
      <c r="Q253" s="28">
        <v>2</v>
      </c>
      <c r="R253" s="221">
        <v>21315.439999999999</v>
      </c>
      <c r="S253" s="245">
        <f t="shared" si="143"/>
        <v>3</v>
      </c>
      <c r="T253" s="246">
        <f t="shared" si="144"/>
        <v>41063.14</v>
      </c>
      <c r="U253" s="231">
        <v>0</v>
      </c>
      <c r="V253" s="232">
        <v>0</v>
      </c>
      <c r="W253" s="230">
        <v>0</v>
      </c>
      <c r="X253" s="242">
        <v>2</v>
      </c>
      <c r="Y253" s="232">
        <v>11411.58</v>
      </c>
      <c r="Z253" s="230">
        <v>3803.86</v>
      </c>
      <c r="AA253" s="239">
        <f t="shared" si="145"/>
        <v>2</v>
      </c>
      <c r="AB253" s="229">
        <f t="shared" si="146"/>
        <v>3803.86</v>
      </c>
      <c r="AC253" s="219">
        <v>0</v>
      </c>
      <c r="AD253" s="222">
        <v>0</v>
      </c>
      <c r="AE253" s="219">
        <v>0</v>
      </c>
      <c r="AF253" s="222">
        <v>0</v>
      </c>
      <c r="AG253" s="116">
        <f t="shared" si="131"/>
        <v>2</v>
      </c>
      <c r="AH253" s="117">
        <f t="shared" si="132"/>
        <v>3803.86</v>
      </c>
      <c r="AI253" s="67">
        <f>AD253/(C242-AH249)</f>
        <v>0</v>
      </c>
      <c r="AJ253" s="66">
        <f>AF253/(C242-AH249)</f>
        <v>0</v>
      </c>
      <c r="AK253" s="123"/>
      <c r="AL253" s="126">
        <f>AH253/C242</f>
        <v>5.4340857142857147E-3</v>
      </c>
    </row>
    <row r="254" spans="1:38" ht="62.25" customHeight="1" thickBot="1" x14ac:dyDescent="0.3">
      <c r="A254" s="16">
        <v>13</v>
      </c>
      <c r="B254" s="17" t="s">
        <v>10</v>
      </c>
      <c r="C254" s="715"/>
      <c r="D254" s="718"/>
      <c r="E254" s="255">
        <v>17</v>
      </c>
      <c r="F254" s="474">
        <v>330041.09999999998</v>
      </c>
      <c r="G254" s="225">
        <v>3</v>
      </c>
      <c r="H254" s="476">
        <v>20000</v>
      </c>
      <c r="I254" s="200">
        <v>10</v>
      </c>
      <c r="J254" s="256">
        <v>148576.5</v>
      </c>
      <c r="K254" s="200">
        <v>3</v>
      </c>
      <c r="L254" s="478">
        <v>20000</v>
      </c>
      <c r="M254" s="248">
        <f t="shared" si="141"/>
        <v>13</v>
      </c>
      <c r="N254" s="249">
        <f t="shared" si="142"/>
        <v>168576.5</v>
      </c>
      <c r="O254" s="44">
        <v>9</v>
      </c>
      <c r="P254" s="20">
        <v>128788.23</v>
      </c>
      <c r="Q254" s="44">
        <v>0</v>
      </c>
      <c r="R254" s="20">
        <v>0</v>
      </c>
      <c r="S254" s="245">
        <f t="shared" si="143"/>
        <v>9</v>
      </c>
      <c r="T254" s="246">
        <f t="shared" si="144"/>
        <v>128788.23</v>
      </c>
      <c r="U254" s="257">
        <v>3</v>
      </c>
      <c r="V254" s="259">
        <v>16511.060000000001</v>
      </c>
      <c r="W254" s="258">
        <v>6042.45</v>
      </c>
      <c r="X254" s="260">
        <v>0</v>
      </c>
      <c r="Y254" s="259">
        <v>0</v>
      </c>
      <c r="Z254" s="258">
        <v>0</v>
      </c>
      <c r="AA254" s="239">
        <f t="shared" si="145"/>
        <v>3</v>
      </c>
      <c r="AB254" s="229">
        <f t="shared" si="146"/>
        <v>6042.45</v>
      </c>
      <c r="AC254" s="220">
        <v>3</v>
      </c>
      <c r="AD254" s="223">
        <v>24482.71</v>
      </c>
      <c r="AE254" s="220">
        <v>0</v>
      </c>
      <c r="AF254" s="223">
        <v>0</v>
      </c>
      <c r="AG254" s="118">
        <f t="shared" si="131"/>
        <v>6</v>
      </c>
      <c r="AH254" s="119">
        <f t="shared" si="132"/>
        <v>30525.16</v>
      </c>
      <c r="AI254" s="68">
        <f>AD254/(C242-AH249)</f>
        <v>3.5621236159269709E-2</v>
      </c>
      <c r="AJ254" s="69">
        <f>AF254/(C242-AH249)</f>
        <v>0</v>
      </c>
      <c r="AK254" s="129"/>
      <c r="AL254" s="127">
        <f>AH254/C242</f>
        <v>4.3607371428571427E-2</v>
      </c>
    </row>
    <row r="255" spans="1:38" ht="29.25" customHeight="1" thickBot="1" x14ac:dyDescent="0.3">
      <c r="A255" s="719" t="s">
        <v>40</v>
      </c>
      <c r="B255" s="720"/>
      <c r="C255" s="11">
        <f>C242</f>
        <v>700000</v>
      </c>
      <c r="D255" s="11">
        <f>D242</f>
        <v>541716.14</v>
      </c>
      <c r="E255" s="56">
        <f t="shared" ref="E255:L255" si="147">SUM(E242:E254)</f>
        <v>44</v>
      </c>
      <c r="F255" s="236">
        <f>SUM(F242:F254)</f>
        <v>952462.09</v>
      </c>
      <c r="G255" s="56">
        <f t="shared" si="147"/>
        <v>17</v>
      </c>
      <c r="H255" s="236">
        <f t="shared" si="147"/>
        <v>343000</v>
      </c>
      <c r="I255" s="241">
        <f t="shared" si="147"/>
        <v>21</v>
      </c>
      <c r="J255" s="57">
        <f t="shared" si="147"/>
        <v>356954.45</v>
      </c>
      <c r="K255" s="241">
        <f t="shared" si="147"/>
        <v>17</v>
      </c>
      <c r="L255" s="244">
        <f t="shared" si="147"/>
        <v>343000</v>
      </c>
      <c r="M255" s="51">
        <f>SUM(M242:M254)</f>
        <v>38</v>
      </c>
      <c r="N255" s="244">
        <f>SUM(N242:N254)</f>
        <v>699954.45</v>
      </c>
      <c r="O255" s="97">
        <f>SUM(O242:O254)</f>
        <v>15</v>
      </c>
      <c r="P255" s="236">
        <f>SUM(P242:P254)</f>
        <v>215242.18</v>
      </c>
      <c r="Q255" s="86">
        <f t="shared" ref="Q255:AJ255" si="148">SUM(Q242:Q254)</f>
        <v>28</v>
      </c>
      <c r="R255" s="236">
        <f t="shared" si="148"/>
        <v>166645.25</v>
      </c>
      <c r="S255" s="75">
        <f t="shared" si="148"/>
        <v>43</v>
      </c>
      <c r="T255" s="46">
        <f>SUM(T242:T254)</f>
        <v>381887.43</v>
      </c>
      <c r="U255" s="86">
        <f t="shared" si="148"/>
        <v>3</v>
      </c>
      <c r="V255" s="236">
        <f t="shared" si="148"/>
        <v>16511.060000000001</v>
      </c>
      <c r="W255" s="236">
        <f t="shared" si="148"/>
        <v>6042.45</v>
      </c>
      <c r="X255" s="75">
        <f t="shared" si="148"/>
        <v>17</v>
      </c>
      <c r="Y255" s="236">
        <f t="shared" si="148"/>
        <v>35753.68</v>
      </c>
      <c r="Z255" s="236">
        <f t="shared" si="148"/>
        <v>43039.37</v>
      </c>
      <c r="AA255" s="75">
        <f t="shared" si="148"/>
        <v>20</v>
      </c>
      <c r="AB255" s="46">
        <f t="shared" si="148"/>
        <v>49081.82</v>
      </c>
      <c r="AC255" s="86">
        <f t="shared" si="148"/>
        <v>5</v>
      </c>
      <c r="AD255" s="46">
        <f t="shared" si="148"/>
        <v>55512.84</v>
      </c>
      <c r="AE255" s="86">
        <f t="shared" si="148"/>
        <v>10</v>
      </c>
      <c r="AF255" s="46">
        <f t="shared" si="148"/>
        <v>53689.200000000004</v>
      </c>
      <c r="AG255" s="75">
        <f t="shared" si="148"/>
        <v>35</v>
      </c>
      <c r="AH255" s="46">
        <f t="shared" si="148"/>
        <v>158283.86000000002</v>
      </c>
      <c r="AI255" s="87">
        <f t="shared" si="148"/>
        <v>8.0768672402350639E-2</v>
      </c>
      <c r="AJ255" s="87">
        <f t="shared" si="148"/>
        <v>7.1996691781999245E-2</v>
      </c>
      <c r="AK255" s="130">
        <f>AK249</f>
        <v>0.22611980000000001</v>
      </c>
      <c r="AL255" s="128">
        <f>AH255/C242</f>
        <v>0.22611980000000001</v>
      </c>
    </row>
    <row r="256" spans="1:38" ht="21.75" thickBot="1" x14ac:dyDescent="0.3">
      <c r="AF256" s="24" t="s">
        <v>113</v>
      </c>
      <c r="AG256" s="72">
        <v>4.3499999999999996</v>
      </c>
      <c r="AH256" s="25">
        <f>AH255/AG256</f>
        <v>36387.094252873569</v>
      </c>
    </row>
    <row r="257" spans="1:39" ht="15.75" thickTop="1" x14ac:dyDescent="0.25">
      <c r="A257" s="721" t="s">
        <v>45</v>
      </c>
      <c r="B257" s="722"/>
      <c r="C257" s="722"/>
      <c r="D257" s="722"/>
      <c r="E257" s="722"/>
      <c r="F257" s="722"/>
      <c r="G257" s="722"/>
      <c r="H257" s="722"/>
      <c r="I257" s="722"/>
      <c r="J257" s="722"/>
      <c r="K257" s="723"/>
      <c r="L257" s="722"/>
      <c r="M257" s="722"/>
      <c r="N257" s="722"/>
      <c r="O257" s="722"/>
      <c r="P257" s="722"/>
      <c r="Q257" s="724"/>
    </row>
    <row r="258" spans="1:39" ht="18.75" x14ac:dyDescent="0.3">
      <c r="A258" s="725"/>
      <c r="B258" s="726"/>
      <c r="C258" s="726"/>
      <c r="D258" s="726"/>
      <c r="E258" s="726"/>
      <c r="F258" s="726"/>
      <c r="G258" s="726"/>
      <c r="H258" s="726"/>
      <c r="I258" s="726"/>
      <c r="J258" s="726"/>
      <c r="K258" s="727"/>
      <c r="L258" s="726"/>
      <c r="M258" s="726"/>
      <c r="N258" s="726"/>
      <c r="O258" s="726"/>
      <c r="P258" s="726"/>
      <c r="Q258" s="728"/>
      <c r="AF258" s="33"/>
    </row>
    <row r="259" spans="1:39" ht="15.75" x14ac:dyDescent="0.25">
      <c r="A259" s="725"/>
      <c r="B259" s="726"/>
      <c r="C259" s="726"/>
      <c r="D259" s="726"/>
      <c r="E259" s="726"/>
      <c r="F259" s="726"/>
      <c r="G259" s="726"/>
      <c r="H259" s="726"/>
      <c r="I259" s="726"/>
      <c r="J259" s="726"/>
      <c r="K259" s="727"/>
      <c r="L259" s="726"/>
      <c r="M259" s="726"/>
      <c r="N259" s="726"/>
      <c r="O259" s="726"/>
      <c r="P259" s="726"/>
      <c r="Q259" s="728"/>
      <c r="AE259" s="34" t="s">
        <v>66</v>
      </c>
      <c r="AF259" s="24"/>
    </row>
    <row r="260" spans="1:39" ht="15.75" x14ac:dyDescent="0.25">
      <c r="A260" s="725"/>
      <c r="B260" s="726"/>
      <c r="C260" s="726"/>
      <c r="D260" s="726"/>
      <c r="E260" s="726"/>
      <c r="F260" s="726"/>
      <c r="G260" s="726"/>
      <c r="H260" s="726"/>
      <c r="I260" s="726"/>
      <c r="J260" s="726"/>
      <c r="K260" s="727"/>
      <c r="L260" s="726"/>
      <c r="M260" s="726"/>
      <c r="N260" s="726"/>
      <c r="O260" s="726"/>
      <c r="P260" s="726"/>
      <c r="Q260" s="728"/>
      <c r="AE260" s="34" t="s">
        <v>46</v>
      </c>
      <c r="AF260" s="54">
        <f>(Z255-Z249)+(AF255-AF249)</f>
        <v>84035.150000000009</v>
      </c>
    </row>
    <row r="261" spans="1:39" ht="15.75" x14ac:dyDescent="0.25">
      <c r="A261" s="725"/>
      <c r="B261" s="726"/>
      <c r="C261" s="726"/>
      <c r="D261" s="726"/>
      <c r="E261" s="726"/>
      <c r="F261" s="726"/>
      <c r="G261" s="726"/>
      <c r="H261" s="726"/>
      <c r="I261" s="726"/>
      <c r="J261" s="726"/>
      <c r="K261" s="727"/>
      <c r="L261" s="726"/>
      <c r="M261" s="726"/>
      <c r="N261" s="726"/>
      <c r="O261" s="726"/>
      <c r="P261" s="726"/>
      <c r="Q261" s="728"/>
      <c r="AE261" s="34" t="s">
        <v>47</v>
      </c>
      <c r="AF261" s="54">
        <f>W255+AD255</f>
        <v>61555.289999999994</v>
      </c>
    </row>
    <row r="262" spans="1:39" ht="15.75" x14ac:dyDescent="0.25">
      <c r="A262" s="725"/>
      <c r="B262" s="726"/>
      <c r="C262" s="726"/>
      <c r="D262" s="726"/>
      <c r="E262" s="726"/>
      <c r="F262" s="726"/>
      <c r="G262" s="726"/>
      <c r="H262" s="726"/>
      <c r="I262" s="726"/>
      <c r="J262" s="726"/>
      <c r="K262" s="727"/>
      <c r="L262" s="726"/>
      <c r="M262" s="726"/>
      <c r="N262" s="726"/>
      <c r="O262" s="726"/>
      <c r="P262" s="726"/>
      <c r="Q262" s="728"/>
      <c r="AE262" s="34" t="s">
        <v>48</v>
      </c>
      <c r="AF262" s="54">
        <f>Z249+AF249</f>
        <v>12693.42</v>
      </c>
    </row>
    <row r="263" spans="1:39" ht="15.75" x14ac:dyDescent="0.25">
      <c r="A263" s="725"/>
      <c r="B263" s="726"/>
      <c r="C263" s="726"/>
      <c r="D263" s="726"/>
      <c r="E263" s="726"/>
      <c r="F263" s="726"/>
      <c r="G263" s="726"/>
      <c r="H263" s="726"/>
      <c r="I263" s="726"/>
      <c r="J263" s="726"/>
      <c r="K263" s="727"/>
      <c r="L263" s="726"/>
      <c r="M263" s="726"/>
      <c r="N263" s="726"/>
      <c r="O263" s="726"/>
      <c r="P263" s="726"/>
      <c r="Q263" s="728"/>
      <c r="AE263" s="34" t="s">
        <v>49</v>
      </c>
      <c r="AF263" s="55">
        <f>SUM(AF260:AF262)</f>
        <v>158283.86000000002</v>
      </c>
    </row>
    <row r="264" spans="1:39" x14ac:dyDescent="0.25">
      <c r="A264" s="725"/>
      <c r="B264" s="726"/>
      <c r="C264" s="726"/>
      <c r="D264" s="726"/>
      <c r="E264" s="726"/>
      <c r="F264" s="726"/>
      <c r="G264" s="726"/>
      <c r="H264" s="726"/>
      <c r="I264" s="726"/>
      <c r="J264" s="726"/>
      <c r="K264" s="727"/>
      <c r="L264" s="726"/>
      <c r="M264" s="726"/>
      <c r="N264" s="726"/>
      <c r="O264" s="726"/>
      <c r="P264" s="726"/>
      <c r="Q264" s="728"/>
    </row>
    <row r="265" spans="1:39" ht="15.75" thickBot="1" x14ac:dyDescent="0.3">
      <c r="A265" s="729"/>
      <c r="B265" s="730"/>
      <c r="C265" s="730"/>
      <c r="D265" s="730"/>
      <c r="E265" s="730"/>
      <c r="F265" s="730"/>
      <c r="G265" s="730"/>
      <c r="H265" s="730"/>
      <c r="I265" s="730"/>
      <c r="J265" s="730"/>
      <c r="K265" s="731"/>
      <c r="L265" s="730"/>
      <c r="M265" s="730"/>
      <c r="N265" s="730"/>
      <c r="O265" s="730"/>
      <c r="P265" s="730"/>
      <c r="Q265" s="732"/>
    </row>
    <row r="266" spans="1:39" ht="15.75" thickTop="1" x14ac:dyDescent="0.25"/>
    <row r="268" spans="1:39" ht="15.75" thickBot="1" x14ac:dyDescent="0.3"/>
    <row r="269" spans="1:39" ht="27" thickBot="1" x14ac:dyDescent="0.3">
      <c r="A269" s="733" t="s">
        <v>150</v>
      </c>
      <c r="B269" s="734"/>
      <c r="C269" s="734"/>
      <c r="D269" s="734"/>
      <c r="E269" s="734"/>
      <c r="F269" s="734"/>
      <c r="G269" s="734"/>
      <c r="H269" s="734"/>
      <c r="I269" s="734"/>
      <c r="J269" s="734"/>
      <c r="K269" s="735"/>
      <c r="L269" s="734"/>
      <c r="M269" s="734"/>
      <c r="N269" s="734"/>
      <c r="O269" s="734"/>
      <c r="P269" s="734"/>
      <c r="Q269" s="734"/>
      <c r="R269" s="734"/>
      <c r="S269" s="734"/>
      <c r="T269" s="734"/>
      <c r="U269" s="734"/>
      <c r="V269" s="734"/>
      <c r="W269" s="734"/>
      <c r="X269" s="734"/>
      <c r="Y269" s="734"/>
      <c r="Z269" s="734"/>
      <c r="AA269" s="734"/>
      <c r="AB269" s="734"/>
      <c r="AC269" s="734"/>
      <c r="AD269" s="734"/>
      <c r="AE269" s="734"/>
      <c r="AF269" s="734"/>
      <c r="AG269" s="734"/>
      <c r="AH269" s="734"/>
      <c r="AI269" s="734"/>
      <c r="AJ269" s="734"/>
      <c r="AK269" s="736"/>
      <c r="AL269" s="73"/>
      <c r="AM269" s="45"/>
    </row>
    <row r="270" spans="1:39" ht="21" customHeight="1" x14ac:dyDescent="0.25">
      <c r="A270" s="737" t="s">
        <v>114</v>
      </c>
      <c r="B270" s="738"/>
      <c r="C270" s="744" t="s">
        <v>41</v>
      </c>
      <c r="D270" s="745"/>
      <c r="E270" s="748" t="s">
        <v>100</v>
      </c>
      <c r="F270" s="749"/>
      <c r="G270" s="749"/>
      <c r="H270" s="749"/>
      <c r="I270" s="749"/>
      <c r="J270" s="749"/>
      <c r="K270" s="750"/>
      <c r="L270" s="749"/>
      <c r="M270" s="749"/>
      <c r="N270" s="749"/>
      <c r="O270" s="754" t="s">
        <v>77</v>
      </c>
      <c r="P270" s="755"/>
      <c r="Q270" s="755"/>
      <c r="R270" s="755"/>
      <c r="S270" s="755"/>
      <c r="T270" s="755"/>
      <c r="U270" s="755"/>
      <c r="V270" s="755"/>
      <c r="W270" s="755"/>
      <c r="X270" s="755"/>
      <c r="Y270" s="755"/>
      <c r="Z270" s="755"/>
      <c r="AA270" s="755"/>
      <c r="AB270" s="755"/>
      <c r="AC270" s="755"/>
      <c r="AD270" s="755"/>
      <c r="AE270" s="755"/>
      <c r="AF270" s="755"/>
      <c r="AG270" s="755"/>
      <c r="AH270" s="755"/>
      <c r="AI270" s="755"/>
      <c r="AJ270" s="755"/>
      <c r="AK270" s="756"/>
      <c r="AL270" s="63"/>
    </row>
    <row r="271" spans="1:39" ht="36" customHeight="1" thickBot="1" x14ac:dyDescent="0.3">
      <c r="A271" s="739"/>
      <c r="B271" s="740"/>
      <c r="C271" s="746"/>
      <c r="D271" s="747"/>
      <c r="E271" s="751"/>
      <c r="F271" s="752"/>
      <c r="G271" s="752"/>
      <c r="H271" s="752"/>
      <c r="I271" s="752"/>
      <c r="J271" s="752"/>
      <c r="K271" s="753"/>
      <c r="L271" s="752"/>
      <c r="M271" s="752"/>
      <c r="N271" s="752"/>
      <c r="O271" s="757"/>
      <c r="P271" s="758"/>
      <c r="Q271" s="758"/>
      <c r="R271" s="758"/>
      <c r="S271" s="758"/>
      <c r="T271" s="758"/>
      <c r="U271" s="758"/>
      <c r="V271" s="758"/>
      <c r="W271" s="758"/>
      <c r="X271" s="758"/>
      <c r="Y271" s="758"/>
      <c r="Z271" s="758"/>
      <c r="AA271" s="758"/>
      <c r="AB271" s="758"/>
      <c r="AC271" s="758"/>
      <c r="AD271" s="758"/>
      <c r="AE271" s="758"/>
      <c r="AF271" s="758"/>
      <c r="AG271" s="758"/>
      <c r="AH271" s="758"/>
      <c r="AI271" s="758"/>
      <c r="AJ271" s="758"/>
      <c r="AK271" s="759"/>
      <c r="AL271" s="63"/>
    </row>
    <row r="272" spans="1:39" s="33" customFormat="1" ht="84" customHeight="1" thickBot="1" x14ac:dyDescent="0.35">
      <c r="A272" s="739"/>
      <c r="B272" s="741"/>
      <c r="C272" s="760" t="s">
        <v>43</v>
      </c>
      <c r="D272" s="762" t="s">
        <v>44</v>
      </c>
      <c r="E272" s="764" t="s">
        <v>59</v>
      </c>
      <c r="F272" s="765"/>
      <c r="G272" s="765"/>
      <c r="H272" s="766"/>
      <c r="I272" s="767" t="s">
        <v>58</v>
      </c>
      <c r="J272" s="768"/>
      <c r="K272" s="769"/>
      <c r="L272" s="770"/>
      <c r="M272" s="771" t="s">
        <v>49</v>
      </c>
      <c r="N272" s="772"/>
      <c r="O272" s="773" t="s">
        <v>103</v>
      </c>
      <c r="P272" s="774"/>
      <c r="Q272" s="774"/>
      <c r="R272" s="775"/>
      <c r="S272" s="776" t="s">
        <v>49</v>
      </c>
      <c r="T272" s="777"/>
      <c r="U272" s="778" t="s">
        <v>104</v>
      </c>
      <c r="V272" s="779"/>
      <c r="W272" s="779"/>
      <c r="X272" s="779"/>
      <c r="Y272" s="779"/>
      <c r="Z272" s="780"/>
      <c r="AA272" s="781" t="s">
        <v>49</v>
      </c>
      <c r="AB272" s="782"/>
      <c r="AC272" s="783" t="s">
        <v>105</v>
      </c>
      <c r="AD272" s="784"/>
      <c r="AE272" s="784"/>
      <c r="AF272" s="785"/>
      <c r="AG272" s="786" t="s">
        <v>49</v>
      </c>
      <c r="AH272" s="787"/>
      <c r="AI272" s="788" t="s">
        <v>23</v>
      </c>
      <c r="AJ272" s="789"/>
      <c r="AK272" s="790"/>
      <c r="AL272" s="62"/>
    </row>
    <row r="273" spans="1:39" ht="113.25" thickBot="1" x14ac:dyDescent="0.3">
      <c r="A273" s="742"/>
      <c r="B273" s="743"/>
      <c r="C273" s="761"/>
      <c r="D273" s="763"/>
      <c r="E273" s="91" t="s">
        <v>81</v>
      </c>
      <c r="F273" s="619" t="s">
        <v>82</v>
      </c>
      <c r="G273" s="91" t="s">
        <v>83</v>
      </c>
      <c r="H273" s="619" t="s">
        <v>84</v>
      </c>
      <c r="I273" s="197" t="s">
        <v>81</v>
      </c>
      <c r="J273" s="64" t="s">
        <v>92</v>
      </c>
      <c r="K273" s="197" t="s">
        <v>93</v>
      </c>
      <c r="L273" s="64" t="s">
        <v>94</v>
      </c>
      <c r="M273" s="98" t="s">
        <v>85</v>
      </c>
      <c r="N273" s="207" t="s">
        <v>86</v>
      </c>
      <c r="O273" s="100" t="s">
        <v>87</v>
      </c>
      <c r="P273" s="102" t="s">
        <v>101</v>
      </c>
      <c r="Q273" s="100" t="s">
        <v>88</v>
      </c>
      <c r="R273" s="102" t="s">
        <v>102</v>
      </c>
      <c r="S273" s="103" t="s">
        <v>89</v>
      </c>
      <c r="T273" s="213" t="s">
        <v>90</v>
      </c>
      <c r="U273" s="104" t="s">
        <v>87</v>
      </c>
      <c r="V273" s="107" t="s">
        <v>106</v>
      </c>
      <c r="W273" s="105" t="s">
        <v>107</v>
      </c>
      <c r="X273" s="108" t="s">
        <v>88</v>
      </c>
      <c r="Y273" s="107" t="s">
        <v>108</v>
      </c>
      <c r="Z273" s="105" t="s">
        <v>109</v>
      </c>
      <c r="AA273" s="110" t="s">
        <v>95</v>
      </c>
      <c r="AB273" s="111" t="s">
        <v>96</v>
      </c>
      <c r="AC273" s="112" t="s">
        <v>87</v>
      </c>
      <c r="AD273" s="113" t="s">
        <v>101</v>
      </c>
      <c r="AE273" s="112" t="s">
        <v>88</v>
      </c>
      <c r="AF273" s="113" t="s">
        <v>102</v>
      </c>
      <c r="AG273" s="114" t="s">
        <v>91</v>
      </c>
      <c r="AH273" s="115" t="s">
        <v>110</v>
      </c>
      <c r="AI273" s="120" t="s">
        <v>111</v>
      </c>
      <c r="AJ273" s="122" t="s">
        <v>112</v>
      </c>
      <c r="AK273" s="151" t="s">
        <v>79</v>
      </c>
      <c r="AL273" s="58"/>
      <c r="AM273" s="59"/>
    </row>
    <row r="274" spans="1:39" ht="15.75" thickBot="1" x14ac:dyDescent="0.3">
      <c r="A274" s="708" t="s">
        <v>1</v>
      </c>
      <c r="B274" s="709"/>
      <c r="C274" s="139" t="s">
        <v>2</v>
      </c>
      <c r="D274" s="143" t="s">
        <v>3</v>
      </c>
      <c r="E274" s="144" t="s">
        <v>4</v>
      </c>
      <c r="F274" s="264" t="s">
        <v>5</v>
      </c>
      <c r="G274" s="144" t="s">
        <v>33</v>
      </c>
      <c r="H274" s="264" t="s">
        <v>34</v>
      </c>
      <c r="I274" s="263" t="s">
        <v>18</v>
      </c>
      <c r="J274" s="146" t="s">
        <v>19</v>
      </c>
      <c r="K274" s="263" t="s">
        <v>20</v>
      </c>
      <c r="L274" s="264" t="s">
        <v>21</v>
      </c>
      <c r="M274" s="145" t="s">
        <v>22</v>
      </c>
      <c r="N274" s="264" t="s">
        <v>35</v>
      </c>
      <c r="O274" s="144" t="s">
        <v>36</v>
      </c>
      <c r="P274" s="264" t="s">
        <v>37</v>
      </c>
      <c r="Q274" s="144" t="s">
        <v>38</v>
      </c>
      <c r="R274" s="264" t="s">
        <v>24</v>
      </c>
      <c r="S274" s="145" t="s">
        <v>25</v>
      </c>
      <c r="T274" s="146" t="s">
        <v>26</v>
      </c>
      <c r="U274" s="144" t="s">
        <v>27</v>
      </c>
      <c r="V274" s="88" t="s">
        <v>28</v>
      </c>
      <c r="W274" s="147" t="s">
        <v>29</v>
      </c>
      <c r="X274" s="148" t="s">
        <v>30</v>
      </c>
      <c r="Y274" s="89" t="s">
        <v>31</v>
      </c>
      <c r="Z274" s="264" t="s">
        <v>32</v>
      </c>
      <c r="AA274" s="145" t="s">
        <v>51</v>
      </c>
      <c r="AB274" s="140" t="s">
        <v>52</v>
      </c>
      <c r="AC274" s="144" t="s">
        <v>53</v>
      </c>
      <c r="AD274" s="140" t="s">
        <v>54</v>
      </c>
      <c r="AE274" s="144" t="s">
        <v>55</v>
      </c>
      <c r="AF274" s="140" t="s">
        <v>56</v>
      </c>
      <c r="AG274" s="145" t="s">
        <v>60</v>
      </c>
      <c r="AH274" s="140" t="s">
        <v>61</v>
      </c>
      <c r="AI274" s="139" t="s">
        <v>62</v>
      </c>
      <c r="AJ274" s="140" t="s">
        <v>63</v>
      </c>
      <c r="AK274" s="152" t="s">
        <v>64</v>
      </c>
      <c r="AL274" s="60"/>
      <c r="AM274" s="59"/>
    </row>
    <row r="275" spans="1:39" ht="37.5" x14ac:dyDescent="0.25">
      <c r="A275" s="31">
        <v>1</v>
      </c>
      <c r="B275" s="131" t="s">
        <v>71</v>
      </c>
      <c r="C275" s="864">
        <f>C242</f>
        <v>700000</v>
      </c>
      <c r="D275" s="865">
        <f>C275-AH286</f>
        <v>541716.14</v>
      </c>
      <c r="E275" s="92">
        <v>11</v>
      </c>
      <c r="F275" s="468">
        <v>188807.42</v>
      </c>
      <c r="G275" s="26">
        <v>6</v>
      </c>
      <c r="H275" s="475">
        <v>151000</v>
      </c>
      <c r="I275" s="199">
        <v>9</v>
      </c>
      <c r="J275" s="29">
        <v>163579.72</v>
      </c>
      <c r="K275" s="199">
        <v>6</v>
      </c>
      <c r="L275" s="437">
        <v>151000</v>
      </c>
      <c r="M275" s="248">
        <f t="shared" ref="M275" si="149">SUM(I275,K275)</f>
        <v>15</v>
      </c>
      <c r="N275" s="249">
        <f t="shared" ref="N275" si="150">SUM(J275,L275)</f>
        <v>314579.71999999997</v>
      </c>
      <c r="O275" s="226">
        <v>7</v>
      </c>
      <c r="P275" s="221">
        <v>84107.02</v>
      </c>
      <c r="Q275" s="226">
        <v>11</v>
      </c>
      <c r="R275" s="221">
        <v>62288.53</v>
      </c>
      <c r="S275" s="245">
        <f t="shared" ref="S275" si="151">O275+Q275</f>
        <v>18</v>
      </c>
      <c r="T275" s="246">
        <f t="shared" ref="T275" si="152">P275+R275</f>
        <v>146395.54999999999</v>
      </c>
      <c r="U275" s="231">
        <v>3</v>
      </c>
      <c r="V275" s="232">
        <v>16511.060000000001</v>
      </c>
      <c r="W275" s="230">
        <v>6042.45</v>
      </c>
      <c r="X275" s="242">
        <v>11</v>
      </c>
      <c r="Y275" s="232">
        <v>27101.26</v>
      </c>
      <c r="Z275" s="230">
        <v>35187.269999999997</v>
      </c>
      <c r="AA275" s="239">
        <f t="shared" ref="AA275" si="153">U275+X275</f>
        <v>14</v>
      </c>
      <c r="AB275" s="229">
        <f t="shared" ref="AB275" si="154">W275+Z275</f>
        <v>41229.719999999994</v>
      </c>
      <c r="AC275" s="219">
        <v>3</v>
      </c>
      <c r="AD275" s="222">
        <v>23165.09</v>
      </c>
      <c r="AE275" s="219">
        <v>0</v>
      </c>
      <c r="AF275" s="222">
        <v>0</v>
      </c>
      <c r="AG275" s="261">
        <f t="shared" ref="AG275" si="155">U275+X275+AC275+AE275</f>
        <v>17</v>
      </c>
      <c r="AH275" s="262">
        <f t="shared" ref="AH275" si="156">W275+Z275+AD275+AF275</f>
        <v>64394.81</v>
      </c>
      <c r="AI275" s="67">
        <f>AD275/C242</f>
        <v>3.3092985714285712E-2</v>
      </c>
      <c r="AJ275" s="141">
        <f>AF275/C242</f>
        <v>0</v>
      </c>
      <c r="AK275" s="153">
        <f>AH275/C242</f>
        <v>9.1992585714285716E-2</v>
      </c>
      <c r="AL275" s="61"/>
      <c r="AM275" s="59"/>
    </row>
    <row r="276" spans="1:39" ht="75" x14ac:dyDescent="0.25">
      <c r="A276" s="32">
        <v>2</v>
      </c>
      <c r="B276" s="131" t="s">
        <v>72</v>
      </c>
      <c r="C276" s="864"/>
      <c r="D276" s="865"/>
      <c r="E276" s="92">
        <v>13</v>
      </c>
      <c r="F276" s="468">
        <v>255565.2</v>
      </c>
      <c r="G276" s="26">
        <v>5</v>
      </c>
      <c r="H276" s="475">
        <v>89000</v>
      </c>
      <c r="I276" s="199">
        <v>5</v>
      </c>
      <c r="J276" s="29">
        <v>97000</v>
      </c>
      <c r="K276" s="199">
        <v>5</v>
      </c>
      <c r="L276" s="437">
        <v>89000</v>
      </c>
      <c r="M276" s="248">
        <f t="shared" ref="M276:M285" si="157">SUM(I276,K276)</f>
        <v>10</v>
      </c>
      <c r="N276" s="249">
        <f t="shared" ref="N276:N285" si="158">SUM(J276,L276)</f>
        <v>186000</v>
      </c>
      <c r="O276" s="226">
        <v>3</v>
      </c>
      <c r="P276" s="221">
        <v>52567.62</v>
      </c>
      <c r="Q276" s="226">
        <v>11</v>
      </c>
      <c r="R276" s="221">
        <v>58482.8</v>
      </c>
      <c r="S276" s="245">
        <f t="shared" ref="S276:S278" si="159">O276+Q276</f>
        <v>14</v>
      </c>
      <c r="T276" s="246">
        <f t="shared" ref="T276:T278" si="160">P276+R276</f>
        <v>111050.42000000001</v>
      </c>
      <c r="U276" s="231">
        <v>0</v>
      </c>
      <c r="V276" s="232">
        <v>0</v>
      </c>
      <c r="W276" s="230">
        <v>0</v>
      </c>
      <c r="X276" s="242">
        <v>0</v>
      </c>
      <c r="Y276" s="232">
        <v>0</v>
      </c>
      <c r="Z276" s="230">
        <v>0</v>
      </c>
      <c r="AA276" s="239">
        <f t="shared" ref="AA276:AA285" si="161">U276+X276</f>
        <v>0</v>
      </c>
      <c r="AB276" s="229">
        <f t="shared" ref="AB276:AB285" si="162">W276+Z276</f>
        <v>0</v>
      </c>
      <c r="AC276" s="219">
        <v>2</v>
      </c>
      <c r="AD276" s="222">
        <v>32347.75</v>
      </c>
      <c r="AE276" s="219">
        <v>8</v>
      </c>
      <c r="AF276" s="222">
        <v>49483.8</v>
      </c>
      <c r="AG276" s="261">
        <f t="shared" ref="AG276:AG285" si="163">U276+X276+AC276+AE276</f>
        <v>10</v>
      </c>
      <c r="AH276" s="262">
        <f t="shared" ref="AH276:AH285" si="164">W276+Z276+AD276+AF276</f>
        <v>81831.55</v>
      </c>
      <c r="AI276" s="67">
        <f>AD276/C242</f>
        <v>4.6211071428571428E-2</v>
      </c>
      <c r="AJ276" s="141">
        <f>AF276/C242</f>
        <v>7.0691142857142855E-2</v>
      </c>
      <c r="AK276" s="153">
        <f>AH276/C242</f>
        <v>0.11690221428571429</v>
      </c>
      <c r="AL276" s="61"/>
      <c r="AM276" s="59"/>
    </row>
    <row r="277" spans="1:39" ht="37.5" x14ac:dyDescent="0.25">
      <c r="A277" s="32">
        <v>3</v>
      </c>
      <c r="B277" s="131" t="s">
        <v>73</v>
      </c>
      <c r="C277" s="864"/>
      <c r="D277" s="865"/>
      <c r="E277" s="92">
        <v>1</v>
      </c>
      <c r="F277" s="468">
        <v>13237.28</v>
      </c>
      <c r="G277" s="26">
        <v>0</v>
      </c>
      <c r="H277" s="475">
        <v>0</v>
      </c>
      <c r="I277" s="199">
        <v>1</v>
      </c>
      <c r="J277" s="29">
        <v>13237.28</v>
      </c>
      <c r="K277" s="199">
        <v>0</v>
      </c>
      <c r="L277" s="437">
        <v>0</v>
      </c>
      <c r="M277" s="248">
        <f t="shared" si="157"/>
        <v>1</v>
      </c>
      <c r="N277" s="249">
        <f t="shared" si="158"/>
        <v>13237.28</v>
      </c>
      <c r="O277" s="226">
        <v>1</v>
      </c>
      <c r="P277" s="221">
        <v>13237.28</v>
      </c>
      <c r="Q277" s="226">
        <v>0</v>
      </c>
      <c r="R277" s="221">
        <v>0</v>
      </c>
      <c r="S277" s="245">
        <f t="shared" si="159"/>
        <v>1</v>
      </c>
      <c r="T277" s="246">
        <f t="shared" si="160"/>
        <v>13237.28</v>
      </c>
      <c r="U277" s="231">
        <v>0</v>
      </c>
      <c r="V277" s="232">
        <v>0</v>
      </c>
      <c r="W277" s="230">
        <v>0</v>
      </c>
      <c r="X277" s="242">
        <v>0</v>
      </c>
      <c r="Y277" s="232">
        <v>0</v>
      </c>
      <c r="Z277" s="230">
        <v>0</v>
      </c>
      <c r="AA277" s="239">
        <f t="shared" si="161"/>
        <v>0</v>
      </c>
      <c r="AB277" s="229">
        <f t="shared" si="162"/>
        <v>0</v>
      </c>
      <c r="AC277" s="219">
        <v>0</v>
      </c>
      <c r="AD277" s="222">
        <v>0</v>
      </c>
      <c r="AE277" s="219">
        <v>0</v>
      </c>
      <c r="AF277" s="222">
        <v>0</v>
      </c>
      <c r="AG277" s="261">
        <f t="shared" si="163"/>
        <v>0</v>
      </c>
      <c r="AH277" s="262">
        <f t="shared" si="164"/>
        <v>0</v>
      </c>
      <c r="AI277" s="67">
        <f>AD277/C242</f>
        <v>0</v>
      </c>
      <c r="AJ277" s="141">
        <f>AF277/C242</f>
        <v>0</v>
      </c>
      <c r="AK277" s="153">
        <f>AH277/C242</f>
        <v>0</v>
      </c>
      <c r="AL277" s="61"/>
      <c r="AM277" s="59"/>
    </row>
    <row r="278" spans="1:39" ht="37.5" x14ac:dyDescent="0.25">
      <c r="A278" s="32">
        <v>4</v>
      </c>
      <c r="B278" s="131" t="s">
        <v>74</v>
      </c>
      <c r="C278" s="864"/>
      <c r="D278" s="865"/>
      <c r="E278" s="92">
        <v>19</v>
      </c>
      <c r="F278" s="468">
        <v>494852.19</v>
      </c>
      <c r="G278" s="26">
        <v>6</v>
      </c>
      <c r="H278" s="475">
        <v>103000</v>
      </c>
      <c r="I278" s="199">
        <v>6</v>
      </c>
      <c r="J278" s="29">
        <v>83137.45</v>
      </c>
      <c r="K278" s="199">
        <v>6</v>
      </c>
      <c r="L278" s="437">
        <v>103000</v>
      </c>
      <c r="M278" s="248">
        <f t="shared" si="157"/>
        <v>12</v>
      </c>
      <c r="N278" s="249">
        <f t="shared" si="158"/>
        <v>186137.45</v>
      </c>
      <c r="O278" s="226">
        <v>4</v>
      </c>
      <c r="P278" s="221">
        <v>65330.26</v>
      </c>
      <c r="Q278" s="226">
        <v>6</v>
      </c>
      <c r="R278" s="221">
        <v>45873.919999999998</v>
      </c>
      <c r="S278" s="245">
        <f t="shared" si="159"/>
        <v>10</v>
      </c>
      <c r="T278" s="246">
        <f t="shared" si="160"/>
        <v>111204.18</v>
      </c>
      <c r="U278" s="231">
        <v>0</v>
      </c>
      <c r="V278" s="232">
        <v>0</v>
      </c>
      <c r="W278" s="230">
        <v>0</v>
      </c>
      <c r="X278" s="242">
        <v>6</v>
      </c>
      <c r="Y278" s="232">
        <v>8652.42</v>
      </c>
      <c r="Z278" s="230">
        <v>7852.1</v>
      </c>
      <c r="AA278" s="239">
        <f t="shared" si="161"/>
        <v>6</v>
      </c>
      <c r="AB278" s="229">
        <f t="shared" si="162"/>
        <v>7852.1</v>
      </c>
      <c r="AC278" s="219">
        <v>0</v>
      </c>
      <c r="AD278" s="222">
        <v>0</v>
      </c>
      <c r="AE278" s="219">
        <v>2</v>
      </c>
      <c r="AF278" s="222">
        <v>4205.3999999999996</v>
      </c>
      <c r="AG278" s="261">
        <f t="shared" si="163"/>
        <v>8</v>
      </c>
      <c r="AH278" s="262">
        <f t="shared" si="164"/>
        <v>12057.5</v>
      </c>
      <c r="AI278" s="67">
        <f>AD278/C242</f>
        <v>0</v>
      </c>
      <c r="AJ278" s="141">
        <f>AF278/C242</f>
        <v>6.0077142857142855E-3</v>
      </c>
      <c r="AK278" s="153">
        <f>AH278/C242</f>
        <v>1.7225000000000001E-2</v>
      </c>
      <c r="AL278" s="61"/>
      <c r="AM278" s="59"/>
    </row>
    <row r="279" spans="1:39" ht="37.5" x14ac:dyDescent="0.25">
      <c r="A279" s="32">
        <v>5</v>
      </c>
      <c r="B279" s="131" t="s">
        <v>75</v>
      </c>
      <c r="C279" s="864"/>
      <c r="D279" s="865"/>
      <c r="E279" s="92"/>
      <c r="F279" s="468"/>
      <c r="G279" s="26"/>
      <c r="H279" s="475"/>
      <c r="I279" s="199"/>
      <c r="J279" s="29"/>
      <c r="K279" s="199"/>
      <c r="L279" s="437"/>
      <c r="M279" s="248">
        <f t="shared" si="157"/>
        <v>0</v>
      </c>
      <c r="N279" s="249">
        <f t="shared" si="158"/>
        <v>0</v>
      </c>
      <c r="O279" s="28"/>
      <c r="P279" s="221"/>
      <c r="Q279" s="28"/>
      <c r="R279" s="221"/>
      <c r="S279" s="245">
        <f t="shared" ref="S279:S285" si="165">O279+Q279</f>
        <v>0</v>
      </c>
      <c r="T279" s="246">
        <f t="shared" ref="T279:T285" si="166">P279+R279</f>
        <v>0</v>
      </c>
      <c r="U279" s="37"/>
      <c r="V279" s="232"/>
      <c r="W279" s="230"/>
      <c r="X279" s="52"/>
      <c r="Y279" s="232"/>
      <c r="Z279" s="230"/>
      <c r="AA279" s="239">
        <f t="shared" si="161"/>
        <v>0</v>
      </c>
      <c r="AB279" s="229">
        <f t="shared" si="162"/>
        <v>0</v>
      </c>
      <c r="AC279" s="10"/>
      <c r="AD279" s="21"/>
      <c r="AE279" s="10"/>
      <c r="AF279" s="21"/>
      <c r="AG279" s="261">
        <f t="shared" si="163"/>
        <v>0</v>
      </c>
      <c r="AH279" s="262">
        <f t="shared" si="164"/>
        <v>0</v>
      </c>
      <c r="AI279" s="67">
        <f>AD279/C242</f>
        <v>0</v>
      </c>
      <c r="AJ279" s="141">
        <f>AF279/C242</f>
        <v>0</v>
      </c>
      <c r="AK279" s="153">
        <f>AH279/C242</f>
        <v>0</v>
      </c>
      <c r="AL279" s="61"/>
      <c r="AM279" s="59"/>
    </row>
    <row r="280" spans="1:39" ht="37.5" x14ac:dyDescent="0.25">
      <c r="A280" s="32">
        <v>6</v>
      </c>
      <c r="B280" s="131" t="s">
        <v>76</v>
      </c>
      <c r="C280" s="864"/>
      <c r="D280" s="865"/>
      <c r="E280" s="92"/>
      <c r="F280" s="468"/>
      <c r="G280" s="26"/>
      <c r="H280" s="475"/>
      <c r="I280" s="199"/>
      <c r="J280" s="29"/>
      <c r="K280" s="199"/>
      <c r="L280" s="437"/>
      <c r="M280" s="248">
        <f t="shared" si="157"/>
        <v>0</v>
      </c>
      <c r="N280" s="249">
        <f t="shared" si="158"/>
        <v>0</v>
      </c>
      <c r="O280" s="28"/>
      <c r="P280" s="221"/>
      <c r="Q280" s="28"/>
      <c r="R280" s="221"/>
      <c r="S280" s="245">
        <f t="shared" si="165"/>
        <v>0</v>
      </c>
      <c r="T280" s="246">
        <f t="shared" si="166"/>
        <v>0</v>
      </c>
      <c r="U280" s="37"/>
      <c r="V280" s="232"/>
      <c r="W280" s="230"/>
      <c r="X280" s="52"/>
      <c r="Y280" s="232"/>
      <c r="Z280" s="230"/>
      <c r="AA280" s="239">
        <f t="shared" si="161"/>
        <v>0</v>
      </c>
      <c r="AB280" s="229">
        <f t="shared" si="162"/>
        <v>0</v>
      </c>
      <c r="AC280" s="10"/>
      <c r="AD280" s="21"/>
      <c r="AE280" s="10"/>
      <c r="AF280" s="21"/>
      <c r="AG280" s="261">
        <f t="shared" si="163"/>
        <v>0</v>
      </c>
      <c r="AH280" s="262">
        <f t="shared" si="164"/>
        <v>0</v>
      </c>
      <c r="AI280" s="67">
        <f>AD280/C242</f>
        <v>0</v>
      </c>
      <c r="AJ280" s="141">
        <f>AF280/C242</f>
        <v>0</v>
      </c>
      <c r="AK280" s="153">
        <f>AH280/C242</f>
        <v>0</v>
      </c>
      <c r="AL280" s="61"/>
      <c r="AM280" s="59"/>
    </row>
    <row r="281" spans="1:39" ht="38.25" thickBot="1" x14ac:dyDescent="0.35">
      <c r="A281" s="32">
        <v>7</v>
      </c>
      <c r="B281" s="132" t="s">
        <v>42</v>
      </c>
      <c r="C281" s="864"/>
      <c r="D281" s="865"/>
      <c r="E281" s="92"/>
      <c r="F281" s="468"/>
      <c r="G281" s="26"/>
      <c r="H281" s="475"/>
      <c r="I281" s="199"/>
      <c r="J281" s="29"/>
      <c r="K281" s="199"/>
      <c r="L281" s="437"/>
      <c r="M281" s="248">
        <f t="shared" si="157"/>
        <v>0</v>
      </c>
      <c r="N281" s="249">
        <f t="shared" si="158"/>
        <v>0</v>
      </c>
      <c r="O281" s="28"/>
      <c r="P281" s="221"/>
      <c r="Q281" s="28"/>
      <c r="R281" s="221"/>
      <c r="S281" s="245">
        <f t="shared" si="165"/>
        <v>0</v>
      </c>
      <c r="T281" s="246">
        <f t="shared" si="166"/>
        <v>0</v>
      </c>
      <c r="U281" s="37"/>
      <c r="V281" s="232"/>
      <c r="W281" s="230"/>
      <c r="X281" s="52"/>
      <c r="Y281" s="232"/>
      <c r="Z281" s="230"/>
      <c r="AA281" s="239">
        <f t="shared" si="161"/>
        <v>0</v>
      </c>
      <c r="AB281" s="229">
        <f t="shared" si="162"/>
        <v>0</v>
      </c>
      <c r="AC281" s="10"/>
      <c r="AD281" s="21"/>
      <c r="AE281" s="10"/>
      <c r="AF281" s="21"/>
      <c r="AG281" s="261">
        <f t="shared" si="163"/>
        <v>0</v>
      </c>
      <c r="AH281" s="262">
        <f t="shared" si="164"/>
        <v>0</v>
      </c>
      <c r="AI281" s="67">
        <f>AD281/C242</f>
        <v>0</v>
      </c>
      <c r="AJ281" s="141">
        <f>AF281/C242</f>
        <v>0</v>
      </c>
      <c r="AK281" s="153">
        <f>AH281/C242</f>
        <v>0</v>
      </c>
      <c r="AL281" s="61"/>
      <c r="AM281" s="59"/>
    </row>
    <row r="282" spans="1:39" ht="38.25" thickBot="1" x14ac:dyDescent="0.3">
      <c r="A282" s="32">
        <v>8</v>
      </c>
      <c r="B282" s="133" t="s">
        <v>67</v>
      </c>
      <c r="C282" s="864"/>
      <c r="D282" s="865"/>
      <c r="E282" s="92"/>
      <c r="F282" s="468"/>
      <c r="G282" s="26"/>
      <c r="H282" s="475"/>
      <c r="I282" s="199"/>
      <c r="J282" s="29"/>
      <c r="K282" s="199"/>
      <c r="L282" s="437"/>
      <c r="M282" s="248">
        <f t="shared" si="157"/>
        <v>0</v>
      </c>
      <c r="N282" s="249">
        <f t="shared" si="158"/>
        <v>0</v>
      </c>
      <c r="O282" s="28"/>
      <c r="P282" s="221"/>
      <c r="Q282" s="28"/>
      <c r="R282" s="221"/>
      <c r="S282" s="245">
        <f t="shared" si="165"/>
        <v>0</v>
      </c>
      <c r="T282" s="246">
        <f t="shared" si="166"/>
        <v>0</v>
      </c>
      <c r="U282" s="37"/>
      <c r="V282" s="232"/>
      <c r="W282" s="230"/>
      <c r="X282" s="52"/>
      <c r="Y282" s="232"/>
      <c r="Z282" s="230"/>
      <c r="AA282" s="239">
        <f t="shared" si="161"/>
        <v>0</v>
      </c>
      <c r="AB282" s="229">
        <f t="shared" si="162"/>
        <v>0</v>
      </c>
      <c r="AC282" s="10"/>
      <c r="AD282" s="21"/>
      <c r="AE282" s="10"/>
      <c r="AF282" s="21"/>
      <c r="AG282" s="261">
        <f t="shared" si="163"/>
        <v>0</v>
      </c>
      <c r="AH282" s="262">
        <f t="shared" si="164"/>
        <v>0</v>
      </c>
      <c r="AI282" s="67">
        <f>AD282/C242</f>
        <v>0</v>
      </c>
      <c r="AJ282" s="141">
        <f>AF282/C242</f>
        <v>0</v>
      </c>
      <c r="AK282" s="153">
        <f>AH282/C242</f>
        <v>0</v>
      </c>
      <c r="AL282" s="61"/>
      <c r="AM282" s="59"/>
    </row>
    <row r="283" spans="1:39" ht="21" x14ac:dyDescent="0.25">
      <c r="A283" s="14" t="s">
        <v>69</v>
      </c>
      <c r="B283" s="134"/>
      <c r="C283" s="864"/>
      <c r="D283" s="865"/>
      <c r="E283" s="92"/>
      <c r="F283" s="468"/>
      <c r="G283" s="26"/>
      <c r="H283" s="475"/>
      <c r="I283" s="199"/>
      <c r="J283" s="29"/>
      <c r="K283" s="199"/>
      <c r="L283" s="437"/>
      <c r="M283" s="248">
        <f t="shared" si="157"/>
        <v>0</v>
      </c>
      <c r="N283" s="249">
        <f t="shared" si="158"/>
        <v>0</v>
      </c>
      <c r="O283" s="28"/>
      <c r="P283" s="221"/>
      <c r="Q283" s="28"/>
      <c r="R283" s="221"/>
      <c r="S283" s="245">
        <f t="shared" si="165"/>
        <v>0</v>
      </c>
      <c r="T283" s="246">
        <f t="shared" si="166"/>
        <v>0</v>
      </c>
      <c r="U283" s="37"/>
      <c r="V283" s="232"/>
      <c r="W283" s="230"/>
      <c r="X283" s="52"/>
      <c r="Y283" s="232"/>
      <c r="Z283" s="230"/>
      <c r="AA283" s="239">
        <f t="shared" si="161"/>
        <v>0</v>
      </c>
      <c r="AB283" s="229">
        <f t="shared" si="162"/>
        <v>0</v>
      </c>
      <c r="AC283" s="10"/>
      <c r="AD283" s="21"/>
      <c r="AE283" s="10"/>
      <c r="AF283" s="21"/>
      <c r="AG283" s="261">
        <f t="shared" si="163"/>
        <v>0</v>
      </c>
      <c r="AH283" s="262">
        <f t="shared" si="164"/>
        <v>0</v>
      </c>
      <c r="AI283" s="67">
        <f>AD283/C242</f>
        <v>0</v>
      </c>
      <c r="AJ283" s="141">
        <f>AF283/C242</f>
        <v>0</v>
      </c>
      <c r="AK283" s="153">
        <f>AH283/C242</f>
        <v>0</v>
      </c>
      <c r="AL283" s="61"/>
      <c r="AM283" s="59"/>
    </row>
    <row r="284" spans="1:39" ht="21" x14ac:dyDescent="0.25">
      <c r="A284" s="14" t="s">
        <v>68</v>
      </c>
      <c r="B284" s="134"/>
      <c r="C284" s="864"/>
      <c r="D284" s="865"/>
      <c r="E284" s="92"/>
      <c r="F284" s="468"/>
      <c r="G284" s="26"/>
      <c r="H284" s="475"/>
      <c r="I284" s="199"/>
      <c r="J284" s="29"/>
      <c r="K284" s="199"/>
      <c r="L284" s="437"/>
      <c r="M284" s="248">
        <f t="shared" si="157"/>
        <v>0</v>
      </c>
      <c r="N284" s="249">
        <f t="shared" si="158"/>
        <v>0</v>
      </c>
      <c r="O284" s="28"/>
      <c r="P284" s="221"/>
      <c r="Q284" s="28"/>
      <c r="R284" s="221"/>
      <c r="S284" s="245">
        <f t="shared" si="165"/>
        <v>0</v>
      </c>
      <c r="T284" s="246">
        <f t="shared" si="166"/>
        <v>0</v>
      </c>
      <c r="U284" s="37"/>
      <c r="V284" s="232"/>
      <c r="W284" s="230"/>
      <c r="X284" s="52"/>
      <c r="Y284" s="232"/>
      <c r="Z284" s="230"/>
      <c r="AA284" s="239">
        <f t="shared" si="161"/>
        <v>0</v>
      </c>
      <c r="AB284" s="229">
        <f t="shared" si="162"/>
        <v>0</v>
      </c>
      <c r="AC284" s="10"/>
      <c r="AD284" s="21"/>
      <c r="AE284" s="10"/>
      <c r="AF284" s="21"/>
      <c r="AG284" s="261">
        <f t="shared" si="163"/>
        <v>0</v>
      </c>
      <c r="AH284" s="262">
        <f t="shared" si="164"/>
        <v>0</v>
      </c>
      <c r="AI284" s="67">
        <f>AD284/C242</f>
        <v>0</v>
      </c>
      <c r="AJ284" s="141">
        <f>AF284/C242</f>
        <v>0</v>
      </c>
      <c r="AK284" s="153">
        <f>AH284/C242</f>
        <v>0</v>
      </c>
      <c r="AL284" s="61"/>
      <c r="AM284" s="59"/>
    </row>
    <row r="285" spans="1:39" ht="21.75" thickBot="1" x14ac:dyDescent="0.3">
      <c r="A285" s="14" t="s">
        <v>70</v>
      </c>
      <c r="B285" s="134"/>
      <c r="C285" s="878"/>
      <c r="D285" s="879"/>
      <c r="E285" s="95"/>
      <c r="F285" s="474"/>
      <c r="G285" s="27"/>
      <c r="H285" s="476"/>
      <c r="I285" s="201"/>
      <c r="J285" s="30"/>
      <c r="K285" s="201"/>
      <c r="L285" s="438"/>
      <c r="M285" s="248">
        <f t="shared" si="157"/>
        <v>0</v>
      </c>
      <c r="N285" s="249">
        <f t="shared" si="158"/>
        <v>0</v>
      </c>
      <c r="O285" s="44"/>
      <c r="P285" s="20"/>
      <c r="Q285" s="44"/>
      <c r="R285" s="20"/>
      <c r="S285" s="245">
        <f t="shared" si="165"/>
        <v>0</v>
      </c>
      <c r="T285" s="246">
        <f t="shared" si="166"/>
        <v>0</v>
      </c>
      <c r="U285" s="106"/>
      <c r="V285" s="259"/>
      <c r="W285" s="258"/>
      <c r="X285" s="109"/>
      <c r="Y285" s="259"/>
      <c r="Z285" s="258"/>
      <c r="AA285" s="239">
        <f t="shared" si="161"/>
        <v>0</v>
      </c>
      <c r="AB285" s="229">
        <f t="shared" si="162"/>
        <v>0</v>
      </c>
      <c r="AC285" s="149"/>
      <c r="AD285" s="150"/>
      <c r="AE285" s="149"/>
      <c r="AF285" s="150"/>
      <c r="AG285" s="261">
        <f t="shared" si="163"/>
        <v>0</v>
      </c>
      <c r="AH285" s="262">
        <f t="shared" si="164"/>
        <v>0</v>
      </c>
      <c r="AI285" s="68">
        <f>AD285/C242</f>
        <v>0</v>
      </c>
      <c r="AJ285" s="142">
        <f>AF285/C242</f>
        <v>0</v>
      </c>
      <c r="AK285" s="154">
        <f>AH285/C242</f>
        <v>0</v>
      </c>
      <c r="AL285" s="61"/>
      <c r="AM285" s="59"/>
    </row>
    <row r="286" spans="1:39" ht="24" thickBot="1" x14ac:dyDescent="0.3">
      <c r="A286" s="719" t="s">
        <v>40</v>
      </c>
      <c r="B286" s="720"/>
      <c r="C286" s="135">
        <f>C275</f>
        <v>700000</v>
      </c>
      <c r="D286" s="135">
        <f>D275</f>
        <v>541716.14</v>
      </c>
      <c r="E286" s="56">
        <f t="shared" ref="E286:AG286" si="167">SUM(E275:E285)</f>
        <v>44</v>
      </c>
      <c r="F286" s="236">
        <f>SUM(F275:F285)</f>
        <v>952462.09000000008</v>
      </c>
      <c r="G286" s="56">
        <f t="shared" si="167"/>
        <v>17</v>
      </c>
      <c r="H286" s="96">
        <f t="shared" si="167"/>
        <v>343000</v>
      </c>
      <c r="I286" s="247">
        <f t="shared" si="167"/>
        <v>21</v>
      </c>
      <c r="J286" s="46">
        <f t="shared" si="167"/>
        <v>356954.45</v>
      </c>
      <c r="K286" s="247">
        <f t="shared" si="167"/>
        <v>17</v>
      </c>
      <c r="L286" s="236">
        <f t="shared" si="167"/>
        <v>343000</v>
      </c>
      <c r="M286" s="82">
        <f t="shared" si="167"/>
        <v>38</v>
      </c>
      <c r="N286" s="236">
        <f t="shared" si="167"/>
        <v>699954.45</v>
      </c>
      <c r="O286" s="86">
        <f t="shared" si="167"/>
        <v>15</v>
      </c>
      <c r="P286" s="236">
        <f t="shared" si="167"/>
        <v>215242.18000000002</v>
      </c>
      <c r="Q286" s="86">
        <f t="shared" si="167"/>
        <v>28</v>
      </c>
      <c r="R286" s="38">
        <f t="shared" si="167"/>
        <v>166645.25</v>
      </c>
      <c r="S286" s="75">
        <f t="shared" si="167"/>
        <v>43</v>
      </c>
      <c r="T286" s="38">
        <f t="shared" si="167"/>
        <v>381887.43</v>
      </c>
      <c r="U286" s="85">
        <f t="shared" si="167"/>
        <v>3</v>
      </c>
      <c r="V286" s="38">
        <f t="shared" si="167"/>
        <v>16511.060000000001</v>
      </c>
      <c r="W286" s="96">
        <f t="shared" si="167"/>
        <v>6042.45</v>
      </c>
      <c r="X286" s="75">
        <f t="shared" si="167"/>
        <v>17</v>
      </c>
      <c r="Y286" s="38">
        <f t="shared" si="167"/>
        <v>35753.68</v>
      </c>
      <c r="Z286" s="38">
        <f t="shared" si="167"/>
        <v>43039.369999999995</v>
      </c>
      <c r="AA286" s="136">
        <f t="shared" si="167"/>
        <v>20</v>
      </c>
      <c r="AB286" s="46">
        <f t="shared" si="167"/>
        <v>49081.819999999992</v>
      </c>
      <c r="AC286" s="97">
        <f t="shared" si="167"/>
        <v>5</v>
      </c>
      <c r="AD286" s="46">
        <f t="shared" si="167"/>
        <v>55512.84</v>
      </c>
      <c r="AE286" s="86">
        <f t="shared" si="167"/>
        <v>10</v>
      </c>
      <c r="AF286" s="46">
        <f t="shared" si="167"/>
        <v>53689.200000000004</v>
      </c>
      <c r="AG286" s="75">
        <f t="shared" si="167"/>
        <v>35</v>
      </c>
      <c r="AH286" s="96">
        <f>SUM(AH275:AH285)</f>
        <v>158283.85999999999</v>
      </c>
      <c r="AI286" s="137">
        <f>AD286/C242</f>
        <v>7.930405714285714E-2</v>
      </c>
      <c r="AJ286" s="138">
        <f>AF286/C242</f>
        <v>7.6698857142857152E-2</v>
      </c>
      <c r="AK286" s="65">
        <f>AH286/C242</f>
        <v>0.22611979999999998</v>
      </c>
      <c r="AL286" s="61"/>
      <c r="AM286" s="59"/>
    </row>
    <row r="287" spans="1:39" x14ac:dyDescent="0.25">
      <c r="E287" s="336" t="str">
        <f>IF(E255=E286,"OK","BŁĄD")</f>
        <v>OK</v>
      </c>
      <c r="F287" s="610" t="str">
        <f t="shared" ref="F287:AH287" si="168">IF(F255=F286,"OK","BŁĄD")</f>
        <v>OK</v>
      </c>
      <c r="G287" s="336" t="str">
        <f t="shared" si="168"/>
        <v>OK</v>
      </c>
      <c r="H287" s="610" t="str">
        <f t="shared" si="168"/>
        <v>OK</v>
      </c>
      <c r="I287" s="573" t="str">
        <f t="shared" si="168"/>
        <v>OK</v>
      </c>
      <c r="J287" s="336" t="str">
        <f t="shared" si="168"/>
        <v>OK</v>
      </c>
      <c r="K287" s="573" t="str">
        <f t="shared" si="168"/>
        <v>OK</v>
      </c>
      <c r="L287" s="610" t="str">
        <f t="shared" si="168"/>
        <v>OK</v>
      </c>
      <c r="M287" s="336" t="str">
        <f t="shared" si="168"/>
        <v>OK</v>
      </c>
      <c r="N287" s="336" t="str">
        <f t="shared" si="168"/>
        <v>OK</v>
      </c>
      <c r="O287" s="336" t="str">
        <f t="shared" si="168"/>
        <v>OK</v>
      </c>
      <c r="P287" s="336" t="str">
        <f t="shared" si="168"/>
        <v>OK</v>
      </c>
      <c r="Q287" s="336" t="str">
        <f t="shared" si="168"/>
        <v>OK</v>
      </c>
      <c r="R287" s="336" t="str">
        <f t="shared" si="168"/>
        <v>OK</v>
      </c>
      <c r="S287" s="336" t="str">
        <f t="shared" si="168"/>
        <v>OK</v>
      </c>
      <c r="T287" s="336" t="str">
        <f t="shared" si="168"/>
        <v>OK</v>
      </c>
      <c r="U287" s="336" t="str">
        <f t="shared" si="168"/>
        <v>OK</v>
      </c>
      <c r="V287" s="336" t="str">
        <f t="shared" si="168"/>
        <v>OK</v>
      </c>
      <c r="W287" s="336" t="str">
        <f t="shared" si="168"/>
        <v>OK</v>
      </c>
      <c r="X287" s="336" t="str">
        <f t="shared" si="168"/>
        <v>OK</v>
      </c>
      <c r="Y287" s="336" t="str">
        <f t="shared" si="168"/>
        <v>OK</v>
      </c>
      <c r="Z287" s="336" t="str">
        <f t="shared" si="168"/>
        <v>OK</v>
      </c>
      <c r="AA287" s="336" t="str">
        <f t="shared" si="168"/>
        <v>OK</v>
      </c>
      <c r="AB287" s="336" t="str">
        <f t="shared" si="168"/>
        <v>OK</v>
      </c>
      <c r="AC287" s="336" t="str">
        <f t="shared" si="168"/>
        <v>OK</v>
      </c>
      <c r="AD287" s="336" t="str">
        <f t="shared" si="168"/>
        <v>OK</v>
      </c>
      <c r="AE287" s="336" t="str">
        <f t="shared" si="168"/>
        <v>OK</v>
      </c>
      <c r="AF287" s="336" t="str">
        <f t="shared" si="168"/>
        <v>OK</v>
      </c>
      <c r="AG287" s="336" t="str">
        <f t="shared" si="168"/>
        <v>OK</v>
      </c>
      <c r="AH287" s="336" t="str">
        <f t="shared" si="168"/>
        <v>OK</v>
      </c>
      <c r="AJ287" s="59"/>
      <c r="AK287" s="59"/>
      <c r="AL287" s="59"/>
      <c r="AM287" s="59"/>
    </row>
    <row r="288" spans="1:39" ht="15.75" thickBot="1" x14ac:dyDescent="0.3">
      <c r="AJ288" s="59"/>
      <c r="AK288" s="59"/>
      <c r="AL288" s="59"/>
      <c r="AM288" s="59"/>
    </row>
    <row r="289" spans="1:33" ht="19.5" thickTop="1" x14ac:dyDescent="0.3">
      <c r="A289" s="721" t="s">
        <v>45</v>
      </c>
      <c r="B289" s="722"/>
      <c r="C289" s="722"/>
      <c r="D289" s="722"/>
      <c r="E289" s="722"/>
      <c r="F289" s="722"/>
      <c r="G289" s="722"/>
      <c r="H289" s="722"/>
      <c r="I289" s="722"/>
      <c r="J289" s="722"/>
      <c r="K289" s="723"/>
      <c r="L289" s="722"/>
      <c r="M289" s="722"/>
      <c r="N289" s="722"/>
      <c r="O289" s="722"/>
      <c r="P289" s="722"/>
      <c r="Q289" s="724"/>
      <c r="AD289" s="33" t="s">
        <v>50</v>
      </c>
      <c r="AE289" s="3" t="str">
        <f>IF(AH286=AH255,"OK","BŁĄD")</f>
        <v>OK</v>
      </c>
    </row>
    <row r="290" spans="1:33" x14ac:dyDescent="0.25">
      <c r="A290" s="725"/>
      <c r="B290" s="726"/>
      <c r="C290" s="726"/>
      <c r="D290" s="726"/>
      <c r="E290" s="726"/>
      <c r="F290" s="726"/>
      <c r="G290" s="726"/>
      <c r="H290" s="726"/>
      <c r="I290" s="726"/>
      <c r="J290" s="726"/>
      <c r="K290" s="727"/>
      <c r="L290" s="726"/>
      <c r="M290" s="726"/>
      <c r="N290" s="726"/>
      <c r="O290" s="726"/>
      <c r="P290" s="726"/>
      <c r="Q290" s="728"/>
    </row>
    <row r="291" spans="1:33" x14ac:dyDescent="0.25">
      <c r="A291" s="725"/>
      <c r="B291" s="726"/>
      <c r="C291" s="726"/>
      <c r="D291" s="726"/>
      <c r="E291" s="726"/>
      <c r="F291" s="726"/>
      <c r="G291" s="726"/>
      <c r="H291" s="726"/>
      <c r="I291" s="726"/>
      <c r="J291" s="726"/>
      <c r="K291" s="727"/>
      <c r="L291" s="726"/>
      <c r="M291" s="726"/>
      <c r="N291" s="726"/>
      <c r="O291" s="726"/>
      <c r="P291" s="726"/>
      <c r="Q291" s="728"/>
    </row>
    <row r="292" spans="1:33" x14ac:dyDescent="0.25">
      <c r="A292" s="725"/>
      <c r="B292" s="726"/>
      <c r="C292" s="726"/>
      <c r="D292" s="726"/>
      <c r="E292" s="726"/>
      <c r="F292" s="726"/>
      <c r="G292" s="726"/>
      <c r="H292" s="726"/>
      <c r="I292" s="726"/>
      <c r="J292" s="726"/>
      <c r="K292" s="727"/>
      <c r="L292" s="726"/>
      <c r="M292" s="726"/>
      <c r="N292" s="726"/>
      <c r="O292" s="726"/>
      <c r="P292" s="726"/>
      <c r="Q292" s="728"/>
    </row>
    <row r="293" spans="1:33" x14ac:dyDescent="0.25">
      <c r="A293" s="725"/>
      <c r="B293" s="726"/>
      <c r="C293" s="726"/>
      <c r="D293" s="726"/>
      <c r="E293" s="726"/>
      <c r="F293" s="726"/>
      <c r="G293" s="726"/>
      <c r="H293" s="726"/>
      <c r="I293" s="726"/>
      <c r="J293" s="726"/>
      <c r="K293" s="727"/>
      <c r="L293" s="726"/>
      <c r="M293" s="726"/>
      <c r="N293" s="726"/>
      <c r="O293" s="726"/>
      <c r="P293" s="726"/>
      <c r="Q293" s="728"/>
    </row>
    <row r="294" spans="1:33" x14ac:dyDescent="0.25">
      <c r="A294" s="725"/>
      <c r="B294" s="726"/>
      <c r="C294" s="726"/>
      <c r="D294" s="726"/>
      <c r="E294" s="726"/>
      <c r="F294" s="726"/>
      <c r="G294" s="726"/>
      <c r="H294" s="726"/>
      <c r="I294" s="726"/>
      <c r="J294" s="726"/>
      <c r="K294" s="727"/>
      <c r="L294" s="726"/>
      <c r="M294" s="726"/>
      <c r="N294" s="726"/>
      <c r="O294" s="726"/>
      <c r="P294" s="726"/>
      <c r="Q294" s="728"/>
    </row>
    <row r="295" spans="1:33" x14ac:dyDescent="0.25">
      <c r="A295" s="725"/>
      <c r="B295" s="726"/>
      <c r="C295" s="726"/>
      <c r="D295" s="726"/>
      <c r="E295" s="726"/>
      <c r="F295" s="726"/>
      <c r="G295" s="726"/>
      <c r="H295" s="726"/>
      <c r="I295" s="726"/>
      <c r="J295" s="726"/>
      <c r="K295" s="727"/>
      <c r="L295" s="726"/>
      <c r="M295" s="726"/>
      <c r="N295" s="726"/>
      <c r="O295" s="726"/>
      <c r="P295" s="726"/>
      <c r="Q295" s="728"/>
    </row>
    <row r="296" spans="1:33" x14ac:dyDescent="0.25">
      <c r="A296" s="725"/>
      <c r="B296" s="726"/>
      <c r="C296" s="726"/>
      <c r="D296" s="726"/>
      <c r="E296" s="726"/>
      <c r="F296" s="726"/>
      <c r="G296" s="726"/>
      <c r="H296" s="726"/>
      <c r="I296" s="726"/>
      <c r="J296" s="726"/>
      <c r="K296" s="727"/>
      <c r="L296" s="726"/>
      <c r="M296" s="726"/>
      <c r="N296" s="726"/>
      <c r="O296" s="726"/>
      <c r="P296" s="726"/>
      <c r="Q296" s="728"/>
    </row>
    <row r="297" spans="1:33" ht="15.75" thickBot="1" x14ac:dyDescent="0.3">
      <c r="A297" s="729"/>
      <c r="B297" s="730"/>
      <c r="C297" s="730"/>
      <c r="D297" s="730"/>
      <c r="E297" s="730"/>
      <c r="F297" s="730"/>
      <c r="G297" s="730"/>
      <c r="H297" s="730"/>
      <c r="I297" s="730"/>
      <c r="J297" s="730"/>
      <c r="K297" s="731"/>
      <c r="L297" s="730"/>
      <c r="M297" s="730"/>
      <c r="N297" s="730"/>
      <c r="O297" s="730"/>
      <c r="P297" s="730"/>
      <c r="Q297" s="732"/>
    </row>
    <row r="298" spans="1:33" ht="15.75" thickTop="1" x14ac:dyDescent="0.25"/>
    <row r="299" spans="1:33" x14ac:dyDescent="0.25">
      <c r="B299" s="1"/>
      <c r="C299" s="1"/>
    </row>
    <row r="302" spans="1:33" ht="18.75" x14ac:dyDescent="0.3">
      <c r="B302" s="2" t="s">
        <v>15</v>
      </c>
      <c r="C302" s="2"/>
      <c r="D302" s="2"/>
      <c r="E302" s="2"/>
      <c r="F302" s="618"/>
      <c r="G302" s="2"/>
    </row>
    <row r="303" spans="1:33" ht="26.25" x14ac:dyDescent="0.4">
      <c r="A303" s="604"/>
      <c r="B303" s="155" t="s">
        <v>118</v>
      </c>
      <c r="C303" s="155"/>
      <c r="D303" s="155"/>
      <c r="E303" s="155"/>
      <c r="F303" s="210"/>
      <c r="G303" s="155"/>
      <c r="H303" s="210"/>
      <c r="I303" s="202"/>
      <c r="J303" s="210"/>
      <c r="K303" s="205"/>
      <c r="L303" s="209"/>
      <c r="M303" s="156"/>
      <c r="N303" s="209"/>
      <c r="S303" s="3"/>
      <c r="X303" s="3"/>
      <c r="AA303" s="3"/>
      <c r="AG303" s="3"/>
    </row>
    <row r="304" spans="1:33" ht="21.75" thickBot="1" x14ac:dyDescent="0.4">
      <c r="B304" s="8"/>
      <c r="C304" s="8"/>
      <c r="D304" s="8"/>
      <c r="E304" s="8"/>
      <c r="F304" s="214"/>
      <c r="G304" s="8"/>
      <c r="H304" s="214"/>
      <c r="I304" s="196"/>
      <c r="J304" s="214"/>
      <c r="K304" s="196"/>
      <c r="L304" s="214"/>
    </row>
    <row r="305" spans="1:38" ht="27" customHeight="1" thickBot="1" x14ac:dyDescent="0.3">
      <c r="A305" s="791" t="s">
        <v>150</v>
      </c>
      <c r="B305" s="792"/>
      <c r="C305" s="792"/>
      <c r="D305" s="792"/>
      <c r="E305" s="792"/>
      <c r="F305" s="792"/>
      <c r="G305" s="792"/>
      <c r="H305" s="792"/>
      <c r="I305" s="792"/>
      <c r="J305" s="792"/>
      <c r="K305" s="793"/>
      <c r="L305" s="792"/>
      <c r="M305" s="792"/>
      <c r="N305" s="792"/>
      <c r="O305" s="792"/>
      <c r="P305" s="792"/>
      <c r="Q305" s="792"/>
      <c r="R305" s="792"/>
      <c r="S305" s="792"/>
      <c r="T305" s="792"/>
      <c r="U305" s="792"/>
      <c r="V305" s="792"/>
      <c r="W305" s="792"/>
      <c r="X305" s="792"/>
      <c r="Y305" s="792"/>
      <c r="Z305" s="792"/>
      <c r="AA305" s="792"/>
      <c r="AB305" s="792"/>
      <c r="AC305" s="792"/>
      <c r="AD305" s="792"/>
      <c r="AE305" s="792"/>
      <c r="AF305" s="792"/>
      <c r="AG305" s="792"/>
      <c r="AH305" s="792"/>
      <c r="AI305" s="792"/>
      <c r="AJ305" s="792"/>
      <c r="AK305" s="792"/>
      <c r="AL305" s="43"/>
    </row>
    <row r="306" spans="1:38" ht="33.75" customHeight="1" x14ac:dyDescent="0.25">
      <c r="A306" s="794" t="s">
        <v>0</v>
      </c>
      <c r="B306" s="795"/>
      <c r="C306" s="744" t="s">
        <v>41</v>
      </c>
      <c r="D306" s="745"/>
      <c r="E306" s="748" t="s">
        <v>80</v>
      </c>
      <c r="F306" s="749"/>
      <c r="G306" s="749"/>
      <c r="H306" s="749"/>
      <c r="I306" s="749"/>
      <c r="J306" s="749"/>
      <c r="K306" s="750"/>
      <c r="L306" s="749"/>
      <c r="M306" s="749"/>
      <c r="N306" s="802"/>
      <c r="O306" s="754" t="s">
        <v>78</v>
      </c>
      <c r="P306" s="755"/>
      <c r="Q306" s="755"/>
      <c r="R306" s="755"/>
      <c r="S306" s="755"/>
      <c r="T306" s="755"/>
      <c r="U306" s="755"/>
      <c r="V306" s="755"/>
      <c r="W306" s="755"/>
      <c r="X306" s="755"/>
      <c r="Y306" s="755"/>
      <c r="Z306" s="755"/>
      <c r="AA306" s="755"/>
      <c r="AB306" s="755"/>
      <c r="AC306" s="755"/>
      <c r="AD306" s="755"/>
      <c r="AE306" s="755"/>
      <c r="AF306" s="755"/>
      <c r="AG306" s="755"/>
      <c r="AH306" s="755"/>
      <c r="AI306" s="755"/>
      <c r="AJ306" s="755"/>
      <c r="AK306" s="755"/>
      <c r="AL306" s="756"/>
    </row>
    <row r="307" spans="1:38" ht="51" customHeight="1" thickBot="1" x14ac:dyDescent="0.3">
      <c r="A307" s="796"/>
      <c r="B307" s="797"/>
      <c r="C307" s="800"/>
      <c r="D307" s="801"/>
      <c r="E307" s="803"/>
      <c r="F307" s="804"/>
      <c r="G307" s="804"/>
      <c r="H307" s="804"/>
      <c r="I307" s="804"/>
      <c r="J307" s="804"/>
      <c r="K307" s="805"/>
      <c r="L307" s="804"/>
      <c r="M307" s="804"/>
      <c r="N307" s="806"/>
      <c r="O307" s="859"/>
      <c r="P307" s="860"/>
      <c r="Q307" s="860"/>
      <c r="R307" s="860"/>
      <c r="S307" s="860"/>
      <c r="T307" s="860"/>
      <c r="U307" s="860"/>
      <c r="V307" s="860"/>
      <c r="W307" s="860"/>
      <c r="X307" s="860"/>
      <c r="Y307" s="860"/>
      <c r="Z307" s="860"/>
      <c r="AA307" s="860"/>
      <c r="AB307" s="860"/>
      <c r="AC307" s="860"/>
      <c r="AD307" s="860"/>
      <c r="AE307" s="860"/>
      <c r="AF307" s="860"/>
      <c r="AG307" s="860"/>
      <c r="AH307" s="860"/>
      <c r="AI307" s="860"/>
      <c r="AJ307" s="860"/>
      <c r="AK307" s="860"/>
      <c r="AL307" s="861"/>
    </row>
    <row r="308" spans="1:38" ht="75" customHeight="1" x14ac:dyDescent="0.25">
      <c r="A308" s="796"/>
      <c r="B308" s="797"/>
      <c r="C308" s="862" t="s">
        <v>43</v>
      </c>
      <c r="D308" s="866" t="s">
        <v>44</v>
      </c>
      <c r="E308" s="853" t="s">
        <v>59</v>
      </c>
      <c r="F308" s="854"/>
      <c r="G308" s="854"/>
      <c r="H308" s="855"/>
      <c r="I308" s="845" t="s">
        <v>58</v>
      </c>
      <c r="J308" s="846"/>
      <c r="K308" s="847"/>
      <c r="L308" s="848"/>
      <c r="M308" s="841" t="s">
        <v>49</v>
      </c>
      <c r="N308" s="842"/>
      <c r="O308" s="807" t="s">
        <v>103</v>
      </c>
      <c r="P308" s="808"/>
      <c r="Q308" s="808"/>
      <c r="R308" s="808"/>
      <c r="S308" s="811" t="s">
        <v>49</v>
      </c>
      <c r="T308" s="812"/>
      <c r="U308" s="815" t="s">
        <v>104</v>
      </c>
      <c r="V308" s="816"/>
      <c r="W308" s="816"/>
      <c r="X308" s="816"/>
      <c r="Y308" s="816"/>
      <c r="Z308" s="817"/>
      <c r="AA308" s="821" t="s">
        <v>49</v>
      </c>
      <c r="AB308" s="822"/>
      <c r="AC308" s="825" t="s">
        <v>105</v>
      </c>
      <c r="AD308" s="826"/>
      <c r="AE308" s="826"/>
      <c r="AF308" s="827"/>
      <c r="AG308" s="831" t="s">
        <v>49</v>
      </c>
      <c r="AH308" s="832"/>
      <c r="AI308" s="835" t="s">
        <v>23</v>
      </c>
      <c r="AJ308" s="836"/>
      <c r="AK308" s="836"/>
      <c r="AL308" s="837"/>
    </row>
    <row r="309" spans="1:38" ht="75" customHeight="1" thickBot="1" x14ac:dyDescent="0.3">
      <c r="A309" s="796"/>
      <c r="B309" s="797"/>
      <c r="C309" s="862"/>
      <c r="D309" s="866"/>
      <c r="E309" s="856"/>
      <c r="F309" s="857"/>
      <c r="G309" s="857"/>
      <c r="H309" s="858"/>
      <c r="I309" s="849"/>
      <c r="J309" s="850"/>
      <c r="K309" s="851"/>
      <c r="L309" s="852"/>
      <c r="M309" s="843"/>
      <c r="N309" s="844"/>
      <c r="O309" s="809"/>
      <c r="P309" s="810"/>
      <c r="Q309" s="810"/>
      <c r="R309" s="810"/>
      <c r="S309" s="813"/>
      <c r="T309" s="814"/>
      <c r="U309" s="818"/>
      <c r="V309" s="819"/>
      <c r="W309" s="819"/>
      <c r="X309" s="819"/>
      <c r="Y309" s="819"/>
      <c r="Z309" s="820"/>
      <c r="AA309" s="823"/>
      <c r="AB309" s="824"/>
      <c r="AC309" s="828"/>
      <c r="AD309" s="829"/>
      <c r="AE309" s="829"/>
      <c r="AF309" s="830"/>
      <c r="AG309" s="833"/>
      <c r="AH309" s="834"/>
      <c r="AI309" s="838"/>
      <c r="AJ309" s="839"/>
      <c r="AK309" s="839"/>
      <c r="AL309" s="840"/>
    </row>
    <row r="310" spans="1:38" ht="139.5" customHeight="1" thickBot="1" x14ac:dyDescent="0.3">
      <c r="A310" s="798"/>
      <c r="B310" s="799"/>
      <c r="C310" s="863"/>
      <c r="D310" s="867"/>
      <c r="E310" s="91" t="s">
        <v>81</v>
      </c>
      <c r="F310" s="619" t="s">
        <v>82</v>
      </c>
      <c r="G310" s="91" t="s">
        <v>83</v>
      </c>
      <c r="H310" s="619" t="s">
        <v>84</v>
      </c>
      <c r="I310" s="197" t="s">
        <v>81</v>
      </c>
      <c r="J310" s="64" t="s">
        <v>92</v>
      </c>
      <c r="K310" s="197" t="s">
        <v>93</v>
      </c>
      <c r="L310" s="64" t="s">
        <v>94</v>
      </c>
      <c r="M310" s="98" t="s">
        <v>85</v>
      </c>
      <c r="N310" s="207" t="s">
        <v>86</v>
      </c>
      <c r="O310" s="100" t="s">
        <v>87</v>
      </c>
      <c r="P310" s="102" t="s">
        <v>101</v>
      </c>
      <c r="Q310" s="100" t="s">
        <v>88</v>
      </c>
      <c r="R310" s="102" t="s">
        <v>102</v>
      </c>
      <c r="S310" s="103" t="s">
        <v>89</v>
      </c>
      <c r="T310" s="213" t="s">
        <v>90</v>
      </c>
      <c r="U310" s="104" t="s">
        <v>87</v>
      </c>
      <c r="V310" s="107" t="s">
        <v>106</v>
      </c>
      <c r="W310" s="105" t="s">
        <v>107</v>
      </c>
      <c r="X310" s="108" t="s">
        <v>88</v>
      </c>
      <c r="Y310" s="107" t="s">
        <v>108</v>
      </c>
      <c r="Z310" s="105" t="s">
        <v>109</v>
      </c>
      <c r="AA310" s="110" t="s">
        <v>95</v>
      </c>
      <c r="AB310" s="111" t="s">
        <v>96</v>
      </c>
      <c r="AC310" s="112" t="s">
        <v>87</v>
      </c>
      <c r="AD310" s="113" t="s">
        <v>101</v>
      </c>
      <c r="AE310" s="112" t="s">
        <v>88</v>
      </c>
      <c r="AF310" s="113" t="s">
        <v>102</v>
      </c>
      <c r="AG310" s="114" t="s">
        <v>91</v>
      </c>
      <c r="AH310" s="115" t="s">
        <v>110</v>
      </c>
      <c r="AI310" s="120" t="s">
        <v>111</v>
      </c>
      <c r="AJ310" s="121" t="s">
        <v>112</v>
      </c>
      <c r="AK310" s="122" t="s">
        <v>39</v>
      </c>
      <c r="AL310" s="124" t="s">
        <v>57</v>
      </c>
    </row>
    <row r="311" spans="1:38" ht="38.25" customHeight="1" thickBot="1" x14ac:dyDescent="0.3">
      <c r="A311" s="708" t="s">
        <v>1</v>
      </c>
      <c r="B311" s="712"/>
      <c r="C311" s="5" t="s">
        <v>2</v>
      </c>
      <c r="D311" s="70" t="s">
        <v>3</v>
      </c>
      <c r="E311" s="5" t="s">
        <v>4</v>
      </c>
      <c r="F311" s="208" t="s">
        <v>5</v>
      </c>
      <c r="G311" s="5" t="s">
        <v>33</v>
      </c>
      <c r="H311" s="208" t="s">
        <v>34</v>
      </c>
      <c r="I311" s="198" t="s">
        <v>18</v>
      </c>
      <c r="J311" s="208" t="s">
        <v>19</v>
      </c>
      <c r="K311" s="198" t="s">
        <v>20</v>
      </c>
      <c r="L311" s="208" t="s">
        <v>21</v>
      </c>
      <c r="M311" s="5" t="s">
        <v>22</v>
      </c>
      <c r="N311" s="208" t="s">
        <v>35</v>
      </c>
      <c r="O311" s="5" t="s">
        <v>36</v>
      </c>
      <c r="P311" s="208" t="s">
        <v>37</v>
      </c>
      <c r="Q311" s="5" t="s">
        <v>38</v>
      </c>
      <c r="R311" s="208" t="s">
        <v>24</v>
      </c>
      <c r="S311" s="5" t="s">
        <v>25</v>
      </c>
      <c r="T311" s="208" t="s">
        <v>26</v>
      </c>
      <c r="U311" s="5" t="s">
        <v>27</v>
      </c>
      <c r="V311" s="321" t="s">
        <v>28</v>
      </c>
      <c r="W311" s="208" t="s">
        <v>29</v>
      </c>
      <c r="X311" s="70" t="s">
        <v>30</v>
      </c>
      <c r="Y311" s="208" t="s">
        <v>31</v>
      </c>
      <c r="Z311" s="208" t="s">
        <v>32</v>
      </c>
      <c r="AA311" s="5" t="s">
        <v>51</v>
      </c>
      <c r="AB311" s="5" t="s">
        <v>52</v>
      </c>
      <c r="AC311" s="5" t="s">
        <v>53</v>
      </c>
      <c r="AD311" s="5" t="s">
        <v>54</v>
      </c>
      <c r="AE311" s="5" t="s">
        <v>55</v>
      </c>
      <c r="AF311" s="5" t="s">
        <v>56</v>
      </c>
      <c r="AG311" s="5" t="s">
        <v>60</v>
      </c>
      <c r="AH311" s="5" t="s">
        <v>61</v>
      </c>
      <c r="AI311" s="5" t="s">
        <v>62</v>
      </c>
      <c r="AJ311" s="70" t="s">
        <v>63</v>
      </c>
      <c r="AK311" s="5" t="s">
        <v>64</v>
      </c>
      <c r="AL311" s="71" t="s">
        <v>65</v>
      </c>
    </row>
    <row r="312" spans="1:38" ht="99" customHeight="1" x14ac:dyDescent="0.25">
      <c r="A312" s="12">
        <v>1</v>
      </c>
      <c r="B312" s="13" t="s">
        <v>11</v>
      </c>
      <c r="C312" s="713">
        <v>1037329.88</v>
      </c>
      <c r="D312" s="716">
        <f>C312-AH325</f>
        <v>923157.57000000007</v>
      </c>
      <c r="E312" s="76"/>
      <c r="F312" s="446"/>
      <c r="G312" s="76"/>
      <c r="H312" s="446"/>
      <c r="I312" s="451"/>
      <c r="J312" s="41"/>
      <c r="K312" s="451"/>
      <c r="L312" s="446"/>
      <c r="M312" s="76"/>
      <c r="N312" s="234"/>
      <c r="O312" s="76"/>
      <c r="P312" s="234"/>
      <c r="Q312" s="76"/>
      <c r="R312" s="234"/>
      <c r="S312" s="76"/>
      <c r="T312" s="234"/>
      <c r="U312" s="76"/>
      <c r="V312" s="235"/>
      <c r="W312" s="234"/>
      <c r="X312" s="76"/>
      <c r="Y312" s="235"/>
      <c r="Z312" s="234"/>
      <c r="AA312" s="76"/>
      <c r="AB312" s="234"/>
      <c r="AC312" s="76"/>
      <c r="AD312" s="41"/>
      <c r="AE312" s="76"/>
      <c r="AF312" s="41"/>
      <c r="AG312" s="76">
        <f>U312+X312+AC312+AE312</f>
        <v>0</v>
      </c>
      <c r="AH312" s="41">
        <f>W312+Z312+AD312+AF312</f>
        <v>0</v>
      </c>
      <c r="AI312" s="39">
        <f>AD312/(C312-AH319)</f>
        <v>0</v>
      </c>
      <c r="AJ312" s="90">
        <f>AF312/(C312-AH319)</f>
        <v>0</v>
      </c>
      <c r="AK312" s="123"/>
      <c r="AL312" s="125">
        <f>AH312/C312</f>
        <v>0</v>
      </c>
    </row>
    <row r="313" spans="1:38" ht="87" customHeight="1" x14ac:dyDescent="0.25">
      <c r="A313" s="14">
        <v>2</v>
      </c>
      <c r="B313" s="15" t="s">
        <v>6</v>
      </c>
      <c r="C313" s="714"/>
      <c r="D313" s="717"/>
      <c r="E313" s="76"/>
      <c r="F313" s="446"/>
      <c r="G313" s="76"/>
      <c r="H313" s="446"/>
      <c r="I313" s="451"/>
      <c r="J313" s="41"/>
      <c r="K313" s="451"/>
      <c r="L313" s="446"/>
      <c r="M313" s="76"/>
      <c r="N313" s="234"/>
      <c r="O313" s="76"/>
      <c r="P313" s="234"/>
      <c r="Q313" s="76"/>
      <c r="R313" s="234"/>
      <c r="S313" s="76"/>
      <c r="T313" s="234"/>
      <c r="U313" s="76"/>
      <c r="V313" s="235"/>
      <c r="W313" s="234"/>
      <c r="X313" s="76"/>
      <c r="Y313" s="235"/>
      <c r="Z313" s="234"/>
      <c r="AA313" s="76"/>
      <c r="AB313" s="234"/>
      <c r="AC313" s="76"/>
      <c r="AD313" s="41"/>
      <c r="AE313" s="76"/>
      <c r="AF313" s="41"/>
      <c r="AG313" s="76">
        <f t="shared" ref="AG313:AG324" si="169">U313+X313+AC313+AE313</f>
        <v>0</v>
      </c>
      <c r="AH313" s="41">
        <f t="shared" ref="AH313:AH324" si="170">W313+Z313+AD313+AF313</f>
        <v>0</v>
      </c>
      <c r="AI313" s="39">
        <f>AD313/(C312-AH319)</f>
        <v>0</v>
      </c>
      <c r="AJ313" s="90">
        <f>AF313/(C312-AH319)</f>
        <v>0</v>
      </c>
      <c r="AK313" s="123"/>
      <c r="AL313" s="125">
        <f>AH313/C312</f>
        <v>0</v>
      </c>
    </row>
    <row r="314" spans="1:38" ht="85.5" customHeight="1" x14ac:dyDescent="0.25">
      <c r="A314" s="14">
        <v>3</v>
      </c>
      <c r="B314" s="15" t="s">
        <v>13</v>
      </c>
      <c r="C314" s="714"/>
      <c r="D314" s="717"/>
      <c r="E314" s="92"/>
      <c r="F314" s="468"/>
      <c r="G314" s="26"/>
      <c r="H314" s="475"/>
      <c r="I314" s="199"/>
      <c r="J314" s="29"/>
      <c r="K314" s="199"/>
      <c r="L314" s="437"/>
      <c r="M314" s="248">
        <f t="shared" ref="M314:M315" si="171">SUM(I314,K314)</f>
        <v>0</v>
      </c>
      <c r="N314" s="249">
        <f t="shared" ref="N314:N315" si="172">SUM(J314,L314)</f>
        <v>0</v>
      </c>
      <c r="O314" s="226"/>
      <c r="P314" s="221"/>
      <c r="Q314" s="226"/>
      <c r="R314" s="221"/>
      <c r="S314" s="274">
        <f t="shared" ref="S314:S315" si="173">SUM(O314,Q314)</f>
        <v>0</v>
      </c>
      <c r="T314" s="275">
        <f t="shared" ref="T314:T315" si="174">SUM(P314,R314)</f>
        <v>0</v>
      </c>
      <c r="U314" s="231"/>
      <c r="V314" s="232"/>
      <c r="W314" s="230"/>
      <c r="X314" s="242"/>
      <c r="Y314" s="232"/>
      <c r="Z314" s="230"/>
      <c r="AA314" s="276">
        <f t="shared" ref="AA314:AA315" si="175">SUM(U314,X314)</f>
        <v>0</v>
      </c>
      <c r="AB314" s="277">
        <f t="shared" ref="AB314" si="176">SUM(W314,Z314)</f>
        <v>0</v>
      </c>
      <c r="AC314" s="10"/>
      <c r="AD314" s="21"/>
      <c r="AE314" s="10"/>
      <c r="AF314" s="21"/>
      <c r="AG314" s="116">
        <f t="shared" si="169"/>
        <v>0</v>
      </c>
      <c r="AH314" s="117">
        <f t="shared" si="170"/>
        <v>0</v>
      </c>
      <c r="AI314" s="67">
        <f>AD314/(C312-AH319)</f>
        <v>0</v>
      </c>
      <c r="AJ314" s="66">
        <f>AF314/(C312-AH319)</f>
        <v>0</v>
      </c>
      <c r="AK314" s="123"/>
      <c r="AL314" s="126">
        <f>AH314/C312</f>
        <v>0</v>
      </c>
    </row>
    <row r="315" spans="1:38" ht="101.25" customHeight="1" x14ac:dyDescent="0.25">
      <c r="A315" s="14">
        <v>4</v>
      </c>
      <c r="B315" s="15" t="s">
        <v>14</v>
      </c>
      <c r="C315" s="714"/>
      <c r="D315" s="717"/>
      <c r="E315" s="92"/>
      <c r="F315" s="468"/>
      <c r="G315" s="26"/>
      <c r="H315" s="475"/>
      <c r="I315" s="199"/>
      <c r="J315" s="29"/>
      <c r="K315" s="199"/>
      <c r="L315" s="437"/>
      <c r="M315" s="248">
        <f t="shared" si="171"/>
        <v>0</v>
      </c>
      <c r="N315" s="249">
        <f t="shared" si="172"/>
        <v>0</v>
      </c>
      <c r="O315" s="226"/>
      <c r="P315" s="221"/>
      <c r="Q315" s="226"/>
      <c r="R315" s="221"/>
      <c r="S315" s="274">
        <f t="shared" si="173"/>
        <v>0</v>
      </c>
      <c r="T315" s="275">
        <f t="shared" si="174"/>
        <v>0</v>
      </c>
      <c r="U315" s="231"/>
      <c r="V315" s="232"/>
      <c r="W315" s="230"/>
      <c r="X315" s="242"/>
      <c r="Y315" s="232"/>
      <c r="Z315" s="230"/>
      <c r="AA315" s="276">
        <f t="shared" si="175"/>
        <v>0</v>
      </c>
      <c r="AB315" s="277">
        <f t="shared" ref="AB315" si="177">SUM(W315,Z315)</f>
        <v>0</v>
      </c>
      <c r="AC315" s="10"/>
      <c r="AD315" s="21"/>
      <c r="AE315" s="10"/>
      <c r="AF315" s="21"/>
      <c r="AG315" s="116">
        <f t="shared" si="169"/>
        <v>0</v>
      </c>
      <c r="AH315" s="117">
        <f t="shared" si="170"/>
        <v>0</v>
      </c>
      <c r="AI315" s="67">
        <f>AD315/(C312-AH319)</f>
        <v>0</v>
      </c>
      <c r="AJ315" s="66">
        <f>AF315/(C312-AH319)</f>
        <v>0</v>
      </c>
      <c r="AK315" s="123"/>
      <c r="AL315" s="126">
        <f>AH315/C312</f>
        <v>0</v>
      </c>
    </row>
    <row r="316" spans="1:38" ht="138" customHeight="1" x14ac:dyDescent="0.25">
      <c r="A316" s="14">
        <v>5</v>
      </c>
      <c r="B316" s="15" t="s">
        <v>99</v>
      </c>
      <c r="C316" s="714"/>
      <c r="D316" s="717"/>
      <c r="E316" s="76"/>
      <c r="F316" s="446"/>
      <c r="G316" s="76"/>
      <c r="H316" s="446"/>
      <c r="I316" s="451"/>
      <c r="J316" s="41"/>
      <c r="K316" s="451"/>
      <c r="L316" s="446"/>
      <c r="M316" s="76"/>
      <c r="N316" s="234"/>
      <c r="O316" s="76"/>
      <c r="P316" s="234"/>
      <c r="Q316" s="76"/>
      <c r="R316" s="234"/>
      <c r="S316" s="76"/>
      <c r="T316" s="234"/>
      <c r="U316" s="76"/>
      <c r="V316" s="235"/>
      <c r="W316" s="234"/>
      <c r="X316" s="76"/>
      <c r="Y316" s="235"/>
      <c r="Z316" s="234"/>
      <c r="AA316" s="76"/>
      <c r="AB316" s="234"/>
      <c r="AC316" s="76"/>
      <c r="AD316" s="41"/>
      <c r="AE316" s="76"/>
      <c r="AF316" s="41"/>
      <c r="AG316" s="76">
        <f t="shared" si="169"/>
        <v>0</v>
      </c>
      <c r="AH316" s="41">
        <f t="shared" si="170"/>
        <v>0</v>
      </c>
      <c r="AI316" s="39">
        <f>AD316/(C312-AH319)</f>
        <v>0</v>
      </c>
      <c r="AJ316" s="90">
        <f>AF316/(C312-AH319)</f>
        <v>0</v>
      </c>
      <c r="AK316" s="123"/>
      <c r="AL316" s="125">
        <f>AH316/C312</f>
        <v>0</v>
      </c>
    </row>
    <row r="317" spans="1:38" ht="116.25" customHeight="1" x14ac:dyDescent="0.25">
      <c r="A317" s="14">
        <v>6</v>
      </c>
      <c r="B317" s="15" t="s">
        <v>16</v>
      </c>
      <c r="C317" s="714"/>
      <c r="D317" s="717"/>
      <c r="E317" s="251">
        <v>10</v>
      </c>
      <c r="F317" s="468">
        <v>1091278.8</v>
      </c>
      <c r="G317" s="224">
        <v>0</v>
      </c>
      <c r="H317" s="475">
        <v>0</v>
      </c>
      <c r="I317" s="199">
        <v>3</v>
      </c>
      <c r="J317" s="227">
        <v>80921.679999999993</v>
      </c>
      <c r="K317" s="199"/>
      <c r="L317" s="437"/>
      <c r="M317" s="248">
        <f t="shared" ref="M317" si="178">SUM(I317,K317)</f>
        <v>3</v>
      </c>
      <c r="N317" s="249">
        <f t="shared" ref="N317" si="179">SUM(J317,L317)</f>
        <v>80921.679999999993</v>
      </c>
      <c r="O317" s="226"/>
      <c r="P317" s="221"/>
      <c r="Q317" s="226"/>
      <c r="R317" s="221"/>
      <c r="S317" s="274">
        <f t="shared" ref="S317" si="180">SUM(O317,Q317)</f>
        <v>0</v>
      </c>
      <c r="T317" s="275">
        <f t="shared" ref="T317" si="181">SUM(P317,R317)</f>
        <v>0</v>
      </c>
      <c r="U317" s="231"/>
      <c r="V317" s="232"/>
      <c r="W317" s="230"/>
      <c r="X317" s="242"/>
      <c r="Y317" s="232"/>
      <c r="Z317" s="230"/>
      <c r="AA317" s="276">
        <f t="shared" ref="AA317" si="182">SUM(U317,X317)</f>
        <v>0</v>
      </c>
      <c r="AB317" s="277">
        <f t="shared" ref="AB317" si="183">SUM(W317,Z317)</f>
        <v>0</v>
      </c>
      <c r="AC317" s="10"/>
      <c r="AD317" s="21"/>
      <c r="AE317" s="10"/>
      <c r="AF317" s="21"/>
      <c r="AG317" s="116">
        <f t="shared" si="169"/>
        <v>0</v>
      </c>
      <c r="AH317" s="117">
        <f t="shared" si="170"/>
        <v>0</v>
      </c>
      <c r="AI317" s="67">
        <f>AD317/(C312-AH319)</f>
        <v>0</v>
      </c>
      <c r="AJ317" s="66">
        <f>AF317/(C312-AH319)</f>
        <v>0</v>
      </c>
      <c r="AK317" s="123"/>
      <c r="AL317" s="126">
        <f>AH317/C312</f>
        <v>0</v>
      </c>
    </row>
    <row r="318" spans="1:38" ht="65.25" customHeight="1" x14ac:dyDescent="0.25">
      <c r="A318" s="14">
        <v>7</v>
      </c>
      <c r="B318" s="15" t="s">
        <v>98</v>
      </c>
      <c r="C318" s="714"/>
      <c r="D318" s="717"/>
      <c r="E318" s="252"/>
      <c r="F318" s="470"/>
      <c r="G318" s="233"/>
      <c r="H318" s="446"/>
      <c r="I318" s="451"/>
      <c r="J318" s="234"/>
      <c r="K318" s="451"/>
      <c r="L318" s="446"/>
      <c r="M318" s="240"/>
      <c r="N318" s="234"/>
      <c r="O318" s="233"/>
      <c r="P318" s="234"/>
      <c r="Q318" s="233"/>
      <c r="R318" s="234"/>
      <c r="S318" s="240"/>
      <c r="T318" s="234"/>
      <c r="U318" s="233"/>
      <c r="V318" s="235"/>
      <c r="W318" s="234"/>
      <c r="X318" s="240"/>
      <c r="Y318" s="235"/>
      <c r="Z318" s="234"/>
      <c r="AA318" s="240"/>
      <c r="AB318" s="79"/>
      <c r="AC318" s="40"/>
      <c r="AD318" s="41"/>
      <c r="AE318" s="40"/>
      <c r="AF318" s="41"/>
      <c r="AG318" s="76">
        <f t="shared" si="169"/>
        <v>0</v>
      </c>
      <c r="AH318" s="41">
        <f t="shared" si="170"/>
        <v>0</v>
      </c>
      <c r="AI318" s="39">
        <f>AD318/(C312-AH319)</f>
        <v>0</v>
      </c>
      <c r="AJ318" s="90">
        <f>AF318/(C312-AH319)</f>
        <v>0</v>
      </c>
      <c r="AK318" s="123"/>
      <c r="AL318" s="125">
        <f>AH318/C312</f>
        <v>0</v>
      </c>
    </row>
    <row r="319" spans="1:38" ht="59.25" customHeight="1" x14ac:dyDescent="0.25">
      <c r="A319" s="14">
        <v>8</v>
      </c>
      <c r="B319" s="15" t="s">
        <v>97</v>
      </c>
      <c r="C319" s="714"/>
      <c r="D319" s="717"/>
      <c r="E319" s="253"/>
      <c r="F319" s="472"/>
      <c r="G319" s="224">
        <v>10</v>
      </c>
      <c r="H319" s="475">
        <v>259200</v>
      </c>
      <c r="I319" s="451"/>
      <c r="J319" s="234"/>
      <c r="K319" s="199">
        <v>10</v>
      </c>
      <c r="L319" s="437">
        <v>259200</v>
      </c>
      <c r="M319" s="248">
        <f t="shared" ref="M319:M324" si="184">SUM(I319,K319)</f>
        <v>10</v>
      </c>
      <c r="N319" s="249">
        <f t="shared" ref="N319:N324" si="185">SUM(J319,L319)</f>
        <v>259200</v>
      </c>
      <c r="O319" s="101"/>
      <c r="P319" s="42"/>
      <c r="Q319" s="211">
        <v>1</v>
      </c>
      <c r="R319" s="212">
        <v>52213.5</v>
      </c>
      <c r="S319" s="274">
        <f t="shared" ref="S319:S324" si="186">SUM(O319,Q319)</f>
        <v>1</v>
      </c>
      <c r="T319" s="275">
        <f t="shared" ref="T319:T324" si="187">SUM(P319,R319)</f>
        <v>52213.5</v>
      </c>
      <c r="U319" s="233"/>
      <c r="V319" s="235"/>
      <c r="W319" s="234"/>
      <c r="X319" s="291">
        <v>4</v>
      </c>
      <c r="Y319" s="289">
        <v>74021.5</v>
      </c>
      <c r="Z319" s="290">
        <v>7830.59</v>
      </c>
      <c r="AA319" s="276">
        <f t="shared" ref="AA319:AA324" si="188">SUM(U319,X319)</f>
        <v>4</v>
      </c>
      <c r="AB319" s="277">
        <f>SUM(W319,Z319)</f>
        <v>7830.59</v>
      </c>
      <c r="AC319" s="233"/>
      <c r="AD319" s="234"/>
      <c r="AE319" s="219">
        <v>1</v>
      </c>
      <c r="AF319" s="222">
        <v>3805.62</v>
      </c>
      <c r="AG319" s="116">
        <f t="shared" si="169"/>
        <v>5</v>
      </c>
      <c r="AH319" s="117">
        <f t="shared" si="170"/>
        <v>11636.21</v>
      </c>
      <c r="AI319" s="169"/>
      <c r="AJ319" s="170"/>
      <c r="AK319" s="123">
        <f>AH325/C312</f>
        <v>0.11006364725558662</v>
      </c>
      <c r="AL319" s="126">
        <f>AH319/C312</f>
        <v>1.1217463436028662E-2</v>
      </c>
    </row>
    <row r="320" spans="1:38" ht="60" customHeight="1" x14ac:dyDescent="0.25">
      <c r="A320" s="14">
        <v>9</v>
      </c>
      <c r="B320" s="15" t="s">
        <v>7</v>
      </c>
      <c r="C320" s="714"/>
      <c r="D320" s="717"/>
      <c r="E320" s="251">
        <v>1</v>
      </c>
      <c r="F320" s="468">
        <v>27748.799999999999</v>
      </c>
      <c r="G320" s="224">
        <v>1</v>
      </c>
      <c r="H320" s="475">
        <v>195000</v>
      </c>
      <c r="I320" s="199"/>
      <c r="J320" s="227"/>
      <c r="K320" s="199">
        <v>1</v>
      </c>
      <c r="L320" s="437">
        <v>195000</v>
      </c>
      <c r="M320" s="248">
        <f t="shared" si="184"/>
        <v>1</v>
      </c>
      <c r="N320" s="249">
        <f t="shared" si="185"/>
        <v>195000</v>
      </c>
      <c r="O320" s="226"/>
      <c r="P320" s="221"/>
      <c r="Q320" s="226"/>
      <c r="R320" s="221"/>
      <c r="S320" s="274">
        <f t="shared" si="186"/>
        <v>0</v>
      </c>
      <c r="T320" s="275">
        <f t="shared" si="187"/>
        <v>0</v>
      </c>
      <c r="U320" s="231"/>
      <c r="V320" s="232"/>
      <c r="W320" s="230"/>
      <c r="X320" s="242"/>
      <c r="Y320" s="232"/>
      <c r="Z320" s="230"/>
      <c r="AA320" s="276">
        <f t="shared" si="188"/>
        <v>0</v>
      </c>
      <c r="AB320" s="277">
        <f>SUM(W320,Z320)</f>
        <v>0</v>
      </c>
      <c r="AC320" s="219"/>
      <c r="AD320" s="222"/>
      <c r="AE320" s="219"/>
      <c r="AF320" s="222"/>
      <c r="AG320" s="116">
        <f t="shared" si="169"/>
        <v>0</v>
      </c>
      <c r="AH320" s="117">
        <f t="shared" si="170"/>
        <v>0</v>
      </c>
      <c r="AI320" s="67">
        <f>AD320/(C312-AH319)</f>
        <v>0</v>
      </c>
      <c r="AJ320" s="66">
        <f>AF320/(C312-AH319)</f>
        <v>0</v>
      </c>
      <c r="AK320" s="123"/>
      <c r="AL320" s="126">
        <f>AH320/C312</f>
        <v>0</v>
      </c>
    </row>
    <row r="321" spans="1:38" ht="73.5" customHeight="1" x14ac:dyDescent="0.25">
      <c r="A321" s="14">
        <v>10</v>
      </c>
      <c r="B321" s="15" t="s">
        <v>8</v>
      </c>
      <c r="C321" s="714"/>
      <c r="D321" s="717"/>
      <c r="E321" s="251">
        <v>6</v>
      </c>
      <c r="F321" s="468">
        <v>322204.05</v>
      </c>
      <c r="G321" s="224">
        <v>1</v>
      </c>
      <c r="H321" s="475">
        <v>90000</v>
      </c>
      <c r="I321" s="199"/>
      <c r="J321" s="227"/>
      <c r="K321" s="199">
        <v>1</v>
      </c>
      <c r="L321" s="437">
        <v>90000</v>
      </c>
      <c r="M321" s="248">
        <f t="shared" si="184"/>
        <v>1</v>
      </c>
      <c r="N321" s="249">
        <f t="shared" si="185"/>
        <v>90000</v>
      </c>
      <c r="O321" s="226"/>
      <c r="P321" s="221"/>
      <c r="Q321" s="226"/>
      <c r="R321" s="221"/>
      <c r="S321" s="274">
        <f t="shared" si="186"/>
        <v>0</v>
      </c>
      <c r="T321" s="275">
        <f t="shared" si="187"/>
        <v>0</v>
      </c>
      <c r="U321" s="231"/>
      <c r="V321" s="232"/>
      <c r="W321" s="230"/>
      <c r="X321" s="242"/>
      <c r="Y321" s="232"/>
      <c r="Z321" s="230"/>
      <c r="AA321" s="276">
        <f t="shared" si="188"/>
        <v>0</v>
      </c>
      <c r="AB321" s="277">
        <f t="shared" ref="AB321:AB324" si="189">SUM(W321,Z321)</f>
        <v>0</v>
      </c>
      <c r="AC321" s="9"/>
      <c r="AD321" s="22"/>
      <c r="AE321" s="272">
        <v>1</v>
      </c>
      <c r="AF321" s="273">
        <v>81401.100000000006</v>
      </c>
      <c r="AG321" s="116">
        <f t="shared" si="169"/>
        <v>1</v>
      </c>
      <c r="AH321" s="117">
        <f t="shared" si="170"/>
        <v>81401.100000000006</v>
      </c>
      <c r="AI321" s="67">
        <f>AD321/(C312-AH319)</f>
        <v>0</v>
      </c>
      <c r="AJ321" s="66">
        <f>AF321/(C312-AH319)</f>
        <v>7.9361998987475479E-2</v>
      </c>
      <c r="AK321" s="123"/>
      <c r="AL321" s="126">
        <f>AH321/C312</f>
        <v>7.8471758665623323E-2</v>
      </c>
    </row>
    <row r="322" spans="1:38" ht="120" customHeight="1" x14ac:dyDescent="0.25">
      <c r="A322" s="14">
        <v>11</v>
      </c>
      <c r="B322" s="15" t="s">
        <v>12</v>
      </c>
      <c r="C322" s="714"/>
      <c r="D322" s="717"/>
      <c r="E322" s="251">
        <v>8</v>
      </c>
      <c r="F322" s="468">
        <v>438713.86</v>
      </c>
      <c r="G322" s="224"/>
      <c r="H322" s="475"/>
      <c r="I322" s="199">
        <v>5</v>
      </c>
      <c r="J322" s="227">
        <v>224713.60000000001</v>
      </c>
      <c r="K322" s="199"/>
      <c r="L322" s="437"/>
      <c r="M322" s="248">
        <f t="shared" si="184"/>
        <v>5</v>
      </c>
      <c r="N322" s="249">
        <f t="shared" si="185"/>
        <v>224713.60000000001</v>
      </c>
      <c r="O322" s="226">
        <v>2</v>
      </c>
      <c r="P322" s="221">
        <v>44170</v>
      </c>
      <c r="Q322" s="226"/>
      <c r="R322" s="221"/>
      <c r="S322" s="274">
        <f t="shared" si="186"/>
        <v>2</v>
      </c>
      <c r="T322" s="275">
        <f t="shared" si="187"/>
        <v>44170</v>
      </c>
      <c r="U322" s="231"/>
      <c r="V322" s="232"/>
      <c r="W322" s="230"/>
      <c r="X322" s="242"/>
      <c r="Y322" s="232"/>
      <c r="Z322" s="230"/>
      <c r="AA322" s="276">
        <f t="shared" si="188"/>
        <v>0</v>
      </c>
      <c r="AB322" s="277">
        <f t="shared" si="189"/>
        <v>0</v>
      </c>
      <c r="AC322" s="219">
        <v>1</v>
      </c>
      <c r="AD322" s="222">
        <v>17800</v>
      </c>
      <c r="AE322" s="219"/>
      <c r="AF322" s="222"/>
      <c r="AG322" s="116">
        <f t="shared" si="169"/>
        <v>1</v>
      </c>
      <c r="AH322" s="117">
        <f t="shared" si="170"/>
        <v>17800</v>
      </c>
      <c r="AI322" s="67">
        <f>AD322/(C312-AH319)</f>
        <v>1.7354109243942199E-2</v>
      </c>
      <c r="AJ322" s="66">
        <f>AF322/(C312-AH319)</f>
        <v>0</v>
      </c>
      <c r="AK322" s="123"/>
      <c r="AL322" s="126">
        <f>AH322/C312</f>
        <v>1.7159440158033432E-2</v>
      </c>
    </row>
    <row r="323" spans="1:38" ht="63.75" customHeight="1" x14ac:dyDescent="0.25">
      <c r="A323" s="14">
        <v>12</v>
      </c>
      <c r="B323" s="15" t="s">
        <v>9</v>
      </c>
      <c r="C323" s="714"/>
      <c r="D323" s="717"/>
      <c r="E323" s="251">
        <v>11</v>
      </c>
      <c r="F323" s="468">
        <v>244767.65</v>
      </c>
      <c r="G323" s="224"/>
      <c r="H323" s="475"/>
      <c r="I323" s="199">
        <v>6</v>
      </c>
      <c r="J323" s="227">
        <v>74331</v>
      </c>
      <c r="K323" s="199"/>
      <c r="L323" s="437"/>
      <c r="M323" s="248">
        <f t="shared" si="184"/>
        <v>6</v>
      </c>
      <c r="N323" s="249">
        <f t="shared" si="185"/>
        <v>74331</v>
      </c>
      <c r="O323" s="226"/>
      <c r="P323" s="221"/>
      <c r="Q323" s="226"/>
      <c r="R323" s="221"/>
      <c r="S323" s="274">
        <f t="shared" si="186"/>
        <v>0</v>
      </c>
      <c r="T323" s="275">
        <f t="shared" si="187"/>
        <v>0</v>
      </c>
      <c r="U323" s="231"/>
      <c r="V323" s="232"/>
      <c r="W323" s="230"/>
      <c r="X323" s="242"/>
      <c r="Y323" s="232"/>
      <c r="Z323" s="230"/>
      <c r="AA323" s="276">
        <f t="shared" si="188"/>
        <v>0</v>
      </c>
      <c r="AB323" s="277">
        <f t="shared" si="189"/>
        <v>0</v>
      </c>
      <c r="AC323" s="219">
        <v>1</v>
      </c>
      <c r="AD323" s="222">
        <v>3335</v>
      </c>
      <c r="AE323" s="219"/>
      <c r="AF323" s="222"/>
      <c r="AG323" s="116">
        <f t="shared" si="169"/>
        <v>1</v>
      </c>
      <c r="AH323" s="117">
        <f t="shared" si="170"/>
        <v>3335</v>
      </c>
      <c r="AI323" s="67">
        <f>AD323/(C312-AH319)</f>
        <v>3.2514581083453501E-3</v>
      </c>
      <c r="AJ323" s="66">
        <f>AF323/(C312-AH319)</f>
        <v>0</v>
      </c>
      <c r="AK323" s="123"/>
      <c r="AL323" s="126">
        <f>AH323/C312</f>
        <v>3.2149849959012076E-3</v>
      </c>
    </row>
    <row r="324" spans="1:38" ht="62.25" customHeight="1" thickBot="1" x14ac:dyDescent="0.3">
      <c r="A324" s="16">
        <v>13</v>
      </c>
      <c r="B324" s="17" t="s">
        <v>10</v>
      </c>
      <c r="C324" s="715"/>
      <c r="D324" s="718"/>
      <c r="E324" s="255">
        <v>6</v>
      </c>
      <c r="F324" s="474">
        <v>264019.3</v>
      </c>
      <c r="G324" s="225">
        <v>1</v>
      </c>
      <c r="H324" s="476">
        <v>35000</v>
      </c>
      <c r="I324" s="200">
        <v>3</v>
      </c>
      <c r="J324" s="256">
        <v>78163.600000000006</v>
      </c>
      <c r="K324" s="200">
        <v>1</v>
      </c>
      <c r="L324" s="478">
        <v>35000</v>
      </c>
      <c r="M324" s="248">
        <f t="shared" si="184"/>
        <v>4</v>
      </c>
      <c r="N324" s="249">
        <f t="shared" si="185"/>
        <v>113163.6</v>
      </c>
      <c r="O324" s="44"/>
      <c r="P324" s="20"/>
      <c r="Q324" s="44"/>
      <c r="R324" s="20"/>
      <c r="S324" s="274">
        <f t="shared" si="186"/>
        <v>0</v>
      </c>
      <c r="T324" s="275">
        <f t="shared" si="187"/>
        <v>0</v>
      </c>
      <c r="U324" s="257"/>
      <c r="V324" s="259"/>
      <c r="W324" s="258"/>
      <c r="X324" s="260"/>
      <c r="Y324" s="259"/>
      <c r="Z324" s="258"/>
      <c r="AA324" s="276">
        <f t="shared" si="188"/>
        <v>0</v>
      </c>
      <c r="AB324" s="277">
        <f t="shared" si="189"/>
        <v>0</v>
      </c>
      <c r="AC324" s="18"/>
      <c r="AD324" s="23"/>
      <c r="AE324" s="18"/>
      <c r="AF324" s="23"/>
      <c r="AG324" s="118">
        <f t="shared" si="169"/>
        <v>0</v>
      </c>
      <c r="AH324" s="119">
        <f t="shared" si="170"/>
        <v>0</v>
      </c>
      <c r="AI324" s="68">
        <f>AD324/(C312-AH319)</f>
        <v>0</v>
      </c>
      <c r="AJ324" s="69">
        <f>AF324/(C312-AH319)</f>
        <v>0</v>
      </c>
      <c r="AK324" s="129"/>
      <c r="AL324" s="127">
        <f>AH324/C312</f>
        <v>0</v>
      </c>
    </row>
    <row r="325" spans="1:38" ht="29.25" customHeight="1" thickBot="1" x14ac:dyDescent="0.3">
      <c r="A325" s="719" t="s">
        <v>40</v>
      </c>
      <c r="B325" s="720"/>
      <c r="C325" s="11">
        <f>C312</f>
        <v>1037329.88</v>
      </c>
      <c r="D325" s="11">
        <f>D312</f>
        <v>923157.57000000007</v>
      </c>
      <c r="E325" s="56">
        <f t="shared" ref="E325:L325" si="190">SUM(E312:E324)</f>
        <v>42</v>
      </c>
      <c r="F325" s="236">
        <f t="shared" si="190"/>
        <v>2388732.46</v>
      </c>
      <c r="G325" s="56">
        <f t="shared" si="190"/>
        <v>13</v>
      </c>
      <c r="H325" s="236">
        <f t="shared" si="190"/>
        <v>579200</v>
      </c>
      <c r="I325" s="241">
        <f t="shared" si="190"/>
        <v>17</v>
      </c>
      <c r="J325" s="57">
        <f t="shared" si="190"/>
        <v>458129.88</v>
      </c>
      <c r="K325" s="241">
        <f t="shared" si="190"/>
        <v>13</v>
      </c>
      <c r="L325" s="244">
        <f t="shared" si="190"/>
        <v>579200</v>
      </c>
      <c r="M325" s="51">
        <f>SUM(M312:M324)</f>
        <v>30</v>
      </c>
      <c r="N325" s="244">
        <f>SUM(N312:N324)</f>
        <v>1037329.8799999999</v>
      </c>
      <c r="O325" s="97">
        <f>SUM(O312:O324)</f>
        <v>2</v>
      </c>
      <c r="P325" s="236">
        <f>SUM(P312:P324)</f>
        <v>44170</v>
      </c>
      <c r="Q325" s="86">
        <f t="shared" ref="Q325:AJ325" si="191">SUM(Q312:Q324)</f>
        <v>1</v>
      </c>
      <c r="R325" s="236">
        <f t="shared" si="191"/>
        <v>52213.5</v>
      </c>
      <c r="S325" s="75">
        <f t="shared" si="191"/>
        <v>3</v>
      </c>
      <c r="T325" s="46">
        <f t="shared" si="191"/>
        <v>96383.5</v>
      </c>
      <c r="U325" s="86">
        <f t="shared" si="191"/>
        <v>0</v>
      </c>
      <c r="V325" s="236">
        <f t="shared" si="191"/>
        <v>0</v>
      </c>
      <c r="W325" s="236">
        <f t="shared" si="191"/>
        <v>0</v>
      </c>
      <c r="X325" s="75">
        <f t="shared" si="191"/>
        <v>4</v>
      </c>
      <c r="Y325" s="236">
        <f t="shared" si="191"/>
        <v>74021.5</v>
      </c>
      <c r="Z325" s="236">
        <f t="shared" si="191"/>
        <v>7830.59</v>
      </c>
      <c r="AA325" s="75">
        <f t="shared" si="191"/>
        <v>4</v>
      </c>
      <c r="AB325" s="46">
        <f t="shared" si="191"/>
        <v>7830.59</v>
      </c>
      <c r="AC325" s="86">
        <f t="shared" si="191"/>
        <v>2</v>
      </c>
      <c r="AD325" s="46">
        <f t="shared" si="191"/>
        <v>21135</v>
      </c>
      <c r="AE325" s="86">
        <f t="shared" si="191"/>
        <v>2</v>
      </c>
      <c r="AF325" s="46">
        <f t="shared" si="191"/>
        <v>85206.720000000001</v>
      </c>
      <c r="AG325" s="75">
        <f t="shared" si="191"/>
        <v>8</v>
      </c>
      <c r="AH325" s="46">
        <f t="shared" si="191"/>
        <v>114172.31</v>
      </c>
      <c r="AI325" s="87">
        <f t="shared" si="191"/>
        <v>2.0605567352287548E-2</v>
      </c>
      <c r="AJ325" s="87">
        <f t="shared" si="191"/>
        <v>7.9361998987475479E-2</v>
      </c>
      <c r="AK325" s="130">
        <f>AK319</f>
        <v>0.11006364725558662</v>
      </c>
      <c r="AL325" s="128">
        <f>AH325/C312</f>
        <v>0.11006364725558662</v>
      </c>
    </row>
    <row r="326" spans="1:38" ht="21.75" thickBot="1" x14ac:dyDescent="0.3">
      <c r="AF326" s="24" t="s">
        <v>113</v>
      </c>
      <c r="AG326" s="72">
        <v>4.3499999999999996</v>
      </c>
      <c r="AH326" s="25">
        <f>AH325/AG326</f>
        <v>26246.508045977014</v>
      </c>
    </row>
    <row r="327" spans="1:38" ht="15.75" thickTop="1" x14ac:dyDescent="0.25">
      <c r="A327" s="721" t="s">
        <v>45</v>
      </c>
      <c r="B327" s="722"/>
      <c r="C327" s="722"/>
      <c r="D327" s="722"/>
      <c r="E327" s="722"/>
      <c r="F327" s="722"/>
      <c r="G327" s="722"/>
      <c r="H327" s="722"/>
      <c r="I327" s="722"/>
      <c r="J327" s="722"/>
      <c r="K327" s="723"/>
      <c r="L327" s="722"/>
      <c r="M327" s="722"/>
      <c r="N327" s="722"/>
      <c r="O327" s="722"/>
      <c r="P327" s="722"/>
      <c r="Q327" s="724"/>
    </row>
    <row r="328" spans="1:38" ht="18.75" x14ac:dyDescent="0.3">
      <c r="A328" s="725"/>
      <c r="B328" s="726"/>
      <c r="C328" s="726"/>
      <c r="D328" s="726"/>
      <c r="E328" s="726"/>
      <c r="F328" s="726"/>
      <c r="G328" s="726"/>
      <c r="H328" s="726"/>
      <c r="I328" s="726"/>
      <c r="J328" s="726"/>
      <c r="K328" s="727"/>
      <c r="L328" s="726"/>
      <c r="M328" s="726"/>
      <c r="N328" s="726"/>
      <c r="O328" s="726"/>
      <c r="P328" s="726"/>
      <c r="Q328" s="728"/>
      <c r="AF328" s="33"/>
    </row>
    <row r="329" spans="1:38" ht="15.75" x14ac:dyDescent="0.25">
      <c r="A329" s="725"/>
      <c r="B329" s="726"/>
      <c r="C329" s="726"/>
      <c r="D329" s="726"/>
      <c r="E329" s="726"/>
      <c r="F329" s="726"/>
      <c r="G329" s="726"/>
      <c r="H329" s="726"/>
      <c r="I329" s="726"/>
      <c r="J329" s="726"/>
      <c r="K329" s="727"/>
      <c r="L329" s="726"/>
      <c r="M329" s="726"/>
      <c r="N329" s="726"/>
      <c r="O329" s="726"/>
      <c r="P329" s="726"/>
      <c r="Q329" s="728"/>
      <c r="AE329" s="34" t="s">
        <v>66</v>
      </c>
      <c r="AF329" s="24"/>
    </row>
    <row r="330" spans="1:38" ht="15.75" x14ac:dyDescent="0.25">
      <c r="A330" s="725"/>
      <c r="B330" s="726"/>
      <c r="C330" s="726"/>
      <c r="D330" s="726"/>
      <c r="E330" s="726"/>
      <c r="F330" s="726"/>
      <c r="G330" s="726"/>
      <c r="H330" s="726"/>
      <c r="I330" s="726"/>
      <c r="J330" s="726"/>
      <c r="K330" s="727"/>
      <c r="L330" s="726"/>
      <c r="M330" s="726"/>
      <c r="N330" s="726"/>
      <c r="O330" s="726"/>
      <c r="P330" s="726"/>
      <c r="Q330" s="728"/>
      <c r="AE330" s="34" t="s">
        <v>46</v>
      </c>
      <c r="AF330" s="54">
        <f>(Z325-Z319)+(AF325-AF319)</f>
        <v>81401.100000000006</v>
      </c>
    </row>
    <row r="331" spans="1:38" ht="15.75" x14ac:dyDescent="0.25">
      <c r="A331" s="725"/>
      <c r="B331" s="726"/>
      <c r="C331" s="726"/>
      <c r="D331" s="726"/>
      <c r="E331" s="726"/>
      <c r="F331" s="726"/>
      <c r="G331" s="726"/>
      <c r="H331" s="726"/>
      <c r="I331" s="726"/>
      <c r="J331" s="726"/>
      <c r="K331" s="727"/>
      <c r="L331" s="726"/>
      <c r="M331" s="726"/>
      <c r="N331" s="726"/>
      <c r="O331" s="726"/>
      <c r="P331" s="726"/>
      <c r="Q331" s="728"/>
      <c r="AE331" s="34" t="s">
        <v>47</v>
      </c>
      <c r="AF331" s="54">
        <f>W325+AD325</f>
        <v>21135</v>
      </c>
    </row>
    <row r="332" spans="1:38" ht="15.75" x14ac:dyDescent="0.25">
      <c r="A332" s="725"/>
      <c r="B332" s="726"/>
      <c r="C332" s="726"/>
      <c r="D332" s="726"/>
      <c r="E332" s="726"/>
      <c r="F332" s="726"/>
      <c r="G332" s="726"/>
      <c r="H332" s="726"/>
      <c r="I332" s="726"/>
      <c r="J332" s="726"/>
      <c r="K332" s="727"/>
      <c r="L332" s="726"/>
      <c r="M332" s="726"/>
      <c r="N332" s="726"/>
      <c r="O332" s="726"/>
      <c r="P332" s="726"/>
      <c r="Q332" s="728"/>
      <c r="AE332" s="34" t="s">
        <v>48</v>
      </c>
      <c r="AF332" s="54">
        <f>Z319+AF319</f>
        <v>11636.21</v>
      </c>
    </row>
    <row r="333" spans="1:38" ht="15.75" x14ac:dyDescent="0.25">
      <c r="A333" s="725"/>
      <c r="B333" s="726"/>
      <c r="C333" s="726"/>
      <c r="D333" s="726"/>
      <c r="E333" s="726"/>
      <c r="F333" s="726"/>
      <c r="G333" s="726"/>
      <c r="H333" s="726"/>
      <c r="I333" s="726"/>
      <c r="J333" s="726"/>
      <c r="K333" s="727"/>
      <c r="L333" s="726"/>
      <c r="M333" s="726"/>
      <c r="N333" s="726"/>
      <c r="O333" s="726"/>
      <c r="P333" s="726"/>
      <c r="Q333" s="728"/>
      <c r="AE333" s="34" t="s">
        <v>49</v>
      </c>
      <c r="AF333" s="55">
        <f>SUM(AF330:AF332)</f>
        <v>114172.31</v>
      </c>
    </row>
    <row r="334" spans="1:38" x14ac:dyDescent="0.25">
      <c r="A334" s="725"/>
      <c r="B334" s="726"/>
      <c r="C334" s="726"/>
      <c r="D334" s="726"/>
      <c r="E334" s="726"/>
      <c r="F334" s="726"/>
      <c r="G334" s="726"/>
      <c r="H334" s="726"/>
      <c r="I334" s="726"/>
      <c r="J334" s="726"/>
      <c r="K334" s="727"/>
      <c r="L334" s="726"/>
      <c r="M334" s="726"/>
      <c r="N334" s="726"/>
      <c r="O334" s="726"/>
      <c r="P334" s="726"/>
      <c r="Q334" s="728"/>
    </row>
    <row r="335" spans="1:38" ht="15.75" thickBot="1" x14ac:dyDescent="0.3">
      <c r="A335" s="729"/>
      <c r="B335" s="730"/>
      <c r="C335" s="730"/>
      <c r="D335" s="730"/>
      <c r="E335" s="730"/>
      <c r="F335" s="730"/>
      <c r="G335" s="730"/>
      <c r="H335" s="730"/>
      <c r="I335" s="730"/>
      <c r="J335" s="730"/>
      <c r="K335" s="731"/>
      <c r="L335" s="730"/>
      <c r="M335" s="730"/>
      <c r="N335" s="730"/>
      <c r="O335" s="730"/>
      <c r="P335" s="730"/>
      <c r="Q335" s="732"/>
    </row>
    <row r="336" spans="1:38" ht="15.75" thickTop="1" x14ac:dyDescent="0.25"/>
    <row r="338" spans="1:39" ht="15.75" thickBot="1" x14ac:dyDescent="0.3"/>
    <row r="339" spans="1:39" ht="27" thickBot="1" x14ac:dyDescent="0.3">
      <c r="A339" s="733" t="s">
        <v>150</v>
      </c>
      <c r="B339" s="734"/>
      <c r="C339" s="734"/>
      <c r="D339" s="734"/>
      <c r="E339" s="734"/>
      <c r="F339" s="734"/>
      <c r="G339" s="734"/>
      <c r="H339" s="734"/>
      <c r="I339" s="734"/>
      <c r="J339" s="734"/>
      <c r="K339" s="735"/>
      <c r="L339" s="734"/>
      <c r="M339" s="734"/>
      <c r="N339" s="734"/>
      <c r="O339" s="734"/>
      <c r="P339" s="734"/>
      <c r="Q339" s="734"/>
      <c r="R339" s="734"/>
      <c r="S339" s="734"/>
      <c r="T339" s="734"/>
      <c r="U339" s="734"/>
      <c r="V339" s="734"/>
      <c r="W339" s="734"/>
      <c r="X339" s="734"/>
      <c r="Y339" s="734"/>
      <c r="Z339" s="734"/>
      <c r="AA339" s="734"/>
      <c r="AB339" s="734"/>
      <c r="AC339" s="734"/>
      <c r="AD339" s="734"/>
      <c r="AE339" s="734"/>
      <c r="AF339" s="734"/>
      <c r="AG339" s="734"/>
      <c r="AH339" s="734"/>
      <c r="AI339" s="734"/>
      <c r="AJ339" s="734"/>
      <c r="AK339" s="736"/>
      <c r="AL339" s="73"/>
      <c r="AM339" s="45"/>
    </row>
    <row r="340" spans="1:39" ht="21" customHeight="1" x14ac:dyDescent="0.25">
      <c r="A340" s="737" t="s">
        <v>114</v>
      </c>
      <c r="B340" s="738"/>
      <c r="C340" s="744" t="s">
        <v>41</v>
      </c>
      <c r="D340" s="745"/>
      <c r="E340" s="748" t="s">
        <v>100</v>
      </c>
      <c r="F340" s="749"/>
      <c r="G340" s="749"/>
      <c r="H340" s="749"/>
      <c r="I340" s="749"/>
      <c r="J340" s="749"/>
      <c r="K340" s="750"/>
      <c r="L340" s="749"/>
      <c r="M340" s="749"/>
      <c r="N340" s="749"/>
      <c r="O340" s="754" t="s">
        <v>77</v>
      </c>
      <c r="P340" s="755"/>
      <c r="Q340" s="755"/>
      <c r="R340" s="755"/>
      <c r="S340" s="755"/>
      <c r="T340" s="755"/>
      <c r="U340" s="755"/>
      <c r="V340" s="755"/>
      <c r="W340" s="755"/>
      <c r="X340" s="755"/>
      <c r="Y340" s="755"/>
      <c r="Z340" s="755"/>
      <c r="AA340" s="755"/>
      <c r="AB340" s="755"/>
      <c r="AC340" s="755"/>
      <c r="AD340" s="755"/>
      <c r="AE340" s="755"/>
      <c r="AF340" s="755"/>
      <c r="AG340" s="755"/>
      <c r="AH340" s="755"/>
      <c r="AI340" s="755"/>
      <c r="AJ340" s="755"/>
      <c r="AK340" s="756"/>
      <c r="AL340" s="63"/>
    </row>
    <row r="341" spans="1:39" ht="36" customHeight="1" thickBot="1" x14ac:dyDescent="0.3">
      <c r="A341" s="739"/>
      <c r="B341" s="740"/>
      <c r="C341" s="746"/>
      <c r="D341" s="747"/>
      <c r="E341" s="751"/>
      <c r="F341" s="752"/>
      <c r="G341" s="752"/>
      <c r="H341" s="752"/>
      <c r="I341" s="752"/>
      <c r="J341" s="752"/>
      <c r="K341" s="753"/>
      <c r="L341" s="752"/>
      <c r="M341" s="752"/>
      <c r="N341" s="752"/>
      <c r="O341" s="757"/>
      <c r="P341" s="758"/>
      <c r="Q341" s="758"/>
      <c r="R341" s="758"/>
      <c r="S341" s="758"/>
      <c r="T341" s="758"/>
      <c r="U341" s="758"/>
      <c r="V341" s="758"/>
      <c r="W341" s="758"/>
      <c r="X341" s="758"/>
      <c r="Y341" s="758"/>
      <c r="Z341" s="758"/>
      <c r="AA341" s="758"/>
      <c r="AB341" s="758"/>
      <c r="AC341" s="758"/>
      <c r="AD341" s="758"/>
      <c r="AE341" s="758"/>
      <c r="AF341" s="758"/>
      <c r="AG341" s="758"/>
      <c r="AH341" s="758"/>
      <c r="AI341" s="758"/>
      <c r="AJ341" s="758"/>
      <c r="AK341" s="759"/>
      <c r="AL341" s="63"/>
    </row>
    <row r="342" spans="1:39" s="33" customFormat="1" ht="84" customHeight="1" thickBot="1" x14ac:dyDescent="0.35">
      <c r="A342" s="739"/>
      <c r="B342" s="741"/>
      <c r="C342" s="760" t="s">
        <v>43</v>
      </c>
      <c r="D342" s="762" t="s">
        <v>44</v>
      </c>
      <c r="E342" s="764" t="s">
        <v>59</v>
      </c>
      <c r="F342" s="765"/>
      <c r="G342" s="765"/>
      <c r="H342" s="766"/>
      <c r="I342" s="767" t="s">
        <v>58</v>
      </c>
      <c r="J342" s="768"/>
      <c r="K342" s="769"/>
      <c r="L342" s="770"/>
      <c r="M342" s="771" t="s">
        <v>49</v>
      </c>
      <c r="N342" s="772"/>
      <c r="O342" s="773" t="s">
        <v>103</v>
      </c>
      <c r="P342" s="774"/>
      <c r="Q342" s="774"/>
      <c r="R342" s="775"/>
      <c r="S342" s="776" t="s">
        <v>49</v>
      </c>
      <c r="T342" s="777"/>
      <c r="U342" s="778" t="s">
        <v>104</v>
      </c>
      <c r="V342" s="779"/>
      <c r="W342" s="779"/>
      <c r="X342" s="779"/>
      <c r="Y342" s="779"/>
      <c r="Z342" s="780"/>
      <c r="AA342" s="781" t="s">
        <v>49</v>
      </c>
      <c r="AB342" s="782"/>
      <c r="AC342" s="783" t="s">
        <v>105</v>
      </c>
      <c r="AD342" s="784"/>
      <c r="AE342" s="784"/>
      <c r="AF342" s="785"/>
      <c r="AG342" s="786" t="s">
        <v>49</v>
      </c>
      <c r="AH342" s="787"/>
      <c r="AI342" s="788" t="s">
        <v>23</v>
      </c>
      <c r="AJ342" s="789"/>
      <c r="AK342" s="790"/>
      <c r="AL342" s="62"/>
    </row>
    <row r="343" spans="1:39" ht="113.25" thickBot="1" x14ac:dyDescent="0.3">
      <c r="A343" s="742"/>
      <c r="B343" s="743"/>
      <c r="C343" s="761"/>
      <c r="D343" s="763"/>
      <c r="E343" s="91" t="s">
        <v>81</v>
      </c>
      <c r="F343" s="619" t="s">
        <v>82</v>
      </c>
      <c r="G343" s="91" t="s">
        <v>83</v>
      </c>
      <c r="H343" s="619" t="s">
        <v>84</v>
      </c>
      <c r="I343" s="197" t="s">
        <v>81</v>
      </c>
      <c r="J343" s="64" t="s">
        <v>92</v>
      </c>
      <c r="K343" s="197" t="s">
        <v>93</v>
      </c>
      <c r="L343" s="64" t="s">
        <v>94</v>
      </c>
      <c r="M343" s="98" t="s">
        <v>85</v>
      </c>
      <c r="N343" s="207" t="s">
        <v>86</v>
      </c>
      <c r="O343" s="100" t="s">
        <v>87</v>
      </c>
      <c r="P343" s="102" t="s">
        <v>101</v>
      </c>
      <c r="Q343" s="100" t="s">
        <v>88</v>
      </c>
      <c r="R343" s="102" t="s">
        <v>102</v>
      </c>
      <c r="S343" s="103" t="s">
        <v>89</v>
      </c>
      <c r="T343" s="213" t="s">
        <v>90</v>
      </c>
      <c r="U343" s="104" t="s">
        <v>87</v>
      </c>
      <c r="V343" s="107" t="s">
        <v>106</v>
      </c>
      <c r="W343" s="105" t="s">
        <v>107</v>
      </c>
      <c r="X343" s="108" t="s">
        <v>88</v>
      </c>
      <c r="Y343" s="107" t="s">
        <v>108</v>
      </c>
      <c r="Z343" s="105" t="s">
        <v>109</v>
      </c>
      <c r="AA343" s="110" t="s">
        <v>95</v>
      </c>
      <c r="AB343" s="111" t="s">
        <v>96</v>
      </c>
      <c r="AC343" s="112" t="s">
        <v>87</v>
      </c>
      <c r="AD343" s="113" t="s">
        <v>101</v>
      </c>
      <c r="AE343" s="112" t="s">
        <v>88</v>
      </c>
      <c r="AF343" s="113" t="s">
        <v>102</v>
      </c>
      <c r="AG343" s="114" t="s">
        <v>91</v>
      </c>
      <c r="AH343" s="115" t="s">
        <v>110</v>
      </c>
      <c r="AI343" s="120" t="s">
        <v>111</v>
      </c>
      <c r="AJ343" s="122" t="s">
        <v>112</v>
      </c>
      <c r="AK343" s="151" t="s">
        <v>79</v>
      </c>
      <c r="AL343" s="58"/>
      <c r="AM343" s="59"/>
    </row>
    <row r="344" spans="1:39" ht="15.75" thickBot="1" x14ac:dyDescent="0.3">
      <c r="A344" s="708" t="s">
        <v>1</v>
      </c>
      <c r="B344" s="709"/>
      <c r="C344" s="139" t="s">
        <v>2</v>
      </c>
      <c r="D344" s="143" t="s">
        <v>3</v>
      </c>
      <c r="E344" s="144" t="s">
        <v>4</v>
      </c>
      <c r="F344" s="264" t="s">
        <v>5</v>
      </c>
      <c r="G344" s="144" t="s">
        <v>33</v>
      </c>
      <c r="H344" s="264" t="s">
        <v>34</v>
      </c>
      <c r="I344" s="263" t="s">
        <v>18</v>
      </c>
      <c r="J344" s="146" t="s">
        <v>19</v>
      </c>
      <c r="K344" s="263" t="s">
        <v>20</v>
      </c>
      <c r="L344" s="264" t="s">
        <v>21</v>
      </c>
      <c r="M344" s="145" t="s">
        <v>22</v>
      </c>
      <c r="N344" s="264" t="s">
        <v>35</v>
      </c>
      <c r="O344" s="144" t="s">
        <v>36</v>
      </c>
      <c r="P344" s="264" t="s">
        <v>37</v>
      </c>
      <c r="Q344" s="144" t="s">
        <v>38</v>
      </c>
      <c r="R344" s="264" t="s">
        <v>24</v>
      </c>
      <c r="S344" s="145" t="s">
        <v>25</v>
      </c>
      <c r="T344" s="146" t="s">
        <v>26</v>
      </c>
      <c r="U344" s="144" t="s">
        <v>27</v>
      </c>
      <c r="V344" s="88" t="s">
        <v>28</v>
      </c>
      <c r="W344" s="147" t="s">
        <v>29</v>
      </c>
      <c r="X344" s="148" t="s">
        <v>30</v>
      </c>
      <c r="Y344" s="89" t="s">
        <v>31</v>
      </c>
      <c r="Z344" s="264" t="s">
        <v>32</v>
      </c>
      <c r="AA344" s="145" t="s">
        <v>51</v>
      </c>
      <c r="AB344" s="140" t="s">
        <v>52</v>
      </c>
      <c r="AC344" s="144" t="s">
        <v>53</v>
      </c>
      <c r="AD344" s="140" t="s">
        <v>54</v>
      </c>
      <c r="AE344" s="144" t="s">
        <v>55</v>
      </c>
      <c r="AF344" s="140" t="s">
        <v>56</v>
      </c>
      <c r="AG344" s="145" t="s">
        <v>60</v>
      </c>
      <c r="AH344" s="140" t="s">
        <v>61</v>
      </c>
      <c r="AI344" s="139" t="s">
        <v>62</v>
      </c>
      <c r="AJ344" s="140" t="s">
        <v>63</v>
      </c>
      <c r="AK344" s="152" t="s">
        <v>64</v>
      </c>
      <c r="AL344" s="60"/>
      <c r="AM344" s="59"/>
    </row>
    <row r="345" spans="1:39" ht="37.5" x14ac:dyDescent="0.25">
      <c r="A345" s="31">
        <v>1</v>
      </c>
      <c r="B345" s="131" t="s">
        <v>71</v>
      </c>
      <c r="C345" s="864">
        <f>C312</f>
        <v>1037329.88</v>
      </c>
      <c r="D345" s="865">
        <f>C345-AH356</f>
        <v>923157.57000000007</v>
      </c>
      <c r="E345" s="251">
        <v>11</v>
      </c>
      <c r="F345" s="468">
        <v>181837.16</v>
      </c>
      <c r="G345" s="224">
        <v>10</v>
      </c>
      <c r="H345" s="475">
        <v>259200</v>
      </c>
      <c r="I345" s="199">
        <v>4</v>
      </c>
      <c r="J345" s="227">
        <v>60506.080000000002</v>
      </c>
      <c r="K345" s="199">
        <v>10</v>
      </c>
      <c r="L345" s="437">
        <v>259200</v>
      </c>
      <c r="M345" s="248">
        <f t="shared" ref="M345:M355" si="192">SUM(I345,K345)</f>
        <v>14</v>
      </c>
      <c r="N345" s="249">
        <f t="shared" ref="N345:N355" si="193">SUM(J345,L345)</f>
        <v>319706.08</v>
      </c>
      <c r="O345" s="226"/>
      <c r="P345" s="221"/>
      <c r="Q345" s="226">
        <v>1</v>
      </c>
      <c r="R345" s="221">
        <v>52213.5</v>
      </c>
      <c r="S345" s="245">
        <f t="shared" ref="S345:S355" si="194">O345+Q345</f>
        <v>1</v>
      </c>
      <c r="T345" s="246">
        <f t="shared" ref="T345:T355" si="195">P345+R345</f>
        <v>52213.5</v>
      </c>
      <c r="U345" s="231"/>
      <c r="V345" s="232"/>
      <c r="W345" s="230"/>
      <c r="X345" s="242">
        <v>4</v>
      </c>
      <c r="Y345" s="232">
        <v>74021.5</v>
      </c>
      <c r="Z345" s="230">
        <v>7830.59</v>
      </c>
      <c r="AA345" s="239">
        <f t="shared" ref="AA345:AA355" si="196">U345+X345</f>
        <v>4</v>
      </c>
      <c r="AB345" s="229">
        <f t="shared" ref="AB345:AB355" si="197">W345+Z345</f>
        <v>7830.59</v>
      </c>
      <c r="AC345" s="219"/>
      <c r="AD345" s="222"/>
      <c r="AE345" s="219">
        <v>1</v>
      </c>
      <c r="AF345" s="222">
        <v>3805.62</v>
      </c>
      <c r="AG345" s="261">
        <f t="shared" ref="AG345:AG355" si="198">U345+X345+AC345+AE345</f>
        <v>5</v>
      </c>
      <c r="AH345" s="262">
        <f t="shared" ref="AH345:AH355" si="199">W345+Z345+AD345+AF345</f>
        <v>11636.21</v>
      </c>
      <c r="AI345" s="67">
        <f>AD345/C312</f>
        <v>0</v>
      </c>
      <c r="AJ345" s="141">
        <f>AF345/C312</f>
        <v>3.6686690255177071E-3</v>
      </c>
      <c r="AK345" s="153">
        <f>AH345/C312</f>
        <v>1.1217463436028662E-2</v>
      </c>
      <c r="AL345" s="61"/>
      <c r="AM345" s="59"/>
    </row>
    <row r="346" spans="1:39" ht="75" x14ac:dyDescent="0.25">
      <c r="A346" s="32">
        <v>2</v>
      </c>
      <c r="B346" s="131" t="s">
        <v>72</v>
      </c>
      <c r="C346" s="864"/>
      <c r="D346" s="865"/>
      <c r="E346" s="251">
        <v>6</v>
      </c>
      <c r="F346" s="468">
        <v>381288.69</v>
      </c>
      <c r="G346" s="224"/>
      <c r="H346" s="475"/>
      <c r="I346" s="199"/>
      <c r="J346" s="227"/>
      <c r="K346" s="199"/>
      <c r="L346" s="437"/>
      <c r="M346" s="248">
        <f t="shared" si="192"/>
        <v>0</v>
      </c>
      <c r="N346" s="249">
        <f t="shared" si="193"/>
        <v>0</v>
      </c>
      <c r="O346" s="226"/>
      <c r="P346" s="221"/>
      <c r="Q346" s="226"/>
      <c r="R346" s="221"/>
      <c r="S346" s="245">
        <f t="shared" si="194"/>
        <v>0</v>
      </c>
      <c r="T346" s="246">
        <f t="shared" si="195"/>
        <v>0</v>
      </c>
      <c r="U346" s="231"/>
      <c r="V346" s="232"/>
      <c r="W346" s="230"/>
      <c r="X346" s="242"/>
      <c r="Y346" s="232"/>
      <c r="Z346" s="230"/>
      <c r="AA346" s="239">
        <f t="shared" si="196"/>
        <v>0</v>
      </c>
      <c r="AB346" s="229">
        <f t="shared" si="197"/>
        <v>0</v>
      </c>
      <c r="AC346" s="219"/>
      <c r="AD346" s="222"/>
      <c r="AE346" s="219"/>
      <c r="AF346" s="222"/>
      <c r="AG346" s="261">
        <f t="shared" si="198"/>
        <v>0</v>
      </c>
      <c r="AH346" s="262">
        <f t="shared" si="199"/>
        <v>0</v>
      </c>
      <c r="AI346" s="67">
        <f>AD346/C312</f>
        <v>0</v>
      </c>
      <c r="AJ346" s="141">
        <f>AF346/C312</f>
        <v>0</v>
      </c>
      <c r="AK346" s="153">
        <f>AH346/C312</f>
        <v>0</v>
      </c>
      <c r="AL346" s="61"/>
      <c r="AM346" s="59"/>
    </row>
    <row r="347" spans="1:39" ht="37.5" x14ac:dyDescent="0.25">
      <c r="A347" s="32">
        <v>3</v>
      </c>
      <c r="B347" s="131" t="s">
        <v>73</v>
      </c>
      <c r="C347" s="864"/>
      <c r="D347" s="865"/>
      <c r="E347" s="251">
        <v>1</v>
      </c>
      <c r="F347" s="468">
        <v>18517.5</v>
      </c>
      <c r="G347" s="224"/>
      <c r="H347" s="475"/>
      <c r="I347" s="199">
        <v>1</v>
      </c>
      <c r="J347" s="227">
        <v>18517.5</v>
      </c>
      <c r="K347" s="199"/>
      <c r="L347" s="437"/>
      <c r="M347" s="248">
        <f t="shared" si="192"/>
        <v>1</v>
      </c>
      <c r="N347" s="249">
        <f t="shared" si="193"/>
        <v>18517.5</v>
      </c>
      <c r="O347" s="226"/>
      <c r="P347" s="221"/>
      <c r="Q347" s="226"/>
      <c r="R347" s="221"/>
      <c r="S347" s="245">
        <f t="shared" si="194"/>
        <v>0</v>
      </c>
      <c r="T347" s="246">
        <f t="shared" si="195"/>
        <v>0</v>
      </c>
      <c r="U347" s="231"/>
      <c r="V347" s="232"/>
      <c r="W347" s="230"/>
      <c r="X347" s="242"/>
      <c r="Y347" s="232"/>
      <c r="Z347" s="230"/>
      <c r="AA347" s="239">
        <f t="shared" si="196"/>
        <v>0</v>
      </c>
      <c r="AB347" s="229">
        <f t="shared" si="197"/>
        <v>0</v>
      </c>
      <c r="AC347" s="219"/>
      <c r="AD347" s="222"/>
      <c r="AE347" s="219"/>
      <c r="AF347" s="222"/>
      <c r="AG347" s="261">
        <f t="shared" si="198"/>
        <v>0</v>
      </c>
      <c r="AH347" s="262">
        <f t="shared" si="199"/>
        <v>0</v>
      </c>
      <c r="AI347" s="67">
        <f>AD347/C312</f>
        <v>0</v>
      </c>
      <c r="AJ347" s="141">
        <f>AF347/C312</f>
        <v>0</v>
      </c>
      <c r="AK347" s="153">
        <f>AH347/C312</f>
        <v>0</v>
      </c>
      <c r="AL347" s="61"/>
      <c r="AM347" s="59"/>
    </row>
    <row r="348" spans="1:39" ht="37.5" x14ac:dyDescent="0.25">
      <c r="A348" s="32">
        <v>4</v>
      </c>
      <c r="B348" s="131" t="s">
        <v>74</v>
      </c>
      <c r="C348" s="864"/>
      <c r="D348" s="865"/>
      <c r="E348" s="251">
        <v>10</v>
      </c>
      <c r="F348" s="468">
        <v>530886.66</v>
      </c>
      <c r="G348" s="224"/>
      <c r="H348" s="475"/>
      <c r="I348" s="199">
        <v>6</v>
      </c>
      <c r="J348" s="227">
        <v>269646.59999999998</v>
      </c>
      <c r="K348" s="199"/>
      <c r="L348" s="437"/>
      <c r="M348" s="248">
        <f t="shared" si="192"/>
        <v>6</v>
      </c>
      <c r="N348" s="249">
        <f t="shared" si="193"/>
        <v>269646.59999999998</v>
      </c>
      <c r="O348" s="226">
        <v>2</v>
      </c>
      <c r="P348" s="221">
        <v>44170</v>
      </c>
      <c r="Q348" s="226"/>
      <c r="R348" s="221"/>
      <c r="S348" s="245">
        <f t="shared" si="194"/>
        <v>2</v>
      </c>
      <c r="T348" s="246">
        <f t="shared" si="195"/>
        <v>44170</v>
      </c>
      <c r="U348" s="231"/>
      <c r="V348" s="232"/>
      <c r="W348" s="230"/>
      <c r="X348" s="242"/>
      <c r="Y348" s="232"/>
      <c r="Z348" s="230"/>
      <c r="AA348" s="239">
        <f t="shared" si="196"/>
        <v>0</v>
      </c>
      <c r="AB348" s="229">
        <f t="shared" si="197"/>
        <v>0</v>
      </c>
      <c r="AC348" s="219">
        <v>1</v>
      </c>
      <c r="AD348" s="222">
        <v>17800</v>
      </c>
      <c r="AE348" s="219"/>
      <c r="AF348" s="222"/>
      <c r="AG348" s="261">
        <f t="shared" si="198"/>
        <v>1</v>
      </c>
      <c r="AH348" s="262">
        <f t="shared" si="199"/>
        <v>17800</v>
      </c>
      <c r="AI348" s="67">
        <f>AD348/C312</f>
        <v>1.7159440158033432E-2</v>
      </c>
      <c r="AJ348" s="141">
        <f>AF348/C312</f>
        <v>0</v>
      </c>
      <c r="AK348" s="153">
        <f>AH348/C312</f>
        <v>1.7159440158033432E-2</v>
      </c>
      <c r="AL348" s="61"/>
      <c r="AM348" s="59"/>
    </row>
    <row r="349" spans="1:39" ht="37.5" x14ac:dyDescent="0.25">
      <c r="A349" s="32">
        <v>5</v>
      </c>
      <c r="B349" s="131" t="s">
        <v>75</v>
      </c>
      <c r="C349" s="864"/>
      <c r="D349" s="865"/>
      <c r="E349" s="251"/>
      <c r="F349" s="468"/>
      <c r="G349" s="224"/>
      <c r="H349" s="475"/>
      <c r="I349" s="199"/>
      <c r="J349" s="227"/>
      <c r="K349" s="199"/>
      <c r="L349" s="437"/>
      <c r="M349" s="248">
        <f t="shared" si="192"/>
        <v>0</v>
      </c>
      <c r="N349" s="249">
        <f t="shared" si="193"/>
        <v>0</v>
      </c>
      <c r="O349" s="226"/>
      <c r="P349" s="221"/>
      <c r="Q349" s="226"/>
      <c r="R349" s="221"/>
      <c r="S349" s="245">
        <f t="shared" si="194"/>
        <v>0</v>
      </c>
      <c r="T349" s="246">
        <f t="shared" si="195"/>
        <v>0</v>
      </c>
      <c r="U349" s="231"/>
      <c r="V349" s="232"/>
      <c r="W349" s="230"/>
      <c r="X349" s="242"/>
      <c r="Y349" s="232"/>
      <c r="Z349" s="230"/>
      <c r="AA349" s="239">
        <f t="shared" si="196"/>
        <v>0</v>
      </c>
      <c r="AB349" s="229">
        <f t="shared" si="197"/>
        <v>0</v>
      </c>
      <c r="AC349" s="219"/>
      <c r="AD349" s="222"/>
      <c r="AE349" s="219"/>
      <c r="AF349" s="222"/>
      <c r="AG349" s="261">
        <f t="shared" si="198"/>
        <v>0</v>
      </c>
      <c r="AH349" s="262">
        <f t="shared" si="199"/>
        <v>0</v>
      </c>
      <c r="AI349" s="67">
        <f>AD349/C312</f>
        <v>0</v>
      </c>
      <c r="AJ349" s="141">
        <f>AF349/C312</f>
        <v>0</v>
      </c>
      <c r="AK349" s="153">
        <f>AH349/C312</f>
        <v>0</v>
      </c>
      <c r="AL349" s="61"/>
      <c r="AM349" s="59"/>
    </row>
    <row r="350" spans="1:39" ht="37.5" x14ac:dyDescent="0.25">
      <c r="A350" s="32">
        <v>6</v>
      </c>
      <c r="B350" s="131" t="s">
        <v>76</v>
      </c>
      <c r="C350" s="864"/>
      <c r="D350" s="865"/>
      <c r="E350" s="251"/>
      <c r="F350" s="468"/>
      <c r="G350" s="224"/>
      <c r="H350" s="475"/>
      <c r="I350" s="199"/>
      <c r="J350" s="303"/>
      <c r="K350" s="199"/>
      <c r="L350" s="437"/>
      <c r="M350" s="248">
        <f t="shared" si="192"/>
        <v>0</v>
      </c>
      <c r="N350" s="249">
        <f t="shared" si="193"/>
        <v>0</v>
      </c>
      <c r="O350" s="226"/>
      <c r="P350" s="221"/>
      <c r="Q350" s="226"/>
      <c r="R350" s="221"/>
      <c r="S350" s="245">
        <f t="shared" si="194"/>
        <v>0</v>
      </c>
      <c r="T350" s="246">
        <f t="shared" si="195"/>
        <v>0</v>
      </c>
      <c r="U350" s="231"/>
      <c r="V350" s="232"/>
      <c r="W350" s="230"/>
      <c r="X350" s="242"/>
      <c r="Y350" s="232"/>
      <c r="Z350" s="230"/>
      <c r="AA350" s="239">
        <f t="shared" si="196"/>
        <v>0</v>
      </c>
      <c r="AB350" s="229">
        <f t="shared" si="197"/>
        <v>0</v>
      </c>
      <c r="AC350" s="219"/>
      <c r="AD350" s="222"/>
      <c r="AE350" s="219"/>
      <c r="AF350" s="222"/>
      <c r="AG350" s="261">
        <f t="shared" si="198"/>
        <v>0</v>
      </c>
      <c r="AH350" s="262">
        <f t="shared" si="199"/>
        <v>0</v>
      </c>
      <c r="AI350" s="67">
        <f>AD350/C312</f>
        <v>0</v>
      </c>
      <c r="AJ350" s="141">
        <f>AF350/C312</f>
        <v>0</v>
      </c>
      <c r="AK350" s="153">
        <f>AH350/C312</f>
        <v>0</v>
      </c>
      <c r="AL350" s="61"/>
      <c r="AM350" s="59"/>
    </row>
    <row r="351" spans="1:39" ht="38.25" thickBot="1" x14ac:dyDescent="0.35">
      <c r="A351" s="32">
        <v>7</v>
      </c>
      <c r="B351" s="132" t="s">
        <v>42</v>
      </c>
      <c r="C351" s="864"/>
      <c r="D351" s="865"/>
      <c r="E351" s="251"/>
      <c r="F351" s="468"/>
      <c r="G351" s="224"/>
      <c r="H351" s="475"/>
      <c r="I351" s="199"/>
      <c r="J351" s="303"/>
      <c r="K351" s="199"/>
      <c r="L351" s="437"/>
      <c r="M351" s="248">
        <f t="shared" si="192"/>
        <v>0</v>
      </c>
      <c r="N351" s="249">
        <f t="shared" si="193"/>
        <v>0</v>
      </c>
      <c r="O351" s="226"/>
      <c r="P351" s="221"/>
      <c r="Q351" s="226"/>
      <c r="R351" s="221"/>
      <c r="S351" s="245">
        <f t="shared" si="194"/>
        <v>0</v>
      </c>
      <c r="T351" s="246">
        <f t="shared" si="195"/>
        <v>0</v>
      </c>
      <c r="U351" s="231"/>
      <c r="V351" s="232"/>
      <c r="W351" s="230"/>
      <c r="X351" s="242"/>
      <c r="Y351" s="232"/>
      <c r="Z351" s="230"/>
      <c r="AA351" s="239">
        <f t="shared" si="196"/>
        <v>0</v>
      </c>
      <c r="AB351" s="229">
        <f t="shared" si="197"/>
        <v>0</v>
      </c>
      <c r="AC351" s="219"/>
      <c r="AD351" s="222"/>
      <c r="AE351" s="219"/>
      <c r="AF351" s="222"/>
      <c r="AG351" s="261">
        <f t="shared" si="198"/>
        <v>0</v>
      </c>
      <c r="AH351" s="262">
        <f t="shared" si="199"/>
        <v>0</v>
      </c>
      <c r="AI351" s="67">
        <f>AD351/C312</f>
        <v>0</v>
      </c>
      <c r="AJ351" s="141">
        <f>AF351/C312</f>
        <v>0</v>
      </c>
      <c r="AK351" s="153">
        <f>AH351/C312</f>
        <v>0</v>
      </c>
      <c r="AL351" s="61"/>
      <c r="AM351" s="59"/>
    </row>
    <row r="352" spans="1:39" ht="38.25" thickBot="1" x14ac:dyDescent="0.3">
      <c r="A352" s="32">
        <v>8</v>
      </c>
      <c r="B352" s="133" t="s">
        <v>67</v>
      </c>
      <c r="C352" s="864"/>
      <c r="D352" s="865"/>
      <c r="E352" s="251">
        <v>14</v>
      </c>
      <c r="F352" s="468">
        <v>1276202.45</v>
      </c>
      <c r="G352" s="224">
        <v>3</v>
      </c>
      <c r="H352" s="475">
        <v>320000</v>
      </c>
      <c r="I352" s="199">
        <v>6</v>
      </c>
      <c r="J352" s="303">
        <v>109459.7</v>
      </c>
      <c r="K352" s="199">
        <v>3</v>
      </c>
      <c r="L352" s="611">
        <v>320000</v>
      </c>
      <c r="M352" s="248">
        <f t="shared" si="192"/>
        <v>9</v>
      </c>
      <c r="N352" s="249">
        <f t="shared" si="193"/>
        <v>429459.7</v>
      </c>
      <c r="O352" s="226"/>
      <c r="P352" s="221"/>
      <c r="Q352" s="226"/>
      <c r="R352" s="221"/>
      <c r="S352" s="245">
        <f t="shared" si="194"/>
        <v>0</v>
      </c>
      <c r="T352" s="246">
        <f t="shared" si="195"/>
        <v>0</v>
      </c>
      <c r="U352" s="231"/>
      <c r="V352" s="232"/>
      <c r="W352" s="230"/>
      <c r="X352" s="242"/>
      <c r="Y352" s="232"/>
      <c r="Z352" s="230"/>
      <c r="AA352" s="239">
        <f t="shared" si="196"/>
        <v>0</v>
      </c>
      <c r="AB352" s="229">
        <f t="shared" si="197"/>
        <v>0</v>
      </c>
      <c r="AC352" s="219">
        <v>1</v>
      </c>
      <c r="AD352" s="222">
        <v>3335</v>
      </c>
      <c r="AE352" s="219">
        <v>1</v>
      </c>
      <c r="AF352" s="222">
        <v>81401.100000000006</v>
      </c>
      <c r="AG352" s="261">
        <f t="shared" si="198"/>
        <v>2</v>
      </c>
      <c r="AH352" s="262">
        <f t="shared" si="199"/>
        <v>84736.1</v>
      </c>
      <c r="AI352" s="67">
        <f>AD352/C312</f>
        <v>3.2149849959012076E-3</v>
      </c>
      <c r="AJ352" s="141">
        <f>AF352/C312</f>
        <v>7.8471758665623323E-2</v>
      </c>
      <c r="AK352" s="153">
        <f>AH352/C312</f>
        <v>8.1686743661524536E-2</v>
      </c>
      <c r="AL352" s="61"/>
      <c r="AM352" s="59"/>
    </row>
    <row r="353" spans="1:39" ht="21" x14ac:dyDescent="0.25">
      <c r="A353" s="14" t="s">
        <v>69</v>
      </c>
      <c r="B353" s="134"/>
      <c r="C353" s="864"/>
      <c r="D353" s="865"/>
      <c r="E353" s="92"/>
      <c r="F353" s="468"/>
      <c r="G353" s="26"/>
      <c r="H353" s="475"/>
      <c r="I353" s="199"/>
      <c r="J353" s="29"/>
      <c r="K353" s="199"/>
      <c r="L353" s="437"/>
      <c r="M353" s="248">
        <f t="shared" si="192"/>
        <v>0</v>
      </c>
      <c r="N353" s="249">
        <f t="shared" si="193"/>
        <v>0</v>
      </c>
      <c r="O353" s="226"/>
      <c r="P353" s="221"/>
      <c r="Q353" s="226"/>
      <c r="R353" s="221"/>
      <c r="S353" s="245">
        <f t="shared" si="194"/>
        <v>0</v>
      </c>
      <c r="T353" s="246">
        <f t="shared" si="195"/>
        <v>0</v>
      </c>
      <c r="U353" s="231"/>
      <c r="V353" s="232"/>
      <c r="W353" s="230"/>
      <c r="X353" s="242"/>
      <c r="Y353" s="232"/>
      <c r="Z353" s="230"/>
      <c r="AA353" s="239">
        <f t="shared" si="196"/>
        <v>0</v>
      </c>
      <c r="AB353" s="229">
        <f t="shared" si="197"/>
        <v>0</v>
      </c>
      <c r="AC353" s="219"/>
      <c r="AD353" s="222"/>
      <c r="AE353" s="219"/>
      <c r="AF353" s="222"/>
      <c r="AG353" s="261">
        <f t="shared" si="198"/>
        <v>0</v>
      </c>
      <c r="AH353" s="262">
        <f t="shared" si="199"/>
        <v>0</v>
      </c>
      <c r="AI353" s="67">
        <f>AD353/C312</f>
        <v>0</v>
      </c>
      <c r="AJ353" s="141">
        <f>AF353/C312</f>
        <v>0</v>
      </c>
      <c r="AK353" s="153">
        <f>AH353/C312</f>
        <v>0</v>
      </c>
      <c r="AL353" s="61"/>
      <c r="AM353" s="59"/>
    </row>
    <row r="354" spans="1:39" ht="21" x14ac:dyDescent="0.25">
      <c r="A354" s="14" t="s">
        <v>68</v>
      </c>
      <c r="B354" s="134"/>
      <c r="C354" s="864"/>
      <c r="D354" s="865"/>
      <c r="E354" s="92"/>
      <c r="F354" s="468"/>
      <c r="G354" s="26"/>
      <c r="H354" s="475"/>
      <c r="I354" s="199"/>
      <c r="J354" s="29"/>
      <c r="K354" s="199"/>
      <c r="L354" s="437"/>
      <c r="M354" s="248">
        <f t="shared" si="192"/>
        <v>0</v>
      </c>
      <c r="N354" s="249">
        <f t="shared" si="193"/>
        <v>0</v>
      </c>
      <c r="O354" s="226"/>
      <c r="P354" s="221"/>
      <c r="Q354" s="226"/>
      <c r="R354" s="221"/>
      <c r="S354" s="245">
        <f t="shared" si="194"/>
        <v>0</v>
      </c>
      <c r="T354" s="246">
        <f t="shared" si="195"/>
        <v>0</v>
      </c>
      <c r="U354" s="231"/>
      <c r="V354" s="232"/>
      <c r="W354" s="230"/>
      <c r="X354" s="242"/>
      <c r="Y354" s="232"/>
      <c r="Z354" s="230"/>
      <c r="AA354" s="239">
        <f t="shared" si="196"/>
        <v>0</v>
      </c>
      <c r="AB354" s="229">
        <f t="shared" si="197"/>
        <v>0</v>
      </c>
      <c r="AC354" s="219"/>
      <c r="AD354" s="222"/>
      <c r="AE354" s="219"/>
      <c r="AF354" s="222"/>
      <c r="AG354" s="261">
        <f t="shared" si="198"/>
        <v>0</v>
      </c>
      <c r="AH354" s="262">
        <f t="shared" si="199"/>
        <v>0</v>
      </c>
      <c r="AI354" s="67">
        <f>AD354/C312</f>
        <v>0</v>
      </c>
      <c r="AJ354" s="141">
        <f>AF354/C312</f>
        <v>0</v>
      </c>
      <c r="AK354" s="153">
        <f>AH354/C312</f>
        <v>0</v>
      </c>
      <c r="AL354" s="61"/>
      <c r="AM354" s="59"/>
    </row>
    <row r="355" spans="1:39" ht="21.75" thickBot="1" x14ac:dyDescent="0.3">
      <c r="A355" s="14" t="s">
        <v>70</v>
      </c>
      <c r="B355" s="134"/>
      <c r="C355" s="878"/>
      <c r="D355" s="879"/>
      <c r="E355" s="95"/>
      <c r="F355" s="474"/>
      <c r="G355" s="27"/>
      <c r="H355" s="476"/>
      <c r="I355" s="201"/>
      <c r="J355" s="30"/>
      <c r="K355" s="201"/>
      <c r="L355" s="438"/>
      <c r="M355" s="248">
        <f t="shared" si="192"/>
        <v>0</v>
      </c>
      <c r="N355" s="249">
        <f t="shared" si="193"/>
        <v>0</v>
      </c>
      <c r="O355" s="44"/>
      <c r="P355" s="20"/>
      <c r="Q355" s="44"/>
      <c r="R355" s="20"/>
      <c r="S355" s="245">
        <f t="shared" si="194"/>
        <v>0</v>
      </c>
      <c r="T355" s="246">
        <f t="shared" si="195"/>
        <v>0</v>
      </c>
      <c r="U355" s="257"/>
      <c r="V355" s="259"/>
      <c r="W355" s="258"/>
      <c r="X355" s="260"/>
      <c r="Y355" s="259"/>
      <c r="Z355" s="258"/>
      <c r="AA355" s="239">
        <f t="shared" si="196"/>
        <v>0</v>
      </c>
      <c r="AB355" s="229">
        <f t="shared" si="197"/>
        <v>0</v>
      </c>
      <c r="AC355" s="149"/>
      <c r="AD355" s="150"/>
      <c r="AE355" s="149"/>
      <c r="AF355" s="150"/>
      <c r="AG355" s="261">
        <f t="shared" si="198"/>
        <v>0</v>
      </c>
      <c r="AH355" s="262">
        <f t="shared" si="199"/>
        <v>0</v>
      </c>
      <c r="AI355" s="68">
        <f>AD355/C312</f>
        <v>0</v>
      </c>
      <c r="AJ355" s="142">
        <f>AF355/C312</f>
        <v>0</v>
      </c>
      <c r="AK355" s="154">
        <f>AH355/C312</f>
        <v>0</v>
      </c>
      <c r="AL355" s="61"/>
      <c r="AM355" s="59"/>
    </row>
    <row r="356" spans="1:39" ht="24" thickBot="1" x14ac:dyDescent="0.3">
      <c r="A356" s="719" t="s">
        <v>40</v>
      </c>
      <c r="B356" s="720"/>
      <c r="C356" s="135">
        <f>C345</f>
        <v>1037329.88</v>
      </c>
      <c r="D356" s="135">
        <f>D345</f>
        <v>923157.57000000007</v>
      </c>
      <c r="E356" s="56">
        <f t="shared" ref="E356:AG356" si="200">SUM(E345:E355)</f>
        <v>42</v>
      </c>
      <c r="F356" s="236">
        <f t="shared" si="200"/>
        <v>2388732.46</v>
      </c>
      <c r="G356" s="56">
        <f t="shared" si="200"/>
        <v>13</v>
      </c>
      <c r="H356" s="96">
        <f t="shared" si="200"/>
        <v>579200</v>
      </c>
      <c r="I356" s="247">
        <f t="shared" si="200"/>
        <v>17</v>
      </c>
      <c r="J356" s="46">
        <f t="shared" si="200"/>
        <v>458129.88</v>
      </c>
      <c r="K356" s="247">
        <f t="shared" si="200"/>
        <v>13</v>
      </c>
      <c r="L356" s="236">
        <f t="shared" si="200"/>
        <v>579200</v>
      </c>
      <c r="M356" s="82">
        <f t="shared" si="200"/>
        <v>30</v>
      </c>
      <c r="N356" s="236">
        <f t="shared" si="200"/>
        <v>1037329.8799999999</v>
      </c>
      <c r="O356" s="86">
        <f t="shared" si="200"/>
        <v>2</v>
      </c>
      <c r="P356" s="236">
        <f t="shared" si="200"/>
        <v>44170</v>
      </c>
      <c r="Q356" s="86">
        <f t="shared" si="200"/>
        <v>1</v>
      </c>
      <c r="R356" s="38">
        <f t="shared" si="200"/>
        <v>52213.5</v>
      </c>
      <c r="S356" s="75">
        <f t="shared" si="200"/>
        <v>3</v>
      </c>
      <c r="T356" s="38">
        <f t="shared" si="200"/>
        <v>96383.5</v>
      </c>
      <c r="U356" s="85">
        <f t="shared" si="200"/>
        <v>0</v>
      </c>
      <c r="V356" s="38">
        <f t="shared" si="200"/>
        <v>0</v>
      </c>
      <c r="W356" s="96">
        <f t="shared" si="200"/>
        <v>0</v>
      </c>
      <c r="X356" s="75">
        <f t="shared" si="200"/>
        <v>4</v>
      </c>
      <c r="Y356" s="38">
        <f t="shared" si="200"/>
        <v>74021.5</v>
      </c>
      <c r="Z356" s="38">
        <f t="shared" si="200"/>
        <v>7830.59</v>
      </c>
      <c r="AA356" s="136">
        <f t="shared" si="200"/>
        <v>4</v>
      </c>
      <c r="AB356" s="46">
        <f t="shared" si="200"/>
        <v>7830.59</v>
      </c>
      <c r="AC356" s="97">
        <f t="shared" si="200"/>
        <v>2</v>
      </c>
      <c r="AD356" s="46">
        <f t="shared" si="200"/>
        <v>21135</v>
      </c>
      <c r="AE356" s="86">
        <f t="shared" si="200"/>
        <v>2</v>
      </c>
      <c r="AF356" s="46">
        <f t="shared" si="200"/>
        <v>85206.720000000001</v>
      </c>
      <c r="AG356" s="75">
        <f t="shared" si="200"/>
        <v>8</v>
      </c>
      <c r="AH356" s="96">
        <f>SUM(AH345:AH355)</f>
        <v>114172.31</v>
      </c>
      <c r="AI356" s="137">
        <f>AD356/C312</f>
        <v>2.0374425153934637E-2</v>
      </c>
      <c r="AJ356" s="138">
        <f>AF356/C312</f>
        <v>8.2140427691141035E-2</v>
      </c>
      <c r="AK356" s="65">
        <f>AH356/C312</f>
        <v>0.11006364725558662</v>
      </c>
      <c r="AL356" s="61"/>
      <c r="AM356" s="59"/>
    </row>
    <row r="357" spans="1:39" x14ac:dyDescent="0.25">
      <c r="E357" s="336" t="str">
        <f>IF(E325=E356,"OK","BŁĄD")</f>
        <v>OK</v>
      </c>
      <c r="F357" s="610" t="str">
        <f t="shared" ref="F357" si="201">IF(F325=F356,"OK","BŁĄD")</f>
        <v>OK</v>
      </c>
      <c r="G357" s="336" t="str">
        <f t="shared" ref="G357" si="202">IF(G325=G356,"OK","BŁĄD")</f>
        <v>OK</v>
      </c>
      <c r="H357" s="610" t="str">
        <f t="shared" ref="H357" si="203">IF(H325=H356,"OK","BŁĄD")</f>
        <v>OK</v>
      </c>
      <c r="I357" s="573" t="str">
        <f t="shared" ref="I357" si="204">IF(I325=I356,"OK","BŁĄD")</f>
        <v>OK</v>
      </c>
      <c r="J357" s="336" t="str">
        <f t="shared" ref="J357" si="205">IF(J325=J356,"OK","BŁĄD")</f>
        <v>OK</v>
      </c>
      <c r="K357" s="573" t="str">
        <f t="shared" ref="K357" si="206">IF(K325=K356,"OK","BŁĄD")</f>
        <v>OK</v>
      </c>
      <c r="L357" s="610" t="str">
        <f t="shared" ref="L357" si="207">IF(L325=L356,"OK","BŁĄD")</f>
        <v>OK</v>
      </c>
      <c r="M357" s="336" t="str">
        <f t="shared" ref="M357" si="208">IF(M325=M356,"OK","BŁĄD")</f>
        <v>OK</v>
      </c>
      <c r="N357" s="336" t="str">
        <f t="shared" ref="N357" si="209">IF(N325=N356,"OK","BŁĄD")</f>
        <v>OK</v>
      </c>
      <c r="O357" s="336" t="str">
        <f t="shared" ref="O357" si="210">IF(O325=O356,"OK","BŁĄD")</f>
        <v>OK</v>
      </c>
      <c r="P357" s="336" t="str">
        <f t="shared" ref="P357" si="211">IF(P325=P356,"OK","BŁĄD")</f>
        <v>OK</v>
      </c>
      <c r="Q357" s="336" t="str">
        <f t="shared" ref="Q357" si="212">IF(Q325=Q356,"OK","BŁĄD")</f>
        <v>OK</v>
      </c>
      <c r="R357" s="336" t="str">
        <f t="shared" ref="R357" si="213">IF(R325=R356,"OK","BŁĄD")</f>
        <v>OK</v>
      </c>
      <c r="S357" s="336" t="str">
        <f t="shared" ref="S357" si="214">IF(S325=S356,"OK","BŁĄD")</f>
        <v>OK</v>
      </c>
      <c r="T357" s="336" t="str">
        <f t="shared" ref="T357" si="215">IF(T325=T356,"OK","BŁĄD")</f>
        <v>OK</v>
      </c>
      <c r="U357" s="336" t="str">
        <f t="shared" ref="U357" si="216">IF(U325=U356,"OK","BŁĄD")</f>
        <v>OK</v>
      </c>
      <c r="V357" s="336" t="str">
        <f t="shared" ref="V357" si="217">IF(V325=V356,"OK","BŁĄD")</f>
        <v>OK</v>
      </c>
      <c r="W357" s="336" t="str">
        <f t="shared" ref="W357" si="218">IF(W325=W356,"OK","BŁĄD")</f>
        <v>OK</v>
      </c>
      <c r="X357" s="336" t="str">
        <f t="shared" ref="X357" si="219">IF(X325=X356,"OK","BŁĄD")</f>
        <v>OK</v>
      </c>
      <c r="Y357" s="336" t="str">
        <f t="shared" ref="Y357" si="220">IF(Y325=Y356,"OK","BŁĄD")</f>
        <v>OK</v>
      </c>
      <c r="Z357" s="336" t="str">
        <f t="shared" ref="Z357" si="221">IF(Z325=Z356,"OK","BŁĄD")</f>
        <v>OK</v>
      </c>
      <c r="AA357" s="336" t="str">
        <f t="shared" ref="AA357" si="222">IF(AA325=AA356,"OK","BŁĄD")</f>
        <v>OK</v>
      </c>
      <c r="AB357" s="336" t="str">
        <f t="shared" ref="AB357" si="223">IF(AB325=AB356,"OK","BŁĄD")</f>
        <v>OK</v>
      </c>
      <c r="AC357" s="336" t="str">
        <f t="shared" ref="AC357" si="224">IF(AC325=AC356,"OK","BŁĄD")</f>
        <v>OK</v>
      </c>
      <c r="AD357" s="336" t="str">
        <f t="shared" ref="AD357" si="225">IF(AD325=AD356,"OK","BŁĄD")</f>
        <v>OK</v>
      </c>
      <c r="AE357" s="336" t="str">
        <f t="shared" ref="AE357" si="226">IF(AE325=AE356,"OK","BŁĄD")</f>
        <v>OK</v>
      </c>
      <c r="AF357" s="336" t="str">
        <f t="shared" ref="AF357" si="227">IF(AF325=AF356,"OK","BŁĄD")</f>
        <v>OK</v>
      </c>
      <c r="AG357" s="336" t="str">
        <f t="shared" ref="AG357" si="228">IF(AG325=AG356,"OK","BŁĄD")</f>
        <v>OK</v>
      </c>
      <c r="AH357" s="336" t="str">
        <f t="shared" ref="AH357" si="229">IF(AH325=AH356,"OK","BŁĄD")</f>
        <v>OK</v>
      </c>
      <c r="AJ357" s="59"/>
      <c r="AK357" s="59"/>
      <c r="AL357" s="59"/>
      <c r="AM357" s="59"/>
    </row>
    <row r="358" spans="1:39" ht="15.75" thickBot="1" x14ac:dyDescent="0.3">
      <c r="AJ358" s="59"/>
      <c r="AK358" s="59"/>
      <c r="AL358" s="59"/>
      <c r="AM358" s="59"/>
    </row>
    <row r="359" spans="1:39" ht="19.5" thickTop="1" x14ac:dyDescent="0.3">
      <c r="A359" s="721" t="s">
        <v>45</v>
      </c>
      <c r="B359" s="722"/>
      <c r="C359" s="722"/>
      <c r="D359" s="722"/>
      <c r="E359" s="722"/>
      <c r="F359" s="722"/>
      <c r="G359" s="722"/>
      <c r="H359" s="722"/>
      <c r="I359" s="722"/>
      <c r="J359" s="722"/>
      <c r="K359" s="723"/>
      <c r="L359" s="722"/>
      <c r="M359" s="722"/>
      <c r="N359" s="722"/>
      <c r="O359" s="722"/>
      <c r="P359" s="722"/>
      <c r="Q359" s="724"/>
      <c r="AD359" s="33" t="s">
        <v>50</v>
      </c>
      <c r="AE359" s="3" t="str">
        <f>IF(AH356=AH325,"OK","BŁĄD")</f>
        <v>OK</v>
      </c>
    </row>
    <row r="360" spans="1:39" x14ac:dyDescent="0.25">
      <c r="A360" s="725"/>
      <c r="B360" s="726"/>
      <c r="C360" s="726"/>
      <c r="D360" s="726"/>
      <c r="E360" s="726"/>
      <c r="F360" s="726"/>
      <c r="G360" s="726"/>
      <c r="H360" s="726"/>
      <c r="I360" s="726"/>
      <c r="J360" s="726"/>
      <c r="K360" s="727"/>
      <c r="L360" s="726"/>
      <c r="M360" s="726"/>
      <c r="N360" s="726"/>
      <c r="O360" s="726"/>
      <c r="P360" s="726"/>
      <c r="Q360" s="728"/>
    </row>
    <row r="361" spans="1:39" x14ac:dyDescent="0.25">
      <c r="A361" s="725"/>
      <c r="B361" s="726"/>
      <c r="C361" s="726"/>
      <c r="D361" s="726"/>
      <c r="E361" s="726"/>
      <c r="F361" s="726"/>
      <c r="G361" s="726"/>
      <c r="H361" s="726"/>
      <c r="I361" s="726"/>
      <c r="J361" s="726"/>
      <c r="K361" s="727"/>
      <c r="L361" s="726"/>
      <c r="M361" s="726"/>
      <c r="N361" s="726"/>
      <c r="O361" s="726"/>
      <c r="P361" s="726"/>
      <c r="Q361" s="728"/>
    </row>
    <row r="362" spans="1:39" x14ac:dyDescent="0.25">
      <c r="A362" s="725"/>
      <c r="B362" s="726"/>
      <c r="C362" s="726"/>
      <c r="D362" s="726"/>
      <c r="E362" s="726"/>
      <c r="F362" s="726"/>
      <c r="G362" s="726"/>
      <c r="H362" s="726"/>
      <c r="I362" s="726"/>
      <c r="J362" s="726"/>
      <c r="K362" s="727"/>
      <c r="L362" s="726"/>
      <c r="M362" s="726"/>
      <c r="N362" s="726"/>
      <c r="O362" s="726"/>
      <c r="P362" s="726"/>
      <c r="Q362" s="728"/>
    </row>
    <row r="363" spans="1:39" x14ac:dyDescent="0.25">
      <c r="A363" s="725"/>
      <c r="B363" s="726"/>
      <c r="C363" s="726"/>
      <c r="D363" s="726"/>
      <c r="E363" s="726"/>
      <c r="F363" s="726"/>
      <c r="G363" s="726"/>
      <c r="H363" s="726"/>
      <c r="I363" s="726"/>
      <c r="J363" s="726"/>
      <c r="K363" s="727"/>
      <c r="L363" s="726"/>
      <c r="M363" s="726"/>
      <c r="N363" s="726"/>
      <c r="O363" s="726"/>
      <c r="P363" s="726"/>
      <c r="Q363" s="728"/>
    </row>
    <row r="364" spans="1:39" x14ac:dyDescent="0.25">
      <c r="A364" s="725"/>
      <c r="B364" s="726"/>
      <c r="C364" s="726"/>
      <c r="D364" s="726"/>
      <c r="E364" s="726"/>
      <c r="F364" s="726"/>
      <c r="G364" s="726"/>
      <c r="H364" s="726"/>
      <c r="I364" s="726"/>
      <c r="J364" s="726"/>
      <c r="K364" s="727"/>
      <c r="L364" s="726"/>
      <c r="M364" s="726"/>
      <c r="N364" s="726"/>
      <c r="O364" s="726"/>
      <c r="P364" s="726"/>
      <c r="Q364" s="728"/>
    </row>
    <row r="365" spans="1:39" x14ac:dyDescent="0.25">
      <c r="A365" s="725"/>
      <c r="B365" s="726"/>
      <c r="C365" s="726"/>
      <c r="D365" s="726"/>
      <c r="E365" s="726"/>
      <c r="F365" s="726"/>
      <c r="G365" s="726"/>
      <c r="H365" s="726"/>
      <c r="I365" s="726"/>
      <c r="J365" s="726"/>
      <c r="K365" s="727"/>
      <c r="L365" s="726"/>
      <c r="M365" s="726"/>
      <c r="N365" s="726"/>
      <c r="O365" s="726"/>
      <c r="P365" s="726"/>
      <c r="Q365" s="728"/>
    </row>
    <row r="366" spans="1:39" x14ac:dyDescent="0.25">
      <c r="A366" s="725"/>
      <c r="B366" s="726"/>
      <c r="C366" s="726"/>
      <c r="D366" s="726"/>
      <c r="E366" s="726"/>
      <c r="F366" s="726"/>
      <c r="G366" s="726"/>
      <c r="H366" s="726"/>
      <c r="I366" s="726"/>
      <c r="J366" s="726"/>
      <c r="K366" s="727"/>
      <c r="L366" s="726"/>
      <c r="M366" s="726"/>
      <c r="N366" s="726"/>
      <c r="O366" s="726"/>
      <c r="P366" s="726"/>
      <c r="Q366" s="728"/>
    </row>
    <row r="367" spans="1:39" ht="15.75" thickBot="1" x14ac:dyDescent="0.3">
      <c r="A367" s="729"/>
      <c r="B367" s="730"/>
      <c r="C367" s="730"/>
      <c r="D367" s="730"/>
      <c r="E367" s="730"/>
      <c r="F367" s="730"/>
      <c r="G367" s="730"/>
      <c r="H367" s="730"/>
      <c r="I367" s="730"/>
      <c r="J367" s="730"/>
      <c r="K367" s="731"/>
      <c r="L367" s="730"/>
      <c r="M367" s="730"/>
      <c r="N367" s="730"/>
      <c r="O367" s="730"/>
      <c r="P367" s="730"/>
      <c r="Q367" s="732"/>
    </row>
    <row r="368" spans="1:39" ht="15.75" thickTop="1" x14ac:dyDescent="0.25"/>
    <row r="369" spans="1:38" x14ac:dyDescent="0.25">
      <c r="B369" s="1"/>
      <c r="C369" s="1"/>
    </row>
    <row r="372" spans="1:38" ht="18.75" x14ac:dyDescent="0.3">
      <c r="B372" s="2" t="s">
        <v>15</v>
      </c>
      <c r="C372" s="2"/>
      <c r="D372" s="2"/>
      <c r="E372" s="2"/>
      <c r="F372" s="618"/>
      <c r="G372" s="2"/>
    </row>
    <row r="373" spans="1:38" ht="26.25" x14ac:dyDescent="0.4">
      <c r="A373" s="604"/>
      <c r="B373" s="157" t="s">
        <v>119</v>
      </c>
      <c r="C373" s="157"/>
      <c r="D373" s="157"/>
      <c r="E373" s="157"/>
      <c r="F373" s="216"/>
      <c r="G373" s="157"/>
      <c r="H373" s="216"/>
      <c r="I373" s="203"/>
      <c r="J373" s="216"/>
      <c r="K373" s="205"/>
      <c r="L373" s="209"/>
      <c r="M373" s="156"/>
      <c r="N373" s="209"/>
      <c r="S373" s="3"/>
      <c r="X373" s="3"/>
      <c r="AA373" s="3"/>
      <c r="AG373" s="3"/>
    </row>
    <row r="374" spans="1:38" ht="21.75" thickBot="1" x14ac:dyDescent="0.4">
      <c r="B374" s="8"/>
      <c r="C374" s="8"/>
      <c r="D374" s="8"/>
      <c r="E374" s="8"/>
      <c r="F374" s="214"/>
      <c r="G374" s="8"/>
      <c r="H374" s="214"/>
      <c r="I374" s="196"/>
      <c r="J374" s="214"/>
      <c r="K374" s="196"/>
      <c r="L374" s="214"/>
    </row>
    <row r="375" spans="1:38" ht="27" customHeight="1" thickBot="1" x14ac:dyDescent="0.3">
      <c r="A375" s="791" t="s">
        <v>150</v>
      </c>
      <c r="B375" s="792"/>
      <c r="C375" s="792"/>
      <c r="D375" s="792"/>
      <c r="E375" s="792"/>
      <c r="F375" s="792"/>
      <c r="G375" s="792"/>
      <c r="H375" s="792"/>
      <c r="I375" s="792"/>
      <c r="J375" s="792"/>
      <c r="K375" s="793"/>
      <c r="L375" s="792"/>
      <c r="M375" s="792"/>
      <c r="N375" s="792"/>
      <c r="O375" s="792"/>
      <c r="P375" s="792"/>
      <c r="Q375" s="792"/>
      <c r="R375" s="792"/>
      <c r="S375" s="792"/>
      <c r="T375" s="792"/>
      <c r="U375" s="792"/>
      <c r="V375" s="792"/>
      <c r="W375" s="792"/>
      <c r="X375" s="792"/>
      <c r="Y375" s="792"/>
      <c r="Z375" s="792"/>
      <c r="AA375" s="792"/>
      <c r="AB375" s="792"/>
      <c r="AC375" s="792"/>
      <c r="AD375" s="792"/>
      <c r="AE375" s="792"/>
      <c r="AF375" s="792"/>
      <c r="AG375" s="792"/>
      <c r="AH375" s="792"/>
      <c r="AI375" s="792"/>
      <c r="AJ375" s="792"/>
      <c r="AK375" s="792"/>
      <c r="AL375" s="43"/>
    </row>
    <row r="376" spans="1:38" ht="33.75" customHeight="1" x14ac:dyDescent="0.25">
      <c r="A376" s="794" t="s">
        <v>0</v>
      </c>
      <c r="B376" s="795"/>
      <c r="C376" s="744" t="s">
        <v>41</v>
      </c>
      <c r="D376" s="745"/>
      <c r="E376" s="748" t="s">
        <v>80</v>
      </c>
      <c r="F376" s="749"/>
      <c r="G376" s="749"/>
      <c r="H376" s="749"/>
      <c r="I376" s="749"/>
      <c r="J376" s="749"/>
      <c r="K376" s="750"/>
      <c r="L376" s="749"/>
      <c r="M376" s="749"/>
      <c r="N376" s="802"/>
      <c r="O376" s="754" t="s">
        <v>78</v>
      </c>
      <c r="P376" s="755"/>
      <c r="Q376" s="755"/>
      <c r="R376" s="755"/>
      <c r="S376" s="755"/>
      <c r="T376" s="755"/>
      <c r="U376" s="755"/>
      <c r="V376" s="755"/>
      <c r="W376" s="755"/>
      <c r="X376" s="755"/>
      <c r="Y376" s="755"/>
      <c r="Z376" s="755"/>
      <c r="AA376" s="755"/>
      <c r="AB376" s="755"/>
      <c r="AC376" s="755"/>
      <c r="AD376" s="755"/>
      <c r="AE376" s="755"/>
      <c r="AF376" s="755"/>
      <c r="AG376" s="755"/>
      <c r="AH376" s="755"/>
      <c r="AI376" s="755"/>
      <c r="AJ376" s="755"/>
      <c r="AK376" s="755"/>
      <c r="AL376" s="756"/>
    </row>
    <row r="377" spans="1:38" ht="51" customHeight="1" thickBot="1" x14ac:dyDescent="0.3">
      <c r="A377" s="796"/>
      <c r="B377" s="797"/>
      <c r="C377" s="800"/>
      <c r="D377" s="801"/>
      <c r="E377" s="803"/>
      <c r="F377" s="804"/>
      <c r="G377" s="804"/>
      <c r="H377" s="804"/>
      <c r="I377" s="804"/>
      <c r="J377" s="804"/>
      <c r="K377" s="805"/>
      <c r="L377" s="804"/>
      <c r="M377" s="804"/>
      <c r="N377" s="806"/>
      <c r="O377" s="859"/>
      <c r="P377" s="860"/>
      <c r="Q377" s="860"/>
      <c r="R377" s="860"/>
      <c r="S377" s="860"/>
      <c r="T377" s="860"/>
      <c r="U377" s="860"/>
      <c r="V377" s="860"/>
      <c r="W377" s="860"/>
      <c r="X377" s="860"/>
      <c r="Y377" s="860"/>
      <c r="Z377" s="860"/>
      <c r="AA377" s="860"/>
      <c r="AB377" s="860"/>
      <c r="AC377" s="860"/>
      <c r="AD377" s="860"/>
      <c r="AE377" s="860"/>
      <c r="AF377" s="860"/>
      <c r="AG377" s="860"/>
      <c r="AH377" s="860"/>
      <c r="AI377" s="860"/>
      <c r="AJ377" s="860"/>
      <c r="AK377" s="860"/>
      <c r="AL377" s="861"/>
    </row>
    <row r="378" spans="1:38" ht="75" customHeight="1" x14ac:dyDescent="0.25">
      <c r="A378" s="796"/>
      <c r="B378" s="797"/>
      <c r="C378" s="862" t="s">
        <v>43</v>
      </c>
      <c r="D378" s="866" t="s">
        <v>44</v>
      </c>
      <c r="E378" s="853" t="s">
        <v>59</v>
      </c>
      <c r="F378" s="854"/>
      <c r="G378" s="854"/>
      <c r="H378" s="855"/>
      <c r="I378" s="845" t="s">
        <v>58</v>
      </c>
      <c r="J378" s="846"/>
      <c r="K378" s="847"/>
      <c r="L378" s="848"/>
      <c r="M378" s="841" t="s">
        <v>49</v>
      </c>
      <c r="N378" s="842"/>
      <c r="O378" s="807" t="s">
        <v>103</v>
      </c>
      <c r="P378" s="808"/>
      <c r="Q378" s="808"/>
      <c r="R378" s="808"/>
      <c r="S378" s="811" t="s">
        <v>49</v>
      </c>
      <c r="T378" s="812"/>
      <c r="U378" s="815" t="s">
        <v>104</v>
      </c>
      <c r="V378" s="816"/>
      <c r="W378" s="816"/>
      <c r="X378" s="816"/>
      <c r="Y378" s="816"/>
      <c r="Z378" s="817"/>
      <c r="AA378" s="821" t="s">
        <v>49</v>
      </c>
      <c r="AB378" s="822"/>
      <c r="AC378" s="825" t="s">
        <v>105</v>
      </c>
      <c r="AD378" s="826"/>
      <c r="AE378" s="826"/>
      <c r="AF378" s="827"/>
      <c r="AG378" s="831" t="s">
        <v>49</v>
      </c>
      <c r="AH378" s="832"/>
      <c r="AI378" s="835" t="s">
        <v>23</v>
      </c>
      <c r="AJ378" s="836"/>
      <c r="AK378" s="836"/>
      <c r="AL378" s="837"/>
    </row>
    <row r="379" spans="1:38" ht="75" customHeight="1" thickBot="1" x14ac:dyDescent="0.3">
      <c r="A379" s="796"/>
      <c r="B379" s="797"/>
      <c r="C379" s="862"/>
      <c r="D379" s="866"/>
      <c r="E379" s="856"/>
      <c r="F379" s="857"/>
      <c r="G379" s="857"/>
      <c r="H379" s="858"/>
      <c r="I379" s="849"/>
      <c r="J379" s="850"/>
      <c r="K379" s="851"/>
      <c r="L379" s="852"/>
      <c r="M379" s="843"/>
      <c r="N379" s="844"/>
      <c r="O379" s="809"/>
      <c r="P379" s="810"/>
      <c r="Q379" s="810"/>
      <c r="R379" s="810"/>
      <c r="S379" s="813"/>
      <c r="T379" s="814"/>
      <c r="U379" s="818"/>
      <c r="V379" s="819"/>
      <c r="W379" s="819"/>
      <c r="X379" s="819"/>
      <c r="Y379" s="819"/>
      <c r="Z379" s="820"/>
      <c r="AA379" s="823"/>
      <c r="AB379" s="824"/>
      <c r="AC379" s="828"/>
      <c r="AD379" s="829"/>
      <c r="AE379" s="829"/>
      <c r="AF379" s="830"/>
      <c r="AG379" s="833"/>
      <c r="AH379" s="834"/>
      <c r="AI379" s="838"/>
      <c r="AJ379" s="839"/>
      <c r="AK379" s="839"/>
      <c r="AL379" s="840"/>
    </row>
    <row r="380" spans="1:38" ht="139.5" customHeight="1" thickBot="1" x14ac:dyDescent="0.3">
      <c r="A380" s="798"/>
      <c r="B380" s="799"/>
      <c r="C380" s="863"/>
      <c r="D380" s="867"/>
      <c r="E380" s="91" t="s">
        <v>81</v>
      </c>
      <c r="F380" s="619" t="s">
        <v>82</v>
      </c>
      <c r="G380" s="91" t="s">
        <v>83</v>
      </c>
      <c r="H380" s="619" t="s">
        <v>84</v>
      </c>
      <c r="I380" s="197" t="s">
        <v>81</v>
      </c>
      <c r="J380" s="64" t="s">
        <v>92</v>
      </c>
      <c r="K380" s="197" t="s">
        <v>93</v>
      </c>
      <c r="L380" s="64" t="s">
        <v>94</v>
      </c>
      <c r="M380" s="98" t="s">
        <v>85</v>
      </c>
      <c r="N380" s="207" t="s">
        <v>86</v>
      </c>
      <c r="O380" s="100" t="s">
        <v>87</v>
      </c>
      <c r="P380" s="102" t="s">
        <v>101</v>
      </c>
      <c r="Q380" s="100" t="s">
        <v>88</v>
      </c>
      <c r="R380" s="102" t="s">
        <v>102</v>
      </c>
      <c r="S380" s="103" t="s">
        <v>89</v>
      </c>
      <c r="T380" s="213" t="s">
        <v>90</v>
      </c>
      <c r="U380" s="104" t="s">
        <v>87</v>
      </c>
      <c r="V380" s="107" t="s">
        <v>106</v>
      </c>
      <c r="W380" s="105" t="s">
        <v>107</v>
      </c>
      <c r="X380" s="108" t="s">
        <v>88</v>
      </c>
      <c r="Y380" s="107" t="s">
        <v>108</v>
      </c>
      <c r="Z380" s="105" t="s">
        <v>109</v>
      </c>
      <c r="AA380" s="110" t="s">
        <v>95</v>
      </c>
      <c r="AB380" s="111" t="s">
        <v>96</v>
      </c>
      <c r="AC380" s="112" t="s">
        <v>87</v>
      </c>
      <c r="AD380" s="113" t="s">
        <v>101</v>
      </c>
      <c r="AE380" s="112" t="s">
        <v>88</v>
      </c>
      <c r="AF380" s="113" t="s">
        <v>102</v>
      </c>
      <c r="AG380" s="114" t="s">
        <v>91</v>
      </c>
      <c r="AH380" s="115" t="s">
        <v>110</v>
      </c>
      <c r="AI380" s="120" t="s">
        <v>111</v>
      </c>
      <c r="AJ380" s="121" t="s">
        <v>112</v>
      </c>
      <c r="AK380" s="122" t="s">
        <v>39</v>
      </c>
      <c r="AL380" s="124" t="s">
        <v>57</v>
      </c>
    </row>
    <row r="381" spans="1:38" ht="38.25" customHeight="1" thickBot="1" x14ac:dyDescent="0.3">
      <c r="A381" s="708" t="s">
        <v>1</v>
      </c>
      <c r="B381" s="712"/>
      <c r="C381" s="5" t="s">
        <v>2</v>
      </c>
      <c r="D381" s="70" t="s">
        <v>3</v>
      </c>
      <c r="E381" s="5" t="s">
        <v>4</v>
      </c>
      <c r="F381" s="208" t="s">
        <v>5</v>
      </c>
      <c r="G381" s="5" t="s">
        <v>33</v>
      </c>
      <c r="H381" s="208" t="s">
        <v>34</v>
      </c>
      <c r="I381" s="198" t="s">
        <v>18</v>
      </c>
      <c r="J381" s="208" t="s">
        <v>19</v>
      </c>
      <c r="K381" s="198" t="s">
        <v>20</v>
      </c>
      <c r="L381" s="208" t="s">
        <v>21</v>
      </c>
      <c r="M381" s="5" t="s">
        <v>22</v>
      </c>
      <c r="N381" s="208" t="s">
        <v>35</v>
      </c>
      <c r="O381" s="5" t="s">
        <v>36</v>
      </c>
      <c r="P381" s="208" t="s">
        <v>37</v>
      </c>
      <c r="Q381" s="5" t="s">
        <v>38</v>
      </c>
      <c r="R381" s="208" t="s">
        <v>24</v>
      </c>
      <c r="S381" s="5" t="s">
        <v>25</v>
      </c>
      <c r="T381" s="208" t="s">
        <v>26</v>
      </c>
      <c r="U381" s="5" t="s">
        <v>27</v>
      </c>
      <c r="V381" s="321" t="s">
        <v>28</v>
      </c>
      <c r="W381" s="208" t="s">
        <v>29</v>
      </c>
      <c r="X381" s="70" t="s">
        <v>30</v>
      </c>
      <c r="Y381" s="208" t="s">
        <v>31</v>
      </c>
      <c r="Z381" s="208" t="s">
        <v>32</v>
      </c>
      <c r="AA381" s="5" t="s">
        <v>51</v>
      </c>
      <c r="AB381" s="5" t="s">
        <v>52</v>
      </c>
      <c r="AC381" s="5" t="s">
        <v>53</v>
      </c>
      <c r="AD381" s="5" t="s">
        <v>54</v>
      </c>
      <c r="AE381" s="5" t="s">
        <v>55</v>
      </c>
      <c r="AF381" s="5" t="s">
        <v>56</v>
      </c>
      <c r="AG381" s="5" t="s">
        <v>60</v>
      </c>
      <c r="AH381" s="5" t="s">
        <v>61</v>
      </c>
      <c r="AI381" s="5" t="s">
        <v>62</v>
      </c>
      <c r="AJ381" s="70" t="s">
        <v>63</v>
      </c>
      <c r="AK381" s="5" t="s">
        <v>64</v>
      </c>
      <c r="AL381" s="71" t="s">
        <v>65</v>
      </c>
    </row>
    <row r="382" spans="1:38" ht="99" customHeight="1" x14ac:dyDescent="0.25">
      <c r="A382" s="12">
        <v>1</v>
      </c>
      <c r="B382" s="13" t="s">
        <v>11</v>
      </c>
      <c r="C382" s="713">
        <v>2000000</v>
      </c>
      <c r="D382" s="716">
        <f>C382-AH395</f>
        <v>1626695.35</v>
      </c>
      <c r="E382" s="76"/>
      <c r="F382" s="446"/>
      <c r="G382" s="76"/>
      <c r="H382" s="446"/>
      <c r="I382" s="451"/>
      <c r="J382" s="41"/>
      <c r="K382" s="451"/>
      <c r="L382" s="446"/>
      <c r="M382" s="76"/>
      <c r="N382" s="234"/>
      <c r="O382" s="76"/>
      <c r="P382" s="234"/>
      <c r="Q382" s="76"/>
      <c r="R382" s="234"/>
      <c r="S382" s="76"/>
      <c r="T382" s="234"/>
      <c r="U382" s="76"/>
      <c r="V382" s="235"/>
      <c r="W382" s="234"/>
      <c r="X382" s="76"/>
      <c r="Y382" s="235"/>
      <c r="Z382" s="234"/>
      <c r="AA382" s="76"/>
      <c r="AB382" s="234"/>
      <c r="AC382" s="76"/>
      <c r="AD382" s="41"/>
      <c r="AE382" s="76"/>
      <c r="AF382" s="41"/>
      <c r="AG382" s="76">
        <f>U382+X382+AC382+AE382</f>
        <v>0</v>
      </c>
      <c r="AH382" s="41">
        <f>W382+Z382+AD382+AF382</f>
        <v>0</v>
      </c>
      <c r="AI382" s="39">
        <f>AD382/(C382-AH389)</f>
        <v>0</v>
      </c>
      <c r="AJ382" s="90">
        <f>AF382/(C382-AH389)</f>
        <v>0</v>
      </c>
      <c r="AK382" s="123"/>
      <c r="AL382" s="125">
        <f>AH382/C382</f>
        <v>0</v>
      </c>
    </row>
    <row r="383" spans="1:38" ht="87" customHeight="1" x14ac:dyDescent="0.25">
      <c r="A383" s="14">
        <v>2</v>
      </c>
      <c r="B383" s="15" t="s">
        <v>6</v>
      </c>
      <c r="C383" s="714"/>
      <c r="D383" s="717"/>
      <c r="E383" s="76"/>
      <c r="F383" s="446"/>
      <c r="G383" s="76"/>
      <c r="H383" s="446"/>
      <c r="I383" s="451"/>
      <c r="J383" s="41"/>
      <c r="K383" s="451"/>
      <c r="L383" s="446"/>
      <c r="M383" s="76"/>
      <c r="N383" s="234"/>
      <c r="O383" s="76"/>
      <c r="P383" s="234"/>
      <c r="Q383" s="76"/>
      <c r="R383" s="234"/>
      <c r="S383" s="76"/>
      <c r="T383" s="234"/>
      <c r="U383" s="76"/>
      <c r="V383" s="235"/>
      <c r="W383" s="234"/>
      <c r="X383" s="76"/>
      <c r="Y383" s="235"/>
      <c r="Z383" s="234"/>
      <c r="AA383" s="76"/>
      <c r="AB383" s="234"/>
      <c r="AC383" s="76"/>
      <c r="AD383" s="41"/>
      <c r="AE383" s="76"/>
      <c r="AF383" s="41"/>
      <c r="AG383" s="76">
        <f t="shared" ref="AG383:AG394" si="230">U383+X383+AC383+AE383</f>
        <v>0</v>
      </c>
      <c r="AH383" s="41">
        <f t="shared" ref="AH383:AH394" si="231">W383+Z383+AD383+AF383</f>
        <v>0</v>
      </c>
      <c r="AI383" s="39">
        <f>AD383/(C382-AH389)</f>
        <v>0</v>
      </c>
      <c r="AJ383" s="90">
        <f>AF383/(C382-AH389)</f>
        <v>0</v>
      </c>
      <c r="AK383" s="123"/>
      <c r="AL383" s="125">
        <f>AH383/C382</f>
        <v>0</v>
      </c>
    </row>
    <row r="384" spans="1:38" ht="85.5" customHeight="1" x14ac:dyDescent="0.25">
      <c r="A384" s="14">
        <v>3</v>
      </c>
      <c r="B384" s="15" t="s">
        <v>13</v>
      </c>
      <c r="C384" s="714"/>
      <c r="D384" s="717"/>
      <c r="E384" s="251">
        <v>0</v>
      </c>
      <c r="F384" s="468">
        <v>0</v>
      </c>
      <c r="G384" s="224">
        <v>2</v>
      </c>
      <c r="H384" s="475">
        <v>45000</v>
      </c>
      <c r="I384" s="199">
        <v>0</v>
      </c>
      <c r="J384" s="227">
        <v>0</v>
      </c>
      <c r="K384" s="199">
        <v>1</v>
      </c>
      <c r="L384" s="437">
        <v>20000</v>
      </c>
      <c r="M384" s="248">
        <f t="shared" ref="M384:M385" si="232">SUM(I384,K384)</f>
        <v>1</v>
      </c>
      <c r="N384" s="249">
        <f t="shared" ref="N384:N385" si="233">SUM(J384,L384)</f>
        <v>20000</v>
      </c>
      <c r="O384" s="226">
        <v>0</v>
      </c>
      <c r="P384" s="221">
        <v>0</v>
      </c>
      <c r="Q384" s="226">
        <v>0</v>
      </c>
      <c r="R384" s="221">
        <v>0</v>
      </c>
      <c r="S384" s="274">
        <f t="shared" ref="S384:S385" si="234">SUM(O384,Q384)</f>
        <v>0</v>
      </c>
      <c r="T384" s="275">
        <f t="shared" ref="T384:T385" si="235">SUM(P384,R384)</f>
        <v>0</v>
      </c>
      <c r="U384" s="231">
        <v>0</v>
      </c>
      <c r="V384" s="232">
        <v>0</v>
      </c>
      <c r="W384" s="230">
        <v>0</v>
      </c>
      <c r="X384" s="242">
        <v>0</v>
      </c>
      <c r="Y384" s="232">
        <v>0</v>
      </c>
      <c r="Z384" s="230">
        <v>0</v>
      </c>
      <c r="AA384" s="276">
        <f t="shared" ref="AA384:AA385" si="236">SUM(U384,X384)</f>
        <v>0</v>
      </c>
      <c r="AB384" s="277">
        <f t="shared" ref="AB384:AB385" si="237">SUM(W384,Z384)</f>
        <v>0</v>
      </c>
      <c r="AC384" s="219">
        <v>0</v>
      </c>
      <c r="AD384" s="222">
        <v>0</v>
      </c>
      <c r="AE384" s="219">
        <v>0</v>
      </c>
      <c r="AF384" s="222">
        <v>0</v>
      </c>
      <c r="AG384" s="116">
        <f t="shared" si="230"/>
        <v>0</v>
      </c>
      <c r="AH384" s="117">
        <f t="shared" si="231"/>
        <v>0</v>
      </c>
      <c r="AI384" s="67">
        <f>AD384/(C382-AH389)</f>
        <v>0</v>
      </c>
      <c r="AJ384" s="66">
        <f>AF384/(C382-AH389)</f>
        <v>0</v>
      </c>
      <c r="AK384" s="123"/>
      <c r="AL384" s="126">
        <f>AH384/C382</f>
        <v>0</v>
      </c>
    </row>
    <row r="385" spans="1:38" ht="101.25" customHeight="1" x14ac:dyDescent="0.25">
      <c r="A385" s="14">
        <v>4</v>
      </c>
      <c r="B385" s="15" t="s">
        <v>14</v>
      </c>
      <c r="C385" s="714"/>
      <c r="D385" s="717"/>
      <c r="E385" s="251">
        <v>1</v>
      </c>
      <c r="F385" s="468">
        <v>114356</v>
      </c>
      <c r="G385" s="224">
        <v>0</v>
      </c>
      <c r="H385" s="475">
        <v>0</v>
      </c>
      <c r="I385" s="199">
        <v>0</v>
      </c>
      <c r="J385" s="227">
        <v>0</v>
      </c>
      <c r="K385" s="199">
        <v>0</v>
      </c>
      <c r="L385" s="437">
        <v>0</v>
      </c>
      <c r="M385" s="248">
        <f t="shared" si="232"/>
        <v>0</v>
      </c>
      <c r="N385" s="249">
        <f t="shared" si="233"/>
        <v>0</v>
      </c>
      <c r="O385" s="226">
        <v>0</v>
      </c>
      <c r="P385" s="221">
        <v>0</v>
      </c>
      <c r="Q385" s="226">
        <v>0</v>
      </c>
      <c r="R385" s="221">
        <v>0</v>
      </c>
      <c r="S385" s="274">
        <f t="shared" si="234"/>
        <v>0</v>
      </c>
      <c r="T385" s="275">
        <f t="shared" si="235"/>
        <v>0</v>
      </c>
      <c r="U385" s="231">
        <v>0</v>
      </c>
      <c r="V385" s="232">
        <v>0</v>
      </c>
      <c r="W385" s="230">
        <v>0</v>
      </c>
      <c r="X385" s="242">
        <v>0</v>
      </c>
      <c r="Y385" s="232">
        <v>0</v>
      </c>
      <c r="Z385" s="230">
        <v>0</v>
      </c>
      <c r="AA385" s="276">
        <f t="shared" si="236"/>
        <v>0</v>
      </c>
      <c r="AB385" s="277">
        <f t="shared" si="237"/>
        <v>0</v>
      </c>
      <c r="AC385" s="219">
        <v>0</v>
      </c>
      <c r="AD385" s="222">
        <v>0</v>
      </c>
      <c r="AE385" s="219">
        <v>0</v>
      </c>
      <c r="AF385" s="222">
        <v>0</v>
      </c>
      <c r="AG385" s="116">
        <f t="shared" si="230"/>
        <v>0</v>
      </c>
      <c r="AH385" s="117">
        <f t="shared" si="231"/>
        <v>0</v>
      </c>
      <c r="AI385" s="67">
        <f>AD385/(C382-AH389)</f>
        <v>0</v>
      </c>
      <c r="AJ385" s="66">
        <f>AF385/(C382-AH389)</f>
        <v>0</v>
      </c>
      <c r="AK385" s="123"/>
      <c r="AL385" s="126">
        <f>AH385/C382</f>
        <v>0</v>
      </c>
    </row>
    <row r="386" spans="1:38" ht="138" customHeight="1" x14ac:dyDescent="0.25">
      <c r="A386" s="14">
        <v>5</v>
      </c>
      <c r="B386" s="15" t="s">
        <v>99</v>
      </c>
      <c r="C386" s="714"/>
      <c r="D386" s="717"/>
      <c r="E386" s="240"/>
      <c r="F386" s="446"/>
      <c r="G386" s="240"/>
      <c r="H386" s="446"/>
      <c r="I386" s="451"/>
      <c r="J386" s="234"/>
      <c r="K386" s="451"/>
      <c r="L386" s="446"/>
      <c r="M386" s="76"/>
      <c r="N386" s="234"/>
      <c r="O386" s="76"/>
      <c r="P386" s="234"/>
      <c r="Q386" s="76"/>
      <c r="R386" s="234"/>
      <c r="S386" s="76"/>
      <c r="T386" s="234"/>
      <c r="U386" s="76"/>
      <c r="V386" s="235"/>
      <c r="W386" s="234"/>
      <c r="X386" s="76"/>
      <c r="Y386" s="235"/>
      <c r="Z386" s="234"/>
      <c r="AA386" s="76"/>
      <c r="AB386" s="234"/>
      <c r="AC386" s="76"/>
      <c r="AD386" s="234"/>
      <c r="AE386" s="76"/>
      <c r="AF386" s="234"/>
      <c r="AG386" s="76">
        <f t="shared" si="230"/>
        <v>0</v>
      </c>
      <c r="AH386" s="41">
        <f t="shared" si="231"/>
        <v>0</v>
      </c>
      <c r="AI386" s="39">
        <f>AD386/(C382-AH389)</f>
        <v>0</v>
      </c>
      <c r="AJ386" s="90">
        <f>AF386/(C382-AH389)</f>
        <v>0</v>
      </c>
      <c r="AK386" s="123"/>
      <c r="AL386" s="125">
        <f>AH386/C382</f>
        <v>0</v>
      </c>
    </row>
    <row r="387" spans="1:38" ht="116.25" customHeight="1" x14ac:dyDescent="0.25">
      <c r="A387" s="14">
        <v>6</v>
      </c>
      <c r="B387" s="15" t="s">
        <v>16</v>
      </c>
      <c r="C387" s="714"/>
      <c r="D387" s="717"/>
      <c r="E387" s="251">
        <v>5</v>
      </c>
      <c r="F387" s="468">
        <v>379412.78</v>
      </c>
      <c r="G387" s="224">
        <v>0</v>
      </c>
      <c r="H387" s="475">
        <v>0</v>
      </c>
      <c r="I387" s="199">
        <v>0</v>
      </c>
      <c r="J387" s="227">
        <v>0</v>
      </c>
      <c r="K387" s="199">
        <v>0</v>
      </c>
      <c r="L387" s="437">
        <v>0</v>
      </c>
      <c r="M387" s="248">
        <f t="shared" ref="M387" si="238">SUM(I387,K387)</f>
        <v>0</v>
      </c>
      <c r="N387" s="249">
        <f t="shared" ref="N387" si="239">SUM(J387,L387)</f>
        <v>0</v>
      </c>
      <c r="O387" s="226">
        <v>0</v>
      </c>
      <c r="P387" s="221">
        <v>0</v>
      </c>
      <c r="Q387" s="226">
        <v>0</v>
      </c>
      <c r="R387" s="221">
        <v>0</v>
      </c>
      <c r="S387" s="274">
        <f t="shared" ref="S387" si="240">SUM(O387,Q387)</f>
        <v>0</v>
      </c>
      <c r="T387" s="275">
        <f t="shared" ref="T387" si="241">SUM(P387,R387)</f>
        <v>0</v>
      </c>
      <c r="U387" s="231">
        <v>0</v>
      </c>
      <c r="V387" s="232">
        <v>0</v>
      </c>
      <c r="W387" s="230">
        <v>0</v>
      </c>
      <c r="X387" s="242">
        <v>0</v>
      </c>
      <c r="Y387" s="232">
        <v>0</v>
      </c>
      <c r="Z387" s="230">
        <v>0</v>
      </c>
      <c r="AA387" s="276">
        <f t="shared" ref="AA387" si="242">SUM(U387,X387)</f>
        <v>0</v>
      </c>
      <c r="AB387" s="277">
        <f t="shared" ref="AB387" si="243">SUM(W387,Z387)</f>
        <v>0</v>
      </c>
      <c r="AC387" s="219">
        <v>0</v>
      </c>
      <c r="AD387" s="222">
        <v>0</v>
      </c>
      <c r="AE387" s="219">
        <v>0</v>
      </c>
      <c r="AF387" s="222">
        <v>0</v>
      </c>
      <c r="AG387" s="116">
        <f t="shared" si="230"/>
        <v>0</v>
      </c>
      <c r="AH387" s="117">
        <f t="shared" si="231"/>
        <v>0</v>
      </c>
      <c r="AI387" s="67">
        <f>AD387/(C382-AH389)</f>
        <v>0</v>
      </c>
      <c r="AJ387" s="66">
        <f>AF387/(C382-AH389)</f>
        <v>0</v>
      </c>
      <c r="AK387" s="123"/>
      <c r="AL387" s="126">
        <f>AH387/C382</f>
        <v>0</v>
      </c>
    </row>
    <row r="388" spans="1:38" ht="65.25" customHeight="1" x14ac:dyDescent="0.25">
      <c r="A388" s="14">
        <v>7</v>
      </c>
      <c r="B388" s="15" t="s">
        <v>98</v>
      </c>
      <c r="C388" s="714"/>
      <c r="D388" s="717"/>
      <c r="E388" s="252"/>
      <c r="F388" s="470"/>
      <c r="G388" s="233"/>
      <c r="H388" s="446"/>
      <c r="I388" s="451"/>
      <c r="J388" s="234"/>
      <c r="K388" s="451"/>
      <c r="L388" s="446"/>
      <c r="M388" s="240"/>
      <c r="N388" s="234"/>
      <c r="O388" s="233"/>
      <c r="P388" s="234"/>
      <c r="Q388" s="233"/>
      <c r="R388" s="234"/>
      <c r="S388" s="240"/>
      <c r="T388" s="234"/>
      <c r="U388" s="233"/>
      <c r="V388" s="235"/>
      <c r="W388" s="234"/>
      <c r="X388" s="240"/>
      <c r="Y388" s="235"/>
      <c r="Z388" s="234"/>
      <c r="AA388" s="240"/>
      <c r="AB388" s="79"/>
      <c r="AC388" s="233"/>
      <c r="AD388" s="234"/>
      <c r="AE388" s="233"/>
      <c r="AF388" s="234"/>
      <c r="AG388" s="76">
        <f t="shared" si="230"/>
        <v>0</v>
      </c>
      <c r="AH388" s="41">
        <f t="shared" si="231"/>
        <v>0</v>
      </c>
      <c r="AI388" s="39">
        <f>AD388/(C382-AH389)</f>
        <v>0</v>
      </c>
      <c r="AJ388" s="90">
        <f>AF388/(C382-AH389)</f>
        <v>0</v>
      </c>
      <c r="AK388" s="123"/>
      <c r="AL388" s="125">
        <f>AH388/C382</f>
        <v>0</v>
      </c>
    </row>
    <row r="389" spans="1:38" ht="59.25" customHeight="1" x14ac:dyDescent="0.25">
      <c r="A389" s="14">
        <v>8</v>
      </c>
      <c r="B389" s="15" t="s">
        <v>97</v>
      </c>
      <c r="C389" s="714"/>
      <c r="D389" s="717"/>
      <c r="E389" s="253"/>
      <c r="F389" s="472"/>
      <c r="G389" s="270">
        <v>7</v>
      </c>
      <c r="H389" s="271">
        <v>165000</v>
      </c>
      <c r="I389" s="451"/>
      <c r="J389" s="234"/>
      <c r="K389" s="199">
        <v>7</v>
      </c>
      <c r="L389" s="437">
        <v>165000</v>
      </c>
      <c r="M389" s="248">
        <f t="shared" ref="M389:M394" si="244">SUM(I389,K389)</f>
        <v>7</v>
      </c>
      <c r="N389" s="249">
        <f t="shared" ref="N389:N394" si="245">SUM(J389,L389)</f>
        <v>165000</v>
      </c>
      <c r="O389" s="101"/>
      <c r="P389" s="42"/>
      <c r="Q389" s="211">
        <v>7</v>
      </c>
      <c r="R389" s="212">
        <v>165000</v>
      </c>
      <c r="S389" s="274">
        <f t="shared" ref="S389:S394" si="246">SUM(O389,Q389)</f>
        <v>7</v>
      </c>
      <c r="T389" s="275">
        <f t="shared" ref="T389:T394" si="247">SUM(P389,R389)</f>
        <v>165000</v>
      </c>
      <c r="U389" s="233"/>
      <c r="V389" s="235"/>
      <c r="W389" s="234"/>
      <c r="X389" s="242">
        <v>7</v>
      </c>
      <c r="Y389" s="232">
        <v>142374.35</v>
      </c>
      <c r="Z389" s="230">
        <v>22625.65</v>
      </c>
      <c r="AA389" s="276">
        <f t="shared" ref="AA389:AA394" si="248">SUM(U389,X389)</f>
        <v>7</v>
      </c>
      <c r="AB389" s="277">
        <f t="shared" ref="AB389:AB394" si="249">SUM(W389,Z389)</f>
        <v>22625.65</v>
      </c>
      <c r="AC389" s="233"/>
      <c r="AD389" s="234"/>
      <c r="AE389" s="219">
        <v>0</v>
      </c>
      <c r="AF389" s="222">
        <v>0</v>
      </c>
      <c r="AG389" s="116">
        <f t="shared" si="230"/>
        <v>7</v>
      </c>
      <c r="AH389" s="117">
        <f t="shared" si="231"/>
        <v>22625.65</v>
      </c>
      <c r="AI389" s="169"/>
      <c r="AJ389" s="170"/>
      <c r="AK389" s="123">
        <f>AH395/C382</f>
        <v>0.18665232500000001</v>
      </c>
      <c r="AL389" s="126">
        <f>AH389/C382</f>
        <v>1.1312825E-2</v>
      </c>
    </row>
    <row r="390" spans="1:38" ht="60" customHeight="1" x14ac:dyDescent="0.25">
      <c r="A390" s="14">
        <v>9</v>
      </c>
      <c r="B390" s="15" t="s">
        <v>7</v>
      </c>
      <c r="C390" s="714"/>
      <c r="D390" s="717"/>
      <c r="E390" s="251">
        <v>1</v>
      </c>
      <c r="F390" s="468">
        <v>8164.33</v>
      </c>
      <c r="G390" s="224">
        <v>0</v>
      </c>
      <c r="H390" s="475">
        <v>0</v>
      </c>
      <c r="I390" s="199">
        <v>1</v>
      </c>
      <c r="J390" s="227">
        <v>8164.33</v>
      </c>
      <c r="K390" s="199">
        <v>0</v>
      </c>
      <c r="L390" s="437">
        <v>0</v>
      </c>
      <c r="M390" s="248">
        <f t="shared" si="244"/>
        <v>1</v>
      </c>
      <c r="N390" s="249">
        <f t="shared" si="245"/>
        <v>8164.33</v>
      </c>
      <c r="O390" s="226">
        <v>1</v>
      </c>
      <c r="P390" s="221">
        <v>7999.56</v>
      </c>
      <c r="Q390" s="226">
        <v>0</v>
      </c>
      <c r="R390" s="221">
        <v>0</v>
      </c>
      <c r="S390" s="274">
        <f t="shared" si="246"/>
        <v>1</v>
      </c>
      <c r="T390" s="275">
        <f t="shared" si="247"/>
        <v>7999.56</v>
      </c>
      <c r="U390" s="231">
        <v>1</v>
      </c>
      <c r="V390" s="232">
        <v>7999.56</v>
      </c>
      <c r="W390" s="230">
        <v>0</v>
      </c>
      <c r="X390" s="242">
        <v>0</v>
      </c>
      <c r="Y390" s="232">
        <v>0</v>
      </c>
      <c r="Z390" s="230">
        <v>0</v>
      </c>
      <c r="AA390" s="276">
        <f t="shared" si="248"/>
        <v>1</v>
      </c>
      <c r="AB390" s="277">
        <f t="shared" si="249"/>
        <v>0</v>
      </c>
      <c r="AC390" s="219">
        <v>0</v>
      </c>
      <c r="AD390" s="222">
        <v>0</v>
      </c>
      <c r="AE390" s="219">
        <v>0</v>
      </c>
      <c r="AF390" s="222">
        <v>0</v>
      </c>
      <c r="AG390" s="116">
        <f t="shared" si="230"/>
        <v>1</v>
      </c>
      <c r="AH390" s="117">
        <f t="shared" si="231"/>
        <v>0</v>
      </c>
      <c r="AI390" s="67">
        <f>AD390/(C382-AH389)</f>
        <v>0</v>
      </c>
      <c r="AJ390" s="66">
        <f>AF390/(C382-AH389)</f>
        <v>0</v>
      </c>
      <c r="AK390" s="123"/>
      <c r="AL390" s="126">
        <f>AH390/C382</f>
        <v>0</v>
      </c>
    </row>
    <row r="391" spans="1:38" ht="73.5" customHeight="1" x14ac:dyDescent="0.25">
      <c r="A391" s="14">
        <v>10</v>
      </c>
      <c r="B391" s="15" t="s">
        <v>8</v>
      </c>
      <c r="C391" s="714"/>
      <c r="D391" s="717"/>
      <c r="E391" s="251">
        <v>5</v>
      </c>
      <c r="F391" s="468">
        <v>246118.73</v>
      </c>
      <c r="G391" s="224">
        <v>2</v>
      </c>
      <c r="H391" s="475">
        <v>310000</v>
      </c>
      <c r="I391" s="199">
        <v>2</v>
      </c>
      <c r="J391" s="227">
        <v>136880.65</v>
      </c>
      <c r="K391" s="199">
        <v>2</v>
      </c>
      <c r="L391" s="437">
        <v>310000</v>
      </c>
      <c r="M391" s="248">
        <f t="shared" si="244"/>
        <v>4</v>
      </c>
      <c r="N391" s="249">
        <f t="shared" si="245"/>
        <v>446880.65</v>
      </c>
      <c r="O391" s="226">
        <v>0</v>
      </c>
      <c r="P391" s="221">
        <v>0</v>
      </c>
      <c r="Q391" s="226">
        <v>0</v>
      </c>
      <c r="R391" s="221">
        <v>0</v>
      </c>
      <c r="S391" s="274">
        <f t="shared" si="246"/>
        <v>0</v>
      </c>
      <c r="T391" s="275">
        <f t="shared" si="247"/>
        <v>0</v>
      </c>
      <c r="U391" s="231">
        <v>0</v>
      </c>
      <c r="V391" s="232">
        <v>0</v>
      </c>
      <c r="W391" s="230">
        <v>0</v>
      </c>
      <c r="X391" s="242">
        <v>0</v>
      </c>
      <c r="Y391" s="232">
        <v>0</v>
      </c>
      <c r="Z391" s="230">
        <v>0</v>
      </c>
      <c r="AA391" s="276">
        <f t="shared" si="248"/>
        <v>0</v>
      </c>
      <c r="AB391" s="277">
        <f t="shared" si="249"/>
        <v>0</v>
      </c>
      <c r="AC391" s="355">
        <v>2</v>
      </c>
      <c r="AD391" s="356">
        <v>137845.25</v>
      </c>
      <c r="AE391" s="355">
        <v>1</v>
      </c>
      <c r="AF391" s="356">
        <v>212833.75</v>
      </c>
      <c r="AG391" s="116">
        <f t="shared" si="230"/>
        <v>3</v>
      </c>
      <c r="AH391" s="117">
        <f t="shared" si="231"/>
        <v>350679</v>
      </c>
      <c r="AI391" s="67">
        <f>AD391/(C382-AH389)</f>
        <v>6.9711256242400432E-2</v>
      </c>
      <c r="AJ391" s="66">
        <f>AF391/(C382-AH389)</f>
        <v>0.10763452555152239</v>
      </c>
      <c r="AK391" s="123"/>
      <c r="AL391" s="126">
        <f>AH391/C382</f>
        <v>0.17533950000000001</v>
      </c>
    </row>
    <row r="392" spans="1:38" ht="120" customHeight="1" x14ac:dyDescent="0.25">
      <c r="A392" s="14">
        <v>11</v>
      </c>
      <c r="B392" s="15" t="s">
        <v>12</v>
      </c>
      <c r="C392" s="714"/>
      <c r="D392" s="717"/>
      <c r="E392" s="251">
        <v>3</v>
      </c>
      <c r="F392" s="468">
        <v>342361.57</v>
      </c>
      <c r="G392" s="224">
        <v>0</v>
      </c>
      <c r="H392" s="475">
        <v>0</v>
      </c>
      <c r="I392" s="199">
        <v>0</v>
      </c>
      <c r="J392" s="227">
        <v>0</v>
      </c>
      <c r="K392" s="199">
        <v>0</v>
      </c>
      <c r="L392" s="437">
        <v>0</v>
      </c>
      <c r="M392" s="248">
        <f t="shared" si="244"/>
        <v>0</v>
      </c>
      <c r="N392" s="249">
        <f t="shared" si="245"/>
        <v>0</v>
      </c>
      <c r="O392" s="226">
        <v>0</v>
      </c>
      <c r="P392" s="221">
        <v>0</v>
      </c>
      <c r="Q392" s="226">
        <v>0</v>
      </c>
      <c r="R392" s="221">
        <v>0</v>
      </c>
      <c r="S392" s="274">
        <f t="shared" si="246"/>
        <v>0</v>
      </c>
      <c r="T392" s="275">
        <f t="shared" si="247"/>
        <v>0</v>
      </c>
      <c r="U392" s="231">
        <v>0</v>
      </c>
      <c r="V392" s="232">
        <v>0</v>
      </c>
      <c r="W392" s="230">
        <v>0</v>
      </c>
      <c r="X392" s="242">
        <v>0</v>
      </c>
      <c r="Y392" s="232">
        <v>0</v>
      </c>
      <c r="Z392" s="230">
        <v>0</v>
      </c>
      <c r="AA392" s="276">
        <f t="shared" si="248"/>
        <v>0</v>
      </c>
      <c r="AB392" s="277">
        <f t="shared" si="249"/>
        <v>0</v>
      </c>
      <c r="AC392" s="219">
        <v>0</v>
      </c>
      <c r="AD392" s="222">
        <v>0</v>
      </c>
      <c r="AE392" s="219">
        <v>0</v>
      </c>
      <c r="AF392" s="222">
        <v>0</v>
      </c>
      <c r="AG392" s="116">
        <f t="shared" si="230"/>
        <v>0</v>
      </c>
      <c r="AH392" s="117">
        <f t="shared" si="231"/>
        <v>0</v>
      </c>
      <c r="AI392" s="67">
        <f>AD392/(C382-AH389)</f>
        <v>0</v>
      </c>
      <c r="AJ392" s="66">
        <f>AF392/(C382-AH389)</f>
        <v>0</v>
      </c>
      <c r="AK392" s="123"/>
      <c r="AL392" s="126">
        <f>AH392/C382</f>
        <v>0</v>
      </c>
    </row>
    <row r="393" spans="1:38" ht="63.75" customHeight="1" x14ac:dyDescent="0.25">
      <c r="A393" s="14">
        <v>12</v>
      </c>
      <c r="B393" s="15" t="s">
        <v>9</v>
      </c>
      <c r="C393" s="714"/>
      <c r="D393" s="717"/>
      <c r="E393" s="251">
        <v>4</v>
      </c>
      <c r="F393" s="468">
        <v>228942.15</v>
      </c>
      <c r="G393" s="224">
        <v>0</v>
      </c>
      <c r="H393" s="475">
        <v>0</v>
      </c>
      <c r="I393" s="199">
        <v>1</v>
      </c>
      <c r="J393" s="227">
        <v>67761.100000000006</v>
      </c>
      <c r="K393" s="199">
        <v>0</v>
      </c>
      <c r="L393" s="437">
        <v>0</v>
      </c>
      <c r="M393" s="248">
        <f t="shared" si="244"/>
        <v>1</v>
      </c>
      <c r="N393" s="249">
        <f t="shared" si="245"/>
        <v>67761.100000000006</v>
      </c>
      <c r="O393" s="226">
        <v>1</v>
      </c>
      <c r="P393" s="221">
        <v>31699.85</v>
      </c>
      <c r="Q393" s="226">
        <v>0</v>
      </c>
      <c r="R393" s="221">
        <v>0</v>
      </c>
      <c r="S393" s="274">
        <f t="shared" si="246"/>
        <v>1</v>
      </c>
      <c r="T393" s="275">
        <f t="shared" si="247"/>
        <v>31699.85</v>
      </c>
      <c r="U393" s="231">
        <v>1</v>
      </c>
      <c r="V393" s="232">
        <v>31699.85</v>
      </c>
      <c r="W393" s="230">
        <v>0</v>
      </c>
      <c r="X393" s="242">
        <v>0</v>
      </c>
      <c r="Y393" s="232">
        <v>0</v>
      </c>
      <c r="Z393" s="230">
        <v>0</v>
      </c>
      <c r="AA393" s="276">
        <f t="shared" si="248"/>
        <v>1</v>
      </c>
      <c r="AB393" s="277">
        <f t="shared" si="249"/>
        <v>0</v>
      </c>
      <c r="AC393" s="219">
        <v>0</v>
      </c>
      <c r="AD393" s="222">
        <v>0</v>
      </c>
      <c r="AE393" s="219">
        <v>0</v>
      </c>
      <c r="AF393" s="222">
        <v>0</v>
      </c>
      <c r="AG393" s="116">
        <f t="shared" si="230"/>
        <v>1</v>
      </c>
      <c r="AH393" s="117">
        <f t="shared" si="231"/>
        <v>0</v>
      </c>
      <c r="AI393" s="67">
        <f>AD393/(C382-AH389)</f>
        <v>0</v>
      </c>
      <c r="AJ393" s="66">
        <f>AF393/(C382-AH389)</f>
        <v>0</v>
      </c>
      <c r="AK393" s="123"/>
      <c r="AL393" s="126">
        <f>AH393/C382</f>
        <v>0</v>
      </c>
    </row>
    <row r="394" spans="1:38" ht="62.25" customHeight="1" thickBot="1" x14ac:dyDescent="0.3">
      <c r="A394" s="16">
        <v>13</v>
      </c>
      <c r="B394" s="17" t="s">
        <v>10</v>
      </c>
      <c r="C394" s="715"/>
      <c r="D394" s="718"/>
      <c r="E394" s="255">
        <v>9</v>
      </c>
      <c r="F394" s="474">
        <v>692495.66</v>
      </c>
      <c r="G394" s="225">
        <v>0</v>
      </c>
      <c r="H394" s="476">
        <v>0</v>
      </c>
      <c r="I394" s="200">
        <v>3</v>
      </c>
      <c r="J394" s="256">
        <v>321066</v>
      </c>
      <c r="K394" s="200">
        <v>0</v>
      </c>
      <c r="L394" s="478">
        <v>0</v>
      </c>
      <c r="M394" s="248">
        <f t="shared" si="244"/>
        <v>3</v>
      </c>
      <c r="N394" s="249">
        <f t="shared" si="245"/>
        <v>321066</v>
      </c>
      <c r="O394" s="44">
        <v>3</v>
      </c>
      <c r="P394" s="20">
        <v>237147.6</v>
      </c>
      <c r="Q394" s="44">
        <v>0</v>
      </c>
      <c r="R394" s="20">
        <v>0</v>
      </c>
      <c r="S394" s="274">
        <f t="shared" si="246"/>
        <v>3</v>
      </c>
      <c r="T394" s="275">
        <f t="shared" si="247"/>
        <v>237147.6</v>
      </c>
      <c r="U394" s="257">
        <v>3</v>
      </c>
      <c r="V394" s="259">
        <v>237147.6</v>
      </c>
      <c r="W394" s="258">
        <v>0</v>
      </c>
      <c r="X394" s="260">
        <v>0</v>
      </c>
      <c r="Y394" s="259">
        <v>0</v>
      </c>
      <c r="Z394" s="258">
        <v>0</v>
      </c>
      <c r="AA394" s="276">
        <f t="shared" si="248"/>
        <v>3</v>
      </c>
      <c r="AB394" s="277">
        <f t="shared" si="249"/>
        <v>0</v>
      </c>
      <c r="AC394" s="220">
        <v>0</v>
      </c>
      <c r="AD394" s="223">
        <v>0</v>
      </c>
      <c r="AE394" s="220">
        <v>0</v>
      </c>
      <c r="AF394" s="223">
        <v>0</v>
      </c>
      <c r="AG394" s="118">
        <f t="shared" si="230"/>
        <v>3</v>
      </c>
      <c r="AH394" s="119">
        <f t="shared" si="231"/>
        <v>0</v>
      </c>
      <c r="AI394" s="68">
        <f>AD394/(C382-AH389)</f>
        <v>0</v>
      </c>
      <c r="AJ394" s="69">
        <f>AF394/(C382-AH389)</f>
        <v>0</v>
      </c>
      <c r="AK394" s="129"/>
      <c r="AL394" s="127">
        <f>AH394/C382</f>
        <v>0</v>
      </c>
    </row>
    <row r="395" spans="1:38" ht="29.25" customHeight="1" thickBot="1" x14ac:dyDescent="0.3">
      <c r="A395" s="719" t="s">
        <v>40</v>
      </c>
      <c r="B395" s="720"/>
      <c r="C395" s="11">
        <f>C382</f>
        <v>2000000</v>
      </c>
      <c r="D395" s="11">
        <f>D382</f>
        <v>1626695.35</v>
      </c>
      <c r="E395" s="56">
        <f t="shared" ref="E395:L395" si="250">SUM(E382:E394)</f>
        <v>28</v>
      </c>
      <c r="F395" s="236">
        <f t="shared" si="250"/>
        <v>2011851.2200000002</v>
      </c>
      <c r="G395" s="56">
        <f t="shared" si="250"/>
        <v>11</v>
      </c>
      <c r="H395" s="236">
        <f t="shared" si="250"/>
        <v>520000</v>
      </c>
      <c r="I395" s="241">
        <f t="shared" si="250"/>
        <v>7</v>
      </c>
      <c r="J395" s="57">
        <f t="shared" si="250"/>
        <v>533872.07999999996</v>
      </c>
      <c r="K395" s="241">
        <f t="shared" si="250"/>
        <v>10</v>
      </c>
      <c r="L395" s="244">
        <f t="shared" si="250"/>
        <v>495000</v>
      </c>
      <c r="M395" s="51">
        <f>SUM(M382:M394)</f>
        <v>17</v>
      </c>
      <c r="N395" s="244">
        <f>SUM(N382:N394)</f>
        <v>1028872.08</v>
      </c>
      <c r="O395" s="97">
        <f>SUM(O382:O394)</f>
        <v>5</v>
      </c>
      <c r="P395" s="236">
        <f>SUM(P382:P394)</f>
        <v>276847.01</v>
      </c>
      <c r="Q395" s="86">
        <f t="shared" ref="Q395:AJ395" si="251">SUM(Q382:Q394)</f>
        <v>7</v>
      </c>
      <c r="R395" s="236">
        <f t="shared" si="251"/>
        <v>165000</v>
      </c>
      <c r="S395" s="75">
        <f t="shared" si="251"/>
        <v>12</v>
      </c>
      <c r="T395" s="46">
        <f t="shared" si="251"/>
        <v>441847.01</v>
      </c>
      <c r="U395" s="86">
        <f t="shared" si="251"/>
        <v>5</v>
      </c>
      <c r="V395" s="236">
        <f t="shared" si="251"/>
        <v>276847.01</v>
      </c>
      <c r="W395" s="236">
        <f t="shared" si="251"/>
        <v>0</v>
      </c>
      <c r="X395" s="75">
        <f t="shared" si="251"/>
        <v>7</v>
      </c>
      <c r="Y395" s="236">
        <f t="shared" si="251"/>
        <v>142374.35</v>
      </c>
      <c r="Z395" s="236">
        <f t="shared" si="251"/>
        <v>22625.65</v>
      </c>
      <c r="AA395" s="75">
        <f t="shared" si="251"/>
        <v>12</v>
      </c>
      <c r="AB395" s="46">
        <f t="shared" si="251"/>
        <v>22625.65</v>
      </c>
      <c r="AC395" s="86">
        <f t="shared" si="251"/>
        <v>2</v>
      </c>
      <c r="AD395" s="46">
        <f t="shared" si="251"/>
        <v>137845.25</v>
      </c>
      <c r="AE395" s="86">
        <f t="shared" si="251"/>
        <v>1</v>
      </c>
      <c r="AF395" s="46">
        <f t="shared" si="251"/>
        <v>212833.75</v>
      </c>
      <c r="AG395" s="75">
        <f t="shared" si="251"/>
        <v>15</v>
      </c>
      <c r="AH395" s="46">
        <f t="shared" si="251"/>
        <v>373304.65</v>
      </c>
      <c r="AI395" s="87">
        <f t="shared" si="251"/>
        <v>6.9711256242400432E-2</v>
      </c>
      <c r="AJ395" s="87">
        <f t="shared" si="251"/>
        <v>0.10763452555152239</v>
      </c>
      <c r="AK395" s="130">
        <f>AK389</f>
        <v>0.18665232500000001</v>
      </c>
      <c r="AL395" s="128">
        <f>AH395/C382</f>
        <v>0.18665232500000001</v>
      </c>
    </row>
    <row r="396" spans="1:38" ht="21.75" thickBot="1" x14ac:dyDescent="0.3">
      <c r="AF396" s="24" t="s">
        <v>113</v>
      </c>
      <c r="AG396" s="72">
        <v>4.3499999999999996</v>
      </c>
      <c r="AH396" s="25">
        <f>AH395/AG396</f>
        <v>85817.160919540242</v>
      </c>
    </row>
    <row r="397" spans="1:38" ht="15.75" thickTop="1" x14ac:dyDescent="0.25">
      <c r="A397" s="721" t="s">
        <v>45</v>
      </c>
      <c r="B397" s="722"/>
      <c r="C397" s="722"/>
      <c r="D397" s="722"/>
      <c r="E397" s="722"/>
      <c r="F397" s="722"/>
      <c r="G397" s="722"/>
      <c r="H397" s="722"/>
      <c r="I397" s="722"/>
      <c r="J397" s="722"/>
      <c r="K397" s="723"/>
      <c r="L397" s="722"/>
      <c r="M397" s="722"/>
      <c r="N397" s="722"/>
      <c r="O397" s="722"/>
      <c r="P397" s="722"/>
      <c r="Q397" s="724"/>
    </row>
    <row r="398" spans="1:38" ht="18.75" x14ac:dyDescent="0.3">
      <c r="A398" s="725"/>
      <c r="B398" s="726"/>
      <c r="C398" s="726"/>
      <c r="D398" s="726"/>
      <c r="E398" s="726"/>
      <c r="F398" s="726"/>
      <c r="G398" s="726"/>
      <c r="H398" s="726"/>
      <c r="I398" s="726"/>
      <c r="J398" s="726"/>
      <c r="K398" s="727"/>
      <c r="L398" s="726"/>
      <c r="M398" s="726"/>
      <c r="N398" s="726"/>
      <c r="O398" s="726"/>
      <c r="P398" s="726"/>
      <c r="Q398" s="728"/>
      <c r="AF398" s="33"/>
    </row>
    <row r="399" spans="1:38" ht="15.75" x14ac:dyDescent="0.25">
      <c r="A399" s="725"/>
      <c r="B399" s="726"/>
      <c r="C399" s="726"/>
      <c r="D399" s="726"/>
      <c r="E399" s="726"/>
      <c r="F399" s="726"/>
      <c r="G399" s="726"/>
      <c r="H399" s="726"/>
      <c r="I399" s="726"/>
      <c r="J399" s="726"/>
      <c r="K399" s="727"/>
      <c r="L399" s="726"/>
      <c r="M399" s="726"/>
      <c r="N399" s="726"/>
      <c r="O399" s="726"/>
      <c r="P399" s="726"/>
      <c r="Q399" s="728"/>
      <c r="AE399" s="34" t="s">
        <v>66</v>
      </c>
      <c r="AF399" s="24"/>
    </row>
    <row r="400" spans="1:38" ht="15.75" x14ac:dyDescent="0.25">
      <c r="A400" s="725"/>
      <c r="B400" s="726"/>
      <c r="C400" s="726"/>
      <c r="D400" s="726"/>
      <c r="E400" s="726"/>
      <c r="F400" s="726"/>
      <c r="G400" s="726"/>
      <c r="H400" s="726"/>
      <c r="I400" s="726"/>
      <c r="J400" s="726"/>
      <c r="K400" s="727"/>
      <c r="L400" s="726"/>
      <c r="M400" s="726"/>
      <c r="N400" s="726"/>
      <c r="O400" s="726"/>
      <c r="P400" s="726"/>
      <c r="Q400" s="728"/>
      <c r="AE400" s="34" t="s">
        <v>46</v>
      </c>
      <c r="AF400" s="54">
        <f>(Z395-Z389)+(AF395-AF389)</f>
        <v>212833.75</v>
      </c>
    </row>
    <row r="401" spans="1:39" ht="15.75" x14ac:dyDescent="0.25">
      <c r="A401" s="725"/>
      <c r="B401" s="726"/>
      <c r="C401" s="726"/>
      <c r="D401" s="726"/>
      <c r="E401" s="726"/>
      <c r="F401" s="726"/>
      <c r="G401" s="726"/>
      <c r="H401" s="726"/>
      <c r="I401" s="726"/>
      <c r="J401" s="726"/>
      <c r="K401" s="727"/>
      <c r="L401" s="726"/>
      <c r="M401" s="726"/>
      <c r="N401" s="726"/>
      <c r="O401" s="726"/>
      <c r="P401" s="726"/>
      <c r="Q401" s="728"/>
      <c r="AE401" s="34" t="s">
        <v>47</v>
      </c>
      <c r="AF401" s="54">
        <f>W395+AD395</f>
        <v>137845.25</v>
      </c>
    </row>
    <row r="402" spans="1:39" ht="15.75" x14ac:dyDescent="0.25">
      <c r="A402" s="725"/>
      <c r="B402" s="726"/>
      <c r="C402" s="726"/>
      <c r="D402" s="726"/>
      <c r="E402" s="726"/>
      <c r="F402" s="726"/>
      <c r="G402" s="726"/>
      <c r="H402" s="726"/>
      <c r="I402" s="726"/>
      <c r="J402" s="726"/>
      <c r="K402" s="727"/>
      <c r="L402" s="726"/>
      <c r="M402" s="726"/>
      <c r="N402" s="726"/>
      <c r="O402" s="726"/>
      <c r="P402" s="726"/>
      <c r="Q402" s="728"/>
      <c r="AE402" s="34" t="s">
        <v>48</v>
      </c>
      <c r="AF402" s="54">
        <f>Z389+AF389</f>
        <v>22625.65</v>
      </c>
    </row>
    <row r="403" spans="1:39" ht="15.75" x14ac:dyDescent="0.25">
      <c r="A403" s="725"/>
      <c r="B403" s="726"/>
      <c r="C403" s="726"/>
      <c r="D403" s="726"/>
      <c r="E403" s="726"/>
      <c r="F403" s="726"/>
      <c r="G403" s="726"/>
      <c r="H403" s="726"/>
      <c r="I403" s="726"/>
      <c r="J403" s="726"/>
      <c r="K403" s="727"/>
      <c r="L403" s="726"/>
      <c r="M403" s="726"/>
      <c r="N403" s="726"/>
      <c r="O403" s="726"/>
      <c r="P403" s="726"/>
      <c r="Q403" s="728"/>
      <c r="AE403" s="34" t="s">
        <v>49</v>
      </c>
      <c r="AF403" s="55">
        <f>SUM(AF400:AF402)</f>
        <v>373304.65</v>
      </c>
    </row>
    <row r="404" spans="1:39" x14ac:dyDescent="0.25">
      <c r="A404" s="725"/>
      <c r="B404" s="726"/>
      <c r="C404" s="726"/>
      <c r="D404" s="726"/>
      <c r="E404" s="726"/>
      <c r="F404" s="726"/>
      <c r="G404" s="726"/>
      <c r="H404" s="726"/>
      <c r="I404" s="726"/>
      <c r="J404" s="726"/>
      <c r="K404" s="727"/>
      <c r="L404" s="726"/>
      <c r="M404" s="726"/>
      <c r="N404" s="726"/>
      <c r="O404" s="726"/>
      <c r="P404" s="726"/>
      <c r="Q404" s="728"/>
    </row>
    <row r="405" spans="1:39" ht="15.75" thickBot="1" x14ac:dyDescent="0.3">
      <c r="A405" s="729"/>
      <c r="B405" s="730"/>
      <c r="C405" s="730"/>
      <c r="D405" s="730"/>
      <c r="E405" s="730"/>
      <c r="F405" s="730"/>
      <c r="G405" s="730"/>
      <c r="H405" s="730"/>
      <c r="I405" s="730"/>
      <c r="J405" s="730"/>
      <c r="K405" s="731"/>
      <c r="L405" s="730"/>
      <c r="M405" s="730"/>
      <c r="N405" s="730"/>
      <c r="O405" s="730"/>
      <c r="P405" s="730"/>
      <c r="Q405" s="732"/>
    </row>
    <row r="406" spans="1:39" ht="15.75" thickTop="1" x14ac:dyDescent="0.25"/>
    <row r="408" spans="1:39" ht="15.75" thickBot="1" x14ac:dyDescent="0.3"/>
    <row r="409" spans="1:39" ht="27" thickBot="1" x14ac:dyDescent="0.3">
      <c r="A409" s="733" t="s">
        <v>150</v>
      </c>
      <c r="B409" s="734"/>
      <c r="C409" s="734"/>
      <c r="D409" s="734"/>
      <c r="E409" s="734"/>
      <c r="F409" s="734"/>
      <c r="G409" s="734"/>
      <c r="H409" s="734"/>
      <c r="I409" s="734"/>
      <c r="J409" s="734"/>
      <c r="K409" s="735"/>
      <c r="L409" s="734"/>
      <c r="M409" s="734"/>
      <c r="N409" s="734"/>
      <c r="O409" s="734"/>
      <c r="P409" s="734"/>
      <c r="Q409" s="734"/>
      <c r="R409" s="734"/>
      <c r="S409" s="734"/>
      <c r="T409" s="734"/>
      <c r="U409" s="734"/>
      <c r="V409" s="734"/>
      <c r="W409" s="734"/>
      <c r="X409" s="734"/>
      <c r="Y409" s="734"/>
      <c r="Z409" s="734"/>
      <c r="AA409" s="734"/>
      <c r="AB409" s="734"/>
      <c r="AC409" s="734"/>
      <c r="AD409" s="734"/>
      <c r="AE409" s="734"/>
      <c r="AF409" s="734"/>
      <c r="AG409" s="734"/>
      <c r="AH409" s="734"/>
      <c r="AI409" s="734"/>
      <c r="AJ409" s="734"/>
      <c r="AK409" s="736"/>
      <c r="AL409" s="73"/>
      <c r="AM409" s="45"/>
    </row>
    <row r="410" spans="1:39" ht="21" customHeight="1" x14ac:dyDescent="0.25">
      <c r="A410" s="737" t="s">
        <v>114</v>
      </c>
      <c r="B410" s="738"/>
      <c r="C410" s="744" t="s">
        <v>41</v>
      </c>
      <c r="D410" s="745"/>
      <c r="E410" s="748" t="s">
        <v>100</v>
      </c>
      <c r="F410" s="749"/>
      <c r="G410" s="749"/>
      <c r="H410" s="749"/>
      <c r="I410" s="749"/>
      <c r="J410" s="749"/>
      <c r="K410" s="750"/>
      <c r="L410" s="749"/>
      <c r="M410" s="749"/>
      <c r="N410" s="749"/>
      <c r="O410" s="754" t="s">
        <v>77</v>
      </c>
      <c r="P410" s="755"/>
      <c r="Q410" s="755"/>
      <c r="R410" s="755"/>
      <c r="S410" s="755"/>
      <c r="T410" s="755"/>
      <c r="U410" s="755"/>
      <c r="V410" s="755"/>
      <c r="W410" s="755"/>
      <c r="X410" s="755"/>
      <c r="Y410" s="755"/>
      <c r="Z410" s="755"/>
      <c r="AA410" s="755"/>
      <c r="AB410" s="755"/>
      <c r="AC410" s="755"/>
      <c r="AD410" s="755"/>
      <c r="AE410" s="755"/>
      <c r="AF410" s="755"/>
      <c r="AG410" s="755"/>
      <c r="AH410" s="755"/>
      <c r="AI410" s="755"/>
      <c r="AJ410" s="755"/>
      <c r="AK410" s="756"/>
      <c r="AL410" s="63"/>
    </row>
    <row r="411" spans="1:39" ht="36" customHeight="1" thickBot="1" x14ac:dyDescent="0.3">
      <c r="A411" s="739"/>
      <c r="B411" s="740"/>
      <c r="C411" s="746"/>
      <c r="D411" s="747"/>
      <c r="E411" s="751"/>
      <c r="F411" s="752"/>
      <c r="G411" s="752"/>
      <c r="H411" s="752"/>
      <c r="I411" s="752"/>
      <c r="J411" s="752"/>
      <c r="K411" s="753"/>
      <c r="L411" s="752"/>
      <c r="M411" s="752"/>
      <c r="N411" s="752"/>
      <c r="O411" s="757"/>
      <c r="P411" s="758"/>
      <c r="Q411" s="758"/>
      <c r="R411" s="758"/>
      <c r="S411" s="758"/>
      <c r="T411" s="758"/>
      <c r="U411" s="758"/>
      <c r="V411" s="758"/>
      <c r="W411" s="758"/>
      <c r="X411" s="758"/>
      <c r="Y411" s="758"/>
      <c r="Z411" s="758"/>
      <c r="AA411" s="758"/>
      <c r="AB411" s="758"/>
      <c r="AC411" s="758"/>
      <c r="AD411" s="758"/>
      <c r="AE411" s="758"/>
      <c r="AF411" s="758"/>
      <c r="AG411" s="758"/>
      <c r="AH411" s="758"/>
      <c r="AI411" s="758"/>
      <c r="AJ411" s="758"/>
      <c r="AK411" s="759"/>
      <c r="AL411" s="63"/>
    </row>
    <row r="412" spans="1:39" s="33" customFormat="1" ht="84" customHeight="1" thickBot="1" x14ac:dyDescent="0.35">
      <c r="A412" s="739"/>
      <c r="B412" s="741"/>
      <c r="C412" s="760" t="s">
        <v>43</v>
      </c>
      <c r="D412" s="762" t="s">
        <v>44</v>
      </c>
      <c r="E412" s="764" t="s">
        <v>59</v>
      </c>
      <c r="F412" s="765"/>
      <c r="G412" s="765"/>
      <c r="H412" s="766"/>
      <c r="I412" s="767" t="s">
        <v>58</v>
      </c>
      <c r="J412" s="768"/>
      <c r="K412" s="769"/>
      <c r="L412" s="770"/>
      <c r="M412" s="771" t="s">
        <v>49</v>
      </c>
      <c r="N412" s="772"/>
      <c r="O412" s="773" t="s">
        <v>103</v>
      </c>
      <c r="P412" s="774"/>
      <c r="Q412" s="774"/>
      <c r="R412" s="775"/>
      <c r="S412" s="776" t="s">
        <v>49</v>
      </c>
      <c r="T412" s="777"/>
      <c r="U412" s="778" t="s">
        <v>104</v>
      </c>
      <c r="V412" s="779"/>
      <c r="W412" s="779"/>
      <c r="X412" s="779"/>
      <c r="Y412" s="779"/>
      <c r="Z412" s="780"/>
      <c r="AA412" s="781" t="s">
        <v>49</v>
      </c>
      <c r="AB412" s="782"/>
      <c r="AC412" s="783" t="s">
        <v>105</v>
      </c>
      <c r="AD412" s="784"/>
      <c r="AE412" s="784"/>
      <c r="AF412" s="785"/>
      <c r="AG412" s="786" t="s">
        <v>49</v>
      </c>
      <c r="AH412" s="787"/>
      <c r="AI412" s="788" t="s">
        <v>23</v>
      </c>
      <c r="AJ412" s="789"/>
      <c r="AK412" s="790"/>
      <c r="AL412" s="62"/>
    </row>
    <row r="413" spans="1:39" ht="113.25" thickBot="1" x14ac:dyDescent="0.3">
      <c r="A413" s="742"/>
      <c r="B413" s="743"/>
      <c r="C413" s="761"/>
      <c r="D413" s="763"/>
      <c r="E413" s="91" t="s">
        <v>81</v>
      </c>
      <c r="F413" s="619" t="s">
        <v>82</v>
      </c>
      <c r="G413" s="91" t="s">
        <v>83</v>
      </c>
      <c r="H413" s="619" t="s">
        <v>84</v>
      </c>
      <c r="I413" s="197" t="s">
        <v>81</v>
      </c>
      <c r="J413" s="64" t="s">
        <v>92</v>
      </c>
      <c r="K413" s="197" t="s">
        <v>93</v>
      </c>
      <c r="L413" s="64" t="s">
        <v>94</v>
      </c>
      <c r="M413" s="98" t="s">
        <v>85</v>
      </c>
      <c r="N413" s="207" t="s">
        <v>86</v>
      </c>
      <c r="O413" s="100" t="s">
        <v>87</v>
      </c>
      <c r="P413" s="102" t="s">
        <v>101</v>
      </c>
      <c r="Q413" s="100" t="s">
        <v>88</v>
      </c>
      <c r="R413" s="102" t="s">
        <v>102</v>
      </c>
      <c r="S413" s="103" t="s">
        <v>89</v>
      </c>
      <c r="T413" s="213" t="s">
        <v>90</v>
      </c>
      <c r="U413" s="104" t="s">
        <v>87</v>
      </c>
      <c r="V413" s="107" t="s">
        <v>106</v>
      </c>
      <c r="W413" s="105" t="s">
        <v>107</v>
      </c>
      <c r="X413" s="108" t="s">
        <v>88</v>
      </c>
      <c r="Y413" s="107" t="s">
        <v>108</v>
      </c>
      <c r="Z413" s="105" t="s">
        <v>109</v>
      </c>
      <c r="AA413" s="110" t="s">
        <v>95</v>
      </c>
      <c r="AB413" s="111" t="s">
        <v>96</v>
      </c>
      <c r="AC413" s="112" t="s">
        <v>87</v>
      </c>
      <c r="AD413" s="113" t="s">
        <v>101</v>
      </c>
      <c r="AE413" s="112" t="s">
        <v>88</v>
      </c>
      <c r="AF413" s="113" t="s">
        <v>102</v>
      </c>
      <c r="AG413" s="114" t="s">
        <v>91</v>
      </c>
      <c r="AH413" s="115" t="s">
        <v>110</v>
      </c>
      <c r="AI413" s="120" t="s">
        <v>111</v>
      </c>
      <c r="AJ413" s="122" t="s">
        <v>112</v>
      </c>
      <c r="AK413" s="151" t="s">
        <v>79</v>
      </c>
      <c r="AL413" s="58"/>
      <c r="AM413" s="59"/>
    </row>
    <row r="414" spans="1:39" ht="15.75" thickBot="1" x14ac:dyDescent="0.3">
      <c r="A414" s="708" t="s">
        <v>1</v>
      </c>
      <c r="B414" s="709"/>
      <c r="C414" s="139" t="s">
        <v>2</v>
      </c>
      <c r="D414" s="143" t="s">
        <v>3</v>
      </c>
      <c r="E414" s="144" t="s">
        <v>4</v>
      </c>
      <c r="F414" s="264" t="s">
        <v>5</v>
      </c>
      <c r="G414" s="144" t="s">
        <v>33</v>
      </c>
      <c r="H414" s="264" t="s">
        <v>34</v>
      </c>
      <c r="I414" s="263" t="s">
        <v>18</v>
      </c>
      <c r="J414" s="146" t="s">
        <v>19</v>
      </c>
      <c r="K414" s="263" t="s">
        <v>20</v>
      </c>
      <c r="L414" s="264" t="s">
        <v>21</v>
      </c>
      <c r="M414" s="145" t="s">
        <v>22</v>
      </c>
      <c r="N414" s="264" t="s">
        <v>35</v>
      </c>
      <c r="O414" s="144" t="s">
        <v>36</v>
      </c>
      <c r="P414" s="264" t="s">
        <v>37</v>
      </c>
      <c r="Q414" s="144" t="s">
        <v>38</v>
      </c>
      <c r="R414" s="264" t="s">
        <v>24</v>
      </c>
      <c r="S414" s="145" t="s">
        <v>25</v>
      </c>
      <c r="T414" s="146" t="s">
        <v>26</v>
      </c>
      <c r="U414" s="144" t="s">
        <v>27</v>
      </c>
      <c r="V414" s="88" t="s">
        <v>28</v>
      </c>
      <c r="W414" s="147" t="s">
        <v>29</v>
      </c>
      <c r="X414" s="148" t="s">
        <v>30</v>
      </c>
      <c r="Y414" s="89" t="s">
        <v>31</v>
      </c>
      <c r="Z414" s="264" t="s">
        <v>32</v>
      </c>
      <c r="AA414" s="145" t="s">
        <v>51</v>
      </c>
      <c r="AB414" s="140" t="s">
        <v>52</v>
      </c>
      <c r="AC414" s="144" t="s">
        <v>53</v>
      </c>
      <c r="AD414" s="140" t="s">
        <v>54</v>
      </c>
      <c r="AE414" s="144" t="s">
        <v>55</v>
      </c>
      <c r="AF414" s="140" t="s">
        <v>56</v>
      </c>
      <c r="AG414" s="145" t="s">
        <v>60</v>
      </c>
      <c r="AH414" s="140" t="s">
        <v>61</v>
      </c>
      <c r="AI414" s="139" t="s">
        <v>62</v>
      </c>
      <c r="AJ414" s="140" t="s">
        <v>63</v>
      </c>
      <c r="AK414" s="152" t="s">
        <v>64</v>
      </c>
      <c r="AL414" s="60"/>
      <c r="AM414" s="59"/>
    </row>
    <row r="415" spans="1:39" ht="37.5" x14ac:dyDescent="0.25">
      <c r="A415" s="31">
        <v>1</v>
      </c>
      <c r="B415" s="131" t="s">
        <v>71</v>
      </c>
      <c r="C415" s="864">
        <f>C382</f>
        <v>2000000</v>
      </c>
      <c r="D415" s="865">
        <f>C415-AH426</f>
        <v>1626695.35</v>
      </c>
      <c r="E415" s="251">
        <v>0</v>
      </c>
      <c r="F415" s="468">
        <v>0</v>
      </c>
      <c r="G415" s="224">
        <v>0</v>
      </c>
      <c r="H415" s="475">
        <v>0</v>
      </c>
      <c r="I415" s="199">
        <v>0</v>
      </c>
      <c r="J415" s="227">
        <v>0</v>
      </c>
      <c r="K415" s="199">
        <v>0</v>
      </c>
      <c r="L415" s="437">
        <v>0</v>
      </c>
      <c r="M415" s="248">
        <f t="shared" ref="M415:M425" si="252">SUM(I415,K415)</f>
        <v>0</v>
      </c>
      <c r="N415" s="249">
        <f t="shared" ref="N415:N425" si="253">SUM(J415,L415)</f>
        <v>0</v>
      </c>
      <c r="O415" s="226">
        <v>0</v>
      </c>
      <c r="P415" s="221">
        <v>0</v>
      </c>
      <c r="Q415" s="226">
        <v>0</v>
      </c>
      <c r="R415" s="221">
        <v>0</v>
      </c>
      <c r="S415" s="245">
        <f t="shared" ref="S415:S425" si="254">O415+Q415</f>
        <v>0</v>
      </c>
      <c r="T415" s="246">
        <f t="shared" ref="T415:T425" si="255">P415+R415</f>
        <v>0</v>
      </c>
      <c r="U415" s="231">
        <v>0</v>
      </c>
      <c r="V415" s="232">
        <v>0</v>
      </c>
      <c r="W415" s="230">
        <v>0</v>
      </c>
      <c r="X415" s="242">
        <v>0</v>
      </c>
      <c r="Y415" s="232">
        <v>0</v>
      </c>
      <c r="Z415" s="230">
        <v>0</v>
      </c>
      <c r="AA415" s="239">
        <f t="shared" ref="AA415:AA425" si="256">U415+X415</f>
        <v>0</v>
      </c>
      <c r="AB415" s="229">
        <f t="shared" ref="AB415:AB425" si="257">W415+Z415</f>
        <v>0</v>
      </c>
      <c r="AC415" s="219">
        <v>0</v>
      </c>
      <c r="AD415" s="222">
        <v>0</v>
      </c>
      <c r="AE415" s="219">
        <v>0</v>
      </c>
      <c r="AF415" s="222">
        <v>0</v>
      </c>
      <c r="AG415" s="261">
        <f t="shared" ref="AG415:AG425" si="258">U415+X415+AC415+AE415</f>
        <v>0</v>
      </c>
      <c r="AH415" s="262">
        <f t="shared" ref="AH415:AH425" si="259">W415+Z415+AD415+AF415</f>
        <v>0</v>
      </c>
      <c r="AI415" s="67">
        <f>AD415/C382</f>
        <v>0</v>
      </c>
      <c r="AJ415" s="141">
        <f>AF415/C382</f>
        <v>0</v>
      </c>
      <c r="AK415" s="153">
        <f>AH415/C382</f>
        <v>0</v>
      </c>
      <c r="AL415" s="61"/>
      <c r="AM415" s="59"/>
    </row>
    <row r="416" spans="1:39" ht="75" x14ac:dyDescent="0.25">
      <c r="A416" s="32">
        <v>2</v>
      </c>
      <c r="B416" s="131" t="s">
        <v>72</v>
      </c>
      <c r="C416" s="864"/>
      <c r="D416" s="865"/>
      <c r="E416" s="251">
        <v>0</v>
      </c>
      <c r="F416" s="468">
        <v>0</v>
      </c>
      <c r="G416" s="224">
        <v>0</v>
      </c>
      <c r="H416" s="475">
        <v>0</v>
      </c>
      <c r="I416" s="199">
        <v>0</v>
      </c>
      <c r="J416" s="227">
        <v>0</v>
      </c>
      <c r="K416" s="199">
        <v>0</v>
      </c>
      <c r="L416" s="437">
        <v>0</v>
      </c>
      <c r="M416" s="248">
        <f t="shared" si="252"/>
        <v>0</v>
      </c>
      <c r="N416" s="249">
        <f t="shared" si="253"/>
        <v>0</v>
      </c>
      <c r="O416" s="226">
        <v>0</v>
      </c>
      <c r="P416" s="221">
        <v>0</v>
      </c>
      <c r="Q416" s="226">
        <v>0</v>
      </c>
      <c r="R416" s="221">
        <v>0</v>
      </c>
      <c r="S416" s="245">
        <f t="shared" si="254"/>
        <v>0</v>
      </c>
      <c r="T416" s="246">
        <f t="shared" si="255"/>
        <v>0</v>
      </c>
      <c r="U416" s="231">
        <v>0</v>
      </c>
      <c r="V416" s="232">
        <v>0</v>
      </c>
      <c r="W416" s="230">
        <v>0</v>
      </c>
      <c r="X416" s="242">
        <v>0</v>
      </c>
      <c r="Y416" s="232">
        <v>0</v>
      </c>
      <c r="Z416" s="230">
        <v>0</v>
      </c>
      <c r="AA416" s="239">
        <f t="shared" si="256"/>
        <v>0</v>
      </c>
      <c r="AB416" s="229">
        <f t="shared" si="257"/>
        <v>0</v>
      </c>
      <c r="AC416" s="219">
        <v>0</v>
      </c>
      <c r="AD416" s="222">
        <v>0</v>
      </c>
      <c r="AE416" s="219">
        <v>0</v>
      </c>
      <c r="AF416" s="222">
        <v>0</v>
      </c>
      <c r="AG416" s="261">
        <f t="shared" si="258"/>
        <v>0</v>
      </c>
      <c r="AH416" s="262">
        <f t="shared" si="259"/>
        <v>0</v>
      </c>
      <c r="AI416" s="67">
        <f>AD416/C382</f>
        <v>0</v>
      </c>
      <c r="AJ416" s="141">
        <f>AF416/C382</f>
        <v>0</v>
      </c>
      <c r="AK416" s="153">
        <f>AH416/C382</f>
        <v>0</v>
      </c>
      <c r="AL416" s="61"/>
      <c r="AM416" s="59"/>
    </row>
    <row r="417" spans="1:39" ht="37.5" x14ac:dyDescent="0.25">
      <c r="A417" s="32">
        <v>3</v>
      </c>
      <c r="B417" s="131" t="s">
        <v>73</v>
      </c>
      <c r="C417" s="864"/>
      <c r="D417" s="865"/>
      <c r="E417" s="251">
        <v>0</v>
      </c>
      <c r="F417" s="468">
        <v>0</v>
      </c>
      <c r="G417" s="224">
        <v>0</v>
      </c>
      <c r="H417" s="475">
        <v>0</v>
      </c>
      <c r="I417" s="199">
        <v>0</v>
      </c>
      <c r="J417" s="227">
        <v>0</v>
      </c>
      <c r="K417" s="199">
        <v>0</v>
      </c>
      <c r="L417" s="437">
        <v>0</v>
      </c>
      <c r="M417" s="248">
        <f t="shared" si="252"/>
        <v>0</v>
      </c>
      <c r="N417" s="249">
        <f t="shared" si="253"/>
        <v>0</v>
      </c>
      <c r="O417" s="226">
        <v>0</v>
      </c>
      <c r="P417" s="221">
        <v>0</v>
      </c>
      <c r="Q417" s="226">
        <v>0</v>
      </c>
      <c r="R417" s="221">
        <v>0</v>
      </c>
      <c r="S417" s="245">
        <f t="shared" si="254"/>
        <v>0</v>
      </c>
      <c r="T417" s="246">
        <f t="shared" si="255"/>
        <v>0</v>
      </c>
      <c r="U417" s="231">
        <v>0</v>
      </c>
      <c r="V417" s="232">
        <v>0</v>
      </c>
      <c r="W417" s="230">
        <v>0</v>
      </c>
      <c r="X417" s="242">
        <v>0</v>
      </c>
      <c r="Y417" s="232">
        <v>0</v>
      </c>
      <c r="Z417" s="230">
        <v>0</v>
      </c>
      <c r="AA417" s="239">
        <f t="shared" si="256"/>
        <v>0</v>
      </c>
      <c r="AB417" s="229">
        <f t="shared" si="257"/>
        <v>0</v>
      </c>
      <c r="AC417" s="219">
        <v>0</v>
      </c>
      <c r="AD417" s="222">
        <v>0</v>
      </c>
      <c r="AE417" s="219">
        <v>0</v>
      </c>
      <c r="AF417" s="222">
        <v>0</v>
      </c>
      <c r="AG417" s="261">
        <f t="shared" si="258"/>
        <v>0</v>
      </c>
      <c r="AH417" s="262">
        <f t="shared" si="259"/>
        <v>0</v>
      </c>
      <c r="AI417" s="67">
        <f>AD417/C382</f>
        <v>0</v>
      </c>
      <c r="AJ417" s="141">
        <f>AF417/C382</f>
        <v>0</v>
      </c>
      <c r="AK417" s="153">
        <f>AH417/C382</f>
        <v>0</v>
      </c>
      <c r="AL417" s="61"/>
      <c r="AM417" s="59"/>
    </row>
    <row r="418" spans="1:39" ht="37.5" x14ac:dyDescent="0.25">
      <c r="A418" s="32">
        <v>4</v>
      </c>
      <c r="B418" s="131" t="s">
        <v>74</v>
      </c>
      <c r="C418" s="864"/>
      <c r="D418" s="865"/>
      <c r="E418" s="251">
        <v>0</v>
      </c>
      <c r="F418" s="468">
        <v>0</v>
      </c>
      <c r="G418" s="224">
        <v>0</v>
      </c>
      <c r="H418" s="475">
        <v>0</v>
      </c>
      <c r="I418" s="199">
        <v>0</v>
      </c>
      <c r="J418" s="227">
        <v>0</v>
      </c>
      <c r="K418" s="199">
        <v>0</v>
      </c>
      <c r="L418" s="437">
        <v>0</v>
      </c>
      <c r="M418" s="248">
        <f t="shared" si="252"/>
        <v>0</v>
      </c>
      <c r="N418" s="249">
        <f t="shared" si="253"/>
        <v>0</v>
      </c>
      <c r="O418" s="226">
        <v>0</v>
      </c>
      <c r="P418" s="221">
        <v>0</v>
      </c>
      <c r="Q418" s="226">
        <v>0</v>
      </c>
      <c r="R418" s="221">
        <v>0</v>
      </c>
      <c r="S418" s="245">
        <f t="shared" si="254"/>
        <v>0</v>
      </c>
      <c r="T418" s="246">
        <f t="shared" si="255"/>
        <v>0</v>
      </c>
      <c r="U418" s="231">
        <v>0</v>
      </c>
      <c r="V418" s="232">
        <v>0</v>
      </c>
      <c r="W418" s="230">
        <v>0</v>
      </c>
      <c r="X418" s="242">
        <v>0</v>
      </c>
      <c r="Y418" s="232">
        <v>0</v>
      </c>
      <c r="Z418" s="230">
        <v>0</v>
      </c>
      <c r="AA418" s="239">
        <f t="shared" si="256"/>
        <v>0</v>
      </c>
      <c r="AB418" s="229">
        <f t="shared" si="257"/>
        <v>0</v>
      </c>
      <c r="AC418" s="219">
        <v>0</v>
      </c>
      <c r="AD418" s="222">
        <v>0</v>
      </c>
      <c r="AE418" s="219">
        <v>0</v>
      </c>
      <c r="AF418" s="222">
        <v>0</v>
      </c>
      <c r="AG418" s="261">
        <f t="shared" si="258"/>
        <v>0</v>
      </c>
      <c r="AH418" s="262">
        <f t="shared" si="259"/>
        <v>0</v>
      </c>
      <c r="AI418" s="67">
        <f>AD418/C382</f>
        <v>0</v>
      </c>
      <c r="AJ418" s="141">
        <f>AF418/C382</f>
        <v>0</v>
      </c>
      <c r="AK418" s="153">
        <f>AH418/C382</f>
        <v>0</v>
      </c>
      <c r="AL418" s="61"/>
      <c r="AM418" s="59"/>
    </row>
    <row r="419" spans="1:39" ht="37.5" x14ac:dyDescent="0.25">
      <c r="A419" s="32">
        <v>5</v>
      </c>
      <c r="B419" s="131" t="s">
        <v>75</v>
      </c>
      <c r="C419" s="864"/>
      <c r="D419" s="865"/>
      <c r="E419" s="251">
        <v>0</v>
      </c>
      <c r="F419" s="468">
        <v>0</v>
      </c>
      <c r="G419" s="224">
        <v>1</v>
      </c>
      <c r="H419" s="475">
        <v>25000</v>
      </c>
      <c r="I419" s="199">
        <v>0</v>
      </c>
      <c r="J419" s="227">
        <v>0</v>
      </c>
      <c r="K419" s="199">
        <v>1</v>
      </c>
      <c r="L419" s="437">
        <v>25000</v>
      </c>
      <c r="M419" s="248">
        <f t="shared" si="252"/>
        <v>1</v>
      </c>
      <c r="N419" s="249">
        <f t="shared" si="253"/>
        <v>25000</v>
      </c>
      <c r="O419" s="226">
        <v>0</v>
      </c>
      <c r="P419" s="221">
        <v>0</v>
      </c>
      <c r="Q419" s="226">
        <v>1</v>
      </c>
      <c r="R419" s="221">
        <v>25000</v>
      </c>
      <c r="S419" s="245">
        <f t="shared" si="254"/>
        <v>1</v>
      </c>
      <c r="T419" s="246">
        <f t="shared" si="255"/>
        <v>25000</v>
      </c>
      <c r="U419" s="231">
        <v>0</v>
      </c>
      <c r="V419" s="232">
        <v>0</v>
      </c>
      <c r="W419" s="230">
        <v>0</v>
      </c>
      <c r="X419" s="242">
        <v>1</v>
      </c>
      <c r="Y419" s="232">
        <v>25000</v>
      </c>
      <c r="Z419" s="230">
        <v>0</v>
      </c>
      <c r="AA419" s="239">
        <f t="shared" si="256"/>
        <v>1</v>
      </c>
      <c r="AB419" s="229">
        <f t="shared" si="257"/>
        <v>0</v>
      </c>
      <c r="AC419" s="219">
        <v>0</v>
      </c>
      <c r="AD419" s="222">
        <v>0</v>
      </c>
      <c r="AE419" s="219">
        <v>0</v>
      </c>
      <c r="AF419" s="222">
        <v>0</v>
      </c>
      <c r="AG419" s="261">
        <f t="shared" si="258"/>
        <v>1</v>
      </c>
      <c r="AH419" s="262">
        <f t="shared" si="259"/>
        <v>0</v>
      </c>
      <c r="AI419" s="67">
        <f>AD419/C382</f>
        <v>0</v>
      </c>
      <c r="AJ419" s="141">
        <f>AF419/C382</f>
        <v>0</v>
      </c>
      <c r="AK419" s="153">
        <f>AH419/C382</f>
        <v>0</v>
      </c>
      <c r="AL419" s="61"/>
      <c r="AM419" s="59"/>
    </row>
    <row r="420" spans="1:39" ht="37.5" x14ac:dyDescent="0.25">
      <c r="A420" s="32">
        <v>6</v>
      </c>
      <c r="B420" s="131" t="s">
        <v>76</v>
      </c>
      <c r="C420" s="864"/>
      <c r="D420" s="865"/>
      <c r="E420" s="251">
        <v>0</v>
      </c>
      <c r="F420" s="468">
        <v>0</v>
      </c>
      <c r="G420" s="224">
        <v>0</v>
      </c>
      <c r="H420" s="475">
        <v>0</v>
      </c>
      <c r="I420" s="199">
        <v>0</v>
      </c>
      <c r="J420" s="227">
        <v>0</v>
      </c>
      <c r="K420" s="199">
        <v>0</v>
      </c>
      <c r="L420" s="437">
        <v>0</v>
      </c>
      <c r="M420" s="248">
        <f t="shared" si="252"/>
        <v>0</v>
      </c>
      <c r="N420" s="249">
        <f t="shared" si="253"/>
        <v>0</v>
      </c>
      <c r="O420" s="226">
        <v>0</v>
      </c>
      <c r="P420" s="221">
        <v>0</v>
      </c>
      <c r="Q420" s="226">
        <v>0</v>
      </c>
      <c r="R420" s="221">
        <v>0</v>
      </c>
      <c r="S420" s="245">
        <f t="shared" si="254"/>
        <v>0</v>
      </c>
      <c r="T420" s="246">
        <f t="shared" si="255"/>
        <v>0</v>
      </c>
      <c r="U420" s="231">
        <v>0</v>
      </c>
      <c r="V420" s="232">
        <v>0</v>
      </c>
      <c r="W420" s="230">
        <v>0</v>
      </c>
      <c r="X420" s="242">
        <v>0</v>
      </c>
      <c r="Y420" s="232">
        <v>0</v>
      </c>
      <c r="Z420" s="230">
        <v>0</v>
      </c>
      <c r="AA420" s="239">
        <f t="shared" si="256"/>
        <v>0</v>
      </c>
      <c r="AB420" s="229">
        <f t="shared" si="257"/>
        <v>0</v>
      </c>
      <c r="AC420" s="219">
        <v>0</v>
      </c>
      <c r="AD420" s="222">
        <v>0</v>
      </c>
      <c r="AE420" s="219">
        <v>0</v>
      </c>
      <c r="AF420" s="222">
        <v>0</v>
      </c>
      <c r="AG420" s="261">
        <f t="shared" si="258"/>
        <v>0</v>
      </c>
      <c r="AH420" s="262">
        <f t="shared" si="259"/>
        <v>0</v>
      </c>
      <c r="AI420" s="67">
        <f>AD420/C382</f>
        <v>0</v>
      </c>
      <c r="AJ420" s="141">
        <f>AF420/C382</f>
        <v>0</v>
      </c>
      <c r="AK420" s="153">
        <f>AH420/C382</f>
        <v>0</v>
      </c>
      <c r="AL420" s="61"/>
      <c r="AM420" s="59"/>
    </row>
    <row r="421" spans="1:39" ht="38.25" thickBot="1" x14ac:dyDescent="0.35">
      <c r="A421" s="32">
        <v>7</v>
      </c>
      <c r="B421" s="132" t="s">
        <v>42</v>
      </c>
      <c r="C421" s="864"/>
      <c r="D421" s="865"/>
      <c r="E421" s="251">
        <v>0</v>
      </c>
      <c r="F421" s="468">
        <v>0</v>
      </c>
      <c r="G421" s="224">
        <v>0</v>
      </c>
      <c r="H421" s="475">
        <v>0</v>
      </c>
      <c r="I421" s="199">
        <v>0</v>
      </c>
      <c r="J421" s="227">
        <v>0</v>
      </c>
      <c r="K421" s="199">
        <v>0</v>
      </c>
      <c r="L421" s="437">
        <v>0</v>
      </c>
      <c r="M421" s="248">
        <f t="shared" si="252"/>
        <v>0</v>
      </c>
      <c r="N421" s="249">
        <f t="shared" si="253"/>
        <v>0</v>
      </c>
      <c r="O421" s="226">
        <v>0</v>
      </c>
      <c r="P421" s="221">
        <v>0</v>
      </c>
      <c r="Q421" s="226">
        <v>0</v>
      </c>
      <c r="R421" s="221">
        <v>0</v>
      </c>
      <c r="S421" s="245">
        <f t="shared" si="254"/>
        <v>0</v>
      </c>
      <c r="T421" s="246">
        <f t="shared" si="255"/>
        <v>0</v>
      </c>
      <c r="U421" s="231">
        <v>0</v>
      </c>
      <c r="V421" s="232">
        <v>0</v>
      </c>
      <c r="W421" s="230">
        <v>0</v>
      </c>
      <c r="X421" s="242">
        <v>0</v>
      </c>
      <c r="Y421" s="232">
        <v>0</v>
      </c>
      <c r="Z421" s="230">
        <v>0</v>
      </c>
      <c r="AA421" s="239">
        <f t="shared" si="256"/>
        <v>0</v>
      </c>
      <c r="AB421" s="229">
        <f t="shared" si="257"/>
        <v>0</v>
      </c>
      <c r="AC421" s="219">
        <v>0</v>
      </c>
      <c r="AD421" s="222">
        <v>0</v>
      </c>
      <c r="AE421" s="219">
        <v>0</v>
      </c>
      <c r="AF421" s="222">
        <v>0</v>
      </c>
      <c r="AG421" s="261">
        <f t="shared" si="258"/>
        <v>0</v>
      </c>
      <c r="AH421" s="262">
        <f t="shared" si="259"/>
        <v>0</v>
      </c>
      <c r="AI421" s="67">
        <f>AD421/C382</f>
        <v>0</v>
      </c>
      <c r="AJ421" s="141">
        <f>AF421/C382</f>
        <v>0</v>
      </c>
      <c r="AK421" s="153">
        <f>AH421/C382</f>
        <v>0</v>
      </c>
      <c r="AL421" s="61"/>
      <c r="AM421" s="59"/>
    </row>
    <row r="422" spans="1:39" ht="38.25" thickBot="1" x14ac:dyDescent="0.3">
      <c r="A422" s="32">
        <v>8</v>
      </c>
      <c r="B422" s="133" t="s">
        <v>67</v>
      </c>
      <c r="C422" s="864"/>
      <c r="D422" s="865"/>
      <c r="E422" s="251">
        <v>28</v>
      </c>
      <c r="F422" s="468">
        <v>2011851.22</v>
      </c>
      <c r="G422" s="224">
        <v>10</v>
      </c>
      <c r="H422" s="475">
        <v>495000</v>
      </c>
      <c r="I422" s="199">
        <v>7</v>
      </c>
      <c r="J422" s="227">
        <v>533872.07999999996</v>
      </c>
      <c r="K422" s="199">
        <v>9</v>
      </c>
      <c r="L422" s="437">
        <v>470000</v>
      </c>
      <c r="M422" s="248">
        <f t="shared" si="252"/>
        <v>16</v>
      </c>
      <c r="N422" s="249">
        <f t="shared" si="253"/>
        <v>1003872.08</v>
      </c>
      <c r="O422" s="226">
        <v>5</v>
      </c>
      <c r="P422" s="221">
        <v>276847.01</v>
      </c>
      <c r="Q422" s="226">
        <v>6</v>
      </c>
      <c r="R422" s="221">
        <v>140000</v>
      </c>
      <c r="S422" s="245">
        <f t="shared" si="254"/>
        <v>11</v>
      </c>
      <c r="T422" s="246">
        <f t="shared" si="255"/>
        <v>416847.01</v>
      </c>
      <c r="U422" s="231">
        <v>5</v>
      </c>
      <c r="V422" s="232">
        <v>276847.01</v>
      </c>
      <c r="W422" s="230">
        <v>0</v>
      </c>
      <c r="X422" s="242">
        <v>6</v>
      </c>
      <c r="Y422" s="232">
        <v>117374.35</v>
      </c>
      <c r="Z422" s="230">
        <v>22625.65</v>
      </c>
      <c r="AA422" s="239">
        <f t="shared" si="256"/>
        <v>11</v>
      </c>
      <c r="AB422" s="229">
        <f t="shared" si="257"/>
        <v>22625.65</v>
      </c>
      <c r="AC422" s="219">
        <v>2</v>
      </c>
      <c r="AD422" s="222">
        <v>137845.25</v>
      </c>
      <c r="AE422" s="219">
        <v>1</v>
      </c>
      <c r="AF422" s="222">
        <v>212833.75</v>
      </c>
      <c r="AG422" s="261">
        <f t="shared" si="258"/>
        <v>14</v>
      </c>
      <c r="AH422" s="262">
        <f t="shared" si="259"/>
        <v>373304.65</v>
      </c>
      <c r="AI422" s="67">
        <f>AD422/C382</f>
        <v>6.8922625000000001E-2</v>
      </c>
      <c r="AJ422" s="141">
        <f>AF422/C382</f>
        <v>0.10641687499999999</v>
      </c>
      <c r="AK422" s="153">
        <f>AH422/C382</f>
        <v>0.18665232500000001</v>
      </c>
      <c r="AL422" s="61"/>
      <c r="AM422" s="59"/>
    </row>
    <row r="423" spans="1:39" ht="21" x14ac:dyDescent="0.25">
      <c r="A423" s="14" t="s">
        <v>69</v>
      </c>
      <c r="B423" s="134"/>
      <c r="C423" s="864"/>
      <c r="D423" s="865"/>
      <c r="E423" s="92"/>
      <c r="F423" s="468"/>
      <c r="G423" s="26"/>
      <c r="H423" s="475"/>
      <c r="I423" s="199"/>
      <c r="J423" s="29"/>
      <c r="K423" s="199"/>
      <c r="L423" s="437"/>
      <c r="M423" s="248">
        <f t="shared" si="252"/>
        <v>0</v>
      </c>
      <c r="N423" s="249">
        <f t="shared" si="253"/>
        <v>0</v>
      </c>
      <c r="O423" s="226"/>
      <c r="P423" s="221"/>
      <c r="Q423" s="226"/>
      <c r="R423" s="221"/>
      <c r="S423" s="245">
        <f t="shared" si="254"/>
        <v>0</v>
      </c>
      <c r="T423" s="246">
        <f t="shared" si="255"/>
        <v>0</v>
      </c>
      <c r="U423" s="231"/>
      <c r="V423" s="232"/>
      <c r="W423" s="230"/>
      <c r="X423" s="242"/>
      <c r="Y423" s="232"/>
      <c r="Z423" s="230"/>
      <c r="AA423" s="239">
        <f t="shared" si="256"/>
        <v>0</v>
      </c>
      <c r="AB423" s="229">
        <f t="shared" si="257"/>
        <v>0</v>
      </c>
      <c r="AC423" s="219"/>
      <c r="AD423" s="222"/>
      <c r="AE423" s="219"/>
      <c r="AF423" s="222"/>
      <c r="AG423" s="261">
        <f t="shared" si="258"/>
        <v>0</v>
      </c>
      <c r="AH423" s="262">
        <f t="shared" si="259"/>
        <v>0</v>
      </c>
      <c r="AI423" s="67">
        <f>AD423/C382</f>
        <v>0</v>
      </c>
      <c r="AJ423" s="141">
        <f>AF423/C382</f>
        <v>0</v>
      </c>
      <c r="AK423" s="153">
        <f>AH423/C382</f>
        <v>0</v>
      </c>
      <c r="AL423" s="61"/>
      <c r="AM423" s="59"/>
    </row>
    <row r="424" spans="1:39" ht="21" x14ac:dyDescent="0.25">
      <c r="A424" s="14" t="s">
        <v>68</v>
      </c>
      <c r="B424" s="134"/>
      <c r="C424" s="864"/>
      <c r="D424" s="865"/>
      <c r="E424" s="92"/>
      <c r="F424" s="468"/>
      <c r="G424" s="26"/>
      <c r="H424" s="475"/>
      <c r="I424" s="199"/>
      <c r="J424" s="29"/>
      <c r="K424" s="199"/>
      <c r="L424" s="437"/>
      <c r="M424" s="248">
        <f t="shared" si="252"/>
        <v>0</v>
      </c>
      <c r="N424" s="249">
        <f t="shared" si="253"/>
        <v>0</v>
      </c>
      <c r="O424" s="226"/>
      <c r="P424" s="221"/>
      <c r="Q424" s="226"/>
      <c r="R424" s="221"/>
      <c r="S424" s="245">
        <f t="shared" si="254"/>
        <v>0</v>
      </c>
      <c r="T424" s="246">
        <f t="shared" si="255"/>
        <v>0</v>
      </c>
      <c r="U424" s="231"/>
      <c r="V424" s="232"/>
      <c r="W424" s="230"/>
      <c r="X424" s="242"/>
      <c r="Y424" s="232"/>
      <c r="Z424" s="230"/>
      <c r="AA424" s="239">
        <f t="shared" si="256"/>
        <v>0</v>
      </c>
      <c r="AB424" s="229">
        <f t="shared" si="257"/>
        <v>0</v>
      </c>
      <c r="AC424" s="219"/>
      <c r="AD424" s="222"/>
      <c r="AE424" s="219"/>
      <c r="AF424" s="222"/>
      <c r="AG424" s="261">
        <f t="shared" si="258"/>
        <v>0</v>
      </c>
      <c r="AH424" s="262">
        <f t="shared" si="259"/>
        <v>0</v>
      </c>
      <c r="AI424" s="67">
        <f>AD424/C382</f>
        <v>0</v>
      </c>
      <c r="AJ424" s="141">
        <f>AF424/C382</f>
        <v>0</v>
      </c>
      <c r="AK424" s="153">
        <f>AH424/C382</f>
        <v>0</v>
      </c>
      <c r="AL424" s="61"/>
      <c r="AM424" s="59"/>
    </row>
    <row r="425" spans="1:39" ht="21.75" thickBot="1" x14ac:dyDescent="0.3">
      <c r="A425" s="14" t="s">
        <v>70</v>
      </c>
      <c r="B425" s="134"/>
      <c r="C425" s="878"/>
      <c r="D425" s="879"/>
      <c r="E425" s="95"/>
      <c r="F425" s="474"/>
      <c r="G425" s="27"/>
      <c r="H425" s="476"/>
      <c r="I425" s="201"/>
      <c r="J425" s="30"/>
      <c r="K425" s="201"/>
      <c r="L425" s="438"/>
      <c r="M425" s="248">
        <f t="shared" si="252"/>
        <v>0</v>
      </c>
      <c r="N425" s="249">
        <f t="shared" si="253"/>
        <v>0</v>
      </c>
      <c r="O425" s="44"/>
      <c r="P425" s="20"/>
      <c r="Q425" s="44"/>
      <c r="R425" s="20"/>
      <c r="S425" s="245">
        <f t="shared" si="254"/>
        <v>0</v>
      </c>
      <c r="T425" s="246">
        <f t="shared" si="255"/>
        <v>0</v>
      </c>
      <c r="U425" s="257"/>
      <c r="V425" s="259"/>
      <c r="W425" s="258"/>
      <c r="X425" s="260"/>
      <c r="Y425" s="259"/>
      <c r="Z425" s="258"/>
      <c r="AA425" s="239">
        <f t="shared" si="256"/>
        <v>0</v>
      </c>
      <c r="AB425" s="229">
        <f t="shared" si="257"/>
        <v>0</v>
      </c>
      <c r="AC425" s="149"/>
      <c r="AD425" s="150"/>
      <c r="AE425" s="149"/>
      <c r="AF425" s="150"/>
      <c r="AG425" s="261">
        <f t="shared" si="258"/>
        <v>0</v>
      </c>
      <c r="AH425" s="262">
        <f t="shared" si="259"/>
        <v>0</v>
      </c>
      <c r="AI425" s="68">
        <f>AD425/C382</f>
        <v>0</v>
      </c>
      <c r="AJ425" s="142">
        <f>AF425/C382</f>
        <v>0</v>
      </c>
      <c r="AK425" s="154">
        <f>AH425/C382</f>
        <v>0</v>
      </c>
      <c r="AL425" s="61"/>
      <c r="AM425" s="59"/>
    </row>
    <row r="426" spans="1:39" ht="24" thickBot="1" x14ac:dyDescent="0.3">
      <c r="A426" s="719" t="s">
        <v>40</v>
      </c>
      <c r="B426" s="720"/>
      <c r="C426" s="135">
        <f>C415</f>
        <v>2000000</v>
      </c>
      <c r="D426" s="135">
        <f>D415</f>
        <v>1626695.35</v>
      </c>
      <c r="E426" s="56">
        <f t="shared" ref="E426:AG426" si="260">SUM(E415:E425)</f>
        <v>28</v>
      </c>
      <c r="F426" s="236">
        <f t="shared" si="260"/>
        <v>2011851.22</v>
      </c>
      <c r="G426" s="56">
        <f t="shared" si="260"/>
        <v>11</v>
      </c>
      <c r="H426" s="96">
        <f t="shared" si="260"/>
        <v>520000</v>
      </c>
      <c r="I426" s="247">
        <f t="shared" si="260"/>
        <v>7</v>
      </c>
      <c r="J426" s="46">
        <f t="shared" si="260"/>
        <v>533872.07999999996</v>
      </c>
      <c r="K426" s="247">
        <f t="shared" si="260"/>
        <v>10</v>
      </c>
      <c r="L426" s="236">
        <f t="shared" si="260"/>
        <v>495000</v>
      </c>
      <c r="M426" s="82">
        <f t="shared" si="260"/>
        <v>17</v>
      </c>
      <c r="N426" s="236">
        <f t="shared" si="260"/>
        <v>1028872.08</v>
      </c>
      <c r="O426" s="86">
        <f t="shared" si="260"/>
        <v>5</v>
      </c>
      <c r="P426" s="236">
        <f t="shared" si="260"/>
        <v>276847.01</v>
      </c>
      <c r="Q426" s="86">
        <f t="shared" si="260"/>
        <v>7</v>
      </c>
      <c r="R426" s="38">
        <f t="shared" si="260"/>
        <v>165000</v>
      </c>
      <c r="S426" s="75">
        <f t="shared" si="260"/>
        <v>12</v>
      </c>
      <c r="T426" s="38">
        <f t="shared" si="260"/>
        <v>441847.01</v>
      </c>
      <c r="U426" s="85">
        <f t="shared" si="260"/>
        <v>5</v>
      </c>
      <c r="V426" s="38">
        <f t="shared" si="260"/>
        <v>276847.01</v>
      </c>
      <c r="W426" s="96">
        <f t="shared" si="260"/>
        <v>0</v>
      </c>
      <c r="X426" s="75">
        <f t="shared" si="260"/>
        <v>7</v>
      </c>
      <c r="Y426" s="38">
        <f t="shared" si="260"/>
        <v>142374.35</v>
      </c>
      <c r="Z426" s="38">
        <f t="shared" si="260"/>
        <v>22625.65</v>
      </c>
      <c r="AA426" s="136">
        <f t="shared" si="260"/>
        <v>12</v>
      </c>
      <c r="AB426" s="46">
        <f t="shared" si="260"/>
        <v>22625.65</v>
      </c>
      <c r="AC426" s="97">
        <f t="shared" si="260"/>
        <v>2</v>
      </c>
      <c r="AD426" s="46">
        <f t="shared" si="260"/>
        <v>137845.25</v>
      </c>
      <c r="AE426" s="86">
        <f t="shared" si="260"/>
        <v>1</v>
      </c>
      <c r="AF426" s="46">
        <f t="shared" si="260"/>
        <v>212833.75</v>
      </c>
      <c r="AG426" s="75">
        <f t="shared" si="260"/>
        <v>15</v>
      </c>
      <c r="AH426" s="96">
        <f>SUM(AH415:AH425)</f>
        <v>373304.65</v>
      </c>
      <c r="AI426" s="137">
        <f>AD426/C382</f>
        <v>6.8922625000000001E-2</v>
      </c>
      <c r="AJ426" s="138">
        <f>AF426/C382</f>
        <v>0.10641687499999999</v>
      </c>
      <c r="AK426" s="65">
        <f>AH426/C382</f>
        <v>0.18665232500000001</v>
      </c>
      <c r="AL426" s="61"/>
      <c r="AM426" s="59"/>
    </row>
    <row r="427" spans="1:39" x14ac:dyDescent="0.25">
      <c r="E427" s="336" t="str">
        <f>IF(E395=E426,"OK","BŁĄD")</f>
        <v>OK</v>
      </c>
      <c r="F427" s="610" t="str">
        <f t="shared" ref="F427" si="261">IF(F395=F426,"OK","BŁĄD")</f>
        <v>OK</v>
      </c>
      <c r="G427" s="336" t="str">
        <f t="shared" ref="G427" si="262">IF(G395=G426,"OK","BŁĄD")</f>
        <v>OK</v>
      </c>
      <c r="H427" s="610" t="str">
        <f t="shared" ref="H427" si="263">IF(H395=H426,"OK","BŁĄD")</f>
        <v>OK</v>
      </c>
      <c r="I427" s="573" t="str">
        <f t="shared" ref="I427" si="264">IF(I395=I426,"OK","BŁĄD")</f>
        <v>OK</v>
      </c>
      <c r="J427" s="336" t="str">
        <f t="shared" ref="J427" si="265">IF(J395=J426,"OK","BŁĄD")</f>
        <v>OK</v>
      </c>
      <c r="K427" s="573" t="str">
        <f t="shared" ref="K427" si="266">IF(K395=K426,"OK","BŁĄD")</f>
        <v>OK</v>
      </c>
      <c r="L427" s="610" t="str">
        <f t="shared" ref="L427" si="267">IF(L395=L426,"OK","BŁĄD")</f>
        <v>OK</v>
      </c>
      <c r="M427" s="336" t="str">
        <f t="shared" ref="M427" si="268">IF(M395=M426,"OK","BŁĄD")</f>
        <v>OK</v>
      </c>
      <c r="N427" s="336" t="str">
        <f t="shared" ref="N427" si="269">IF(N395=N426,"OK","BŁĄD")</f>
        <v>OK</v>
      </c>
      <c r="O427" s="336" t="str">
        <f t="shared" ref="O427" si="270">IF(O395=O426,"OK","BŁĄD")</f>
        <v>OK</v>
      </c>
      <c r="P427" s="336" t="str">
        <f t="shared" ref="P427" si="271">IF(P395=P426,"OK","BŁĄD")</f>
        <v>OK</v>
      </c>
      <c r="Q427" s="336" t="str">
        <f t="shared" ref="Q427" si="272">IF(Q395=Q426,"OK","BŁĄD")</f>
        <v>OK</v>
      </c>
      <c r="R427" s="336" t="str">
        <f t="shared" ref="R427" si="273">IF(R395=R426,"OK","BŁĄD")</f>
        <v>OK</v>
      </c>
      <c r="S427" s="336" t="str">
        <f t="shared" ref="S427" si="274">IF(S395=S426,"OK","BŁĄD")</f>
        <v>OK</v>
      </c>
      <c r="T427" s="336" t="str">
        <f t="shared" ref="T427" si="275">IF(T395=T426,"OK","BŁĄD")</f>
        <v>OK</v>
      </c>
      <c r="U427" s="336" t="str">
        <f t="shared" ref="U427" si="276">IF(U395=U426,"OK","BŁĄD")</f>
        <v>OK</v>
      </c>
      <c r="V427" s="336" t="str">
        <f t="shared" ref="V427" si="277">IF(V395=V426,"OK","BŁĄD")</f>
        <v>OK</v>
      </c>
      <c r="W427" s="336" t="str">
        <f t="shared" ref="W427" si="278">IF(W395=W426,"OK","BŁĄD")</f>
        <v>OK</v>
      </c>
      <c r="X427" s="336" t="str">
        <f t="shared" ref="X427" si="279">IF(X395=X426,"OK","BŁĄD")</f>
        <v>OK</v>
      </c>
      <c r="Y427" s="336" t="str">
        <f t="shared" ref="Y427" si="280">IF(Y395=Y426,"OK","BŁĄD")</f>
        <v>OK</v>
      </c>
      <c r="Z427" s="336" t="str">
        <f t="shared" ref="Z427" si="281">IF(Z395=Z426,"OK","BŁĄD")</f>
        <v>OK</v>
      </c>
      <c r="AA427" s="336" t="str">
        <f t="shared" ref="AA427" si="282">IF(AA395=AA426,"OK","BŁĄD")</f>
        <v>OK</v>
      </c>
      <c r="AB427" s="336" t="str">
        <f t="shared" ref="AB427" si="283">IF(AB395=AB426,"OK","BŁĄD")</f>
        <v>OK</v>
      </c>
      <c r="AC427" s="336" t="str">
        <f t="shared" ref="AC427" si="284">IF(AC395=AC426,"OK","BŁĄD")</f>
        <v>OK</v>
      </c>
      <c r="AD427" s="336" t="str">
        <f t="shared" ref="AD427" si="285">IF(AD395=AD426,"OK","BŁĄD")</f>
        <v>OK</v>
      </c>
      <c r="AE427" s="336" t="str">
        <f t="shared" ref="AE427" si="286">IF(AE395=AE426,"OK","BŁĄD")</f>
        <v>OK</v>
      </c>
      <c r="AF427" s="336" t="str">
        <f t="shared" ref="AF427" si="287">IF(AF395=AF426,"OK","BŁĄD")</f>
        <v>OK</v>
      </c>
      <c r="AG427" s="336" t="str">
        <f t="shared" ref="AG427" si="288">IF(AG395=AG426,"OK","BŁĄD")</f>
        <v>OK</v>
      </c>
      <c r="AH427" s="336" t="str">
        <f t="shared" ref="AH427" si="289">IF(AH395=AH426,"OK","BŁĄD")</f>
        <v>OK</v>
      </c>
      <c r="AJ427" s="59"/>
      <c r="AK427" s="59"/>
      <c r="AL427" s="59"/>
      <c r="AM427" s="59"/>
    </row>
    <row r="428" spans="1:39" ht="15.75" thickBot="1" x14ac:dyDescent="0.3">
      <c r="AJ428" s="59"/>
      <c r="AK428" s="59"/>
      <c r="AL428" s="59"/>
      <c r="AM428" s="59"/>
    </row>
    <row r="429" spans="1:39" ht="19.5" thickTop="1" x14ac:dyDescent="0.3">
      <c r="A429" s="721" t="s">
        <v>45</v>
      </c>
      <c r="B429" s="722"/>
      <c r="C429" s="722"/>
      <c r="D429" s="722"/>
      <c r="E429" s="722"/>
      <c r="F429" s="722"/>
      <c r="G429" s="722"/>
      <c r="H429" s="722"/>
      <c r="I429" s="722"/>
      <c r="J429" s="722"/>
      <c r="K429" s="723"/>
      <c r="L429" s="722"/>
      <c r="M429" s="722"/>
      <c r="N429" s="722"/>
      <c r="O429" s="722"/>
      <c r="P429" s="722"/>
      <c r="Q429" s="724"/>
      <c r="AD429" s="33" t="s">
        <v>50</v>
      </c>
      <c r="AE429" s="3" t="str">
        <f>IF(AH426=AH395,"OK","BŁĄD")</f>
        <v>OK</v>
      </c>
    </row>
    <row r="430" spans="1:39" x14ac:dyDescent="0.25">
      <c r="A430" s="725"/>
      <c r="B430" s="726"/>
      <c r="C430" s="726"/>
      <c r="D430" s="726"/>
      <c r="E430" s="726"/>
      <c r="F430" s="726"/>
      <c r="G430" s="726"/>
      <c r="H430" s="726"/>
      <c r="I430" s="726"/>
      <c r="J430" s="726"/>
      <c r="K430" s="727"/>
      <c r="L430" s="726"/>
      <c r="M430" s="726"/>
      <c r="N430" s="726"/>
      <c r="O430" s="726"/>
      <c r="P430" s="726"/>
      <c r="Q430" s="728"/>
    </row>
    <row r="431" spans="1:39" x14ac:dyDescent="0.25">
      <c r="A431" s="725"/>
      <c r="B431" s="726"/>
      <c r="C431" s="726"/>
      <c r="D431" s="726"/>
      <c r="E431" s="726"/>
      <c r="F431" s="726"/>
      <c r="G431" s="726"/>
      <c r="H431" s="726"/>
      <c r="I431" s="726"/>
      <c r="J431" s="726"/>
      <c r="K431" s="727"/>
      <c r="L431" s="726"/>
      <c r="M431" s="726"/>
      <c r="N431" s="726"/>
      <c r="O431" s="726"/>
      <c r="P431" s="726"/>
      <c r="Q431" s="728"/>
    </row>
    <row r="432" spans="1:39" x14ac:dyDescent="0.25">
      <c r="A432" s="725"/>
      <c r="B432" s="726"/>
      <c r="C432" s="726"/>
      <c r="D432" s="726"/>
      <c r="E432" s="726"/>
      <c r="F432" s="726"/>
      <c r="G432" s="726"/>
      <c r="H432" s="726"/>
      <c r="I432" s="726"/>
      <c r="J432" s="726"/>
      <c r="K432" s="727"/>
      <c r="L432" s="726"/>
      <c r="M432" s="726"/>
      <c r="N432" s="726"/>
      <c r="O432" s="726"/>
      <c r="P432" s="726"/>
      <c r="Q432" s="728"/>
    </row>
    <row r="433" spans="1:38" x14ac:dyDescent="0.25">
      <c r="A433" s="725"/>
      <c r="B433" s="726"/>
      <c r="C433" s="726"/>
      <c r="D433" s="726"/>
      <c r="E433" s="726"/>
      <c r="F433" s="726"/>
      <c r="G433" s="726"/>
      <c r="H433" s="726"/>
      <c r="I433" s="726"/>
      <c r="J433" s="726"/>
      <c r="K433" s="727"/>
      <c r="L433" s="726"/>
      <c r="M433" s="726"/>
      <c r="N433" s="726"/>
      <c r="O433" s="726"/>
      <c r="P433" s="726"/>
      <c r="Q433" s="728"/>
    </row>
    <row r="434" spans="1:38" x14ac:dyDescent="0.25">
      <c r="A434" s="725"/>
      <c r="B434" s="726"/>
      <c r="C434" s="726"/>
      <c r="D434" s="726"/>
      <c r="E434" s="726"/>
      <c r="F434" s="726"/>
      <c r="G434" s="726"/>
      <c r="H434" s="726"/>
      <c r="I434" s="726"/>
      <c r="J434" s="726"/>
      <c r="K434" s="727"/>
      <c r="L434" s="726"/>
      <c r="M434" s="726"/>
      <c r="N434" s="726"/>
      <c r="O434" s="726"/>
      <c r="P434" s="726"/>
      <c r="Q434" s="728"/>
    </row>
    <row r="435" spans="1:38" x14ac:dyDescent="0.25">
      <c r="A435" s="725"/>
      <c r="B435" s="726"/>
      <c r="C435" s="726"/>
      <c r="D435" s="726"/>
      <c r="E435" s="726"/>
      <c r="F435" s="726"/>
      <c r="G435" s="726"/>
      <c r="H435" s="726"/>
      <c r="I435" s="726"/>
      <c r="J435" s="726"/>
      <c r="K435" s="727"/>
      <c r="L435" s="726"/>
      <c r="M435" s="726"/>
      <c r="N435" s="726"/>
      <c r="O435" s="726"/>
      <c r="P435" s="726"/>
      <c r="Q435" s="728"/>
    </row>
    <row r="436" spans="1:38" x14ac:dyDescent="0.25">
      <c r="A436" s="725"/>
      <c r="B436" s="726"/>
      <c r="C436" s="726"/>
      <c r="D436" s="726"/>
      <c r="E436" s="726"/>
      <c r="F436" s="726"/>
      <c r="G436" s="726"/>
      <c r="H436" s="726"/>
      <c r="I436" s="726"/>
      <c r="J436" s="726"/>
      <c r="K436" s="727"/>
      <c r="L436" s="726"/>
      <c r="M436" s="726"/>
      <c r="N436" s="726"/>
      <c r="O436" s="726"/>
      <c r="P436" s="726"/>
      <c r="Q436" s="728"/>
    </row>
    <row r="437" spans="1:38" ht="15.75" thickBot="1" x14ac:dyDescent="0.3">
      <c r="A437" s="729"/>
      <c r="B437" s="730"/>
      <c r="C437" s="730"/>
      <c r="D437" s="730"/>
      <c r="E437" s="730"/>
      <c r="F437" s="730"/>
      <c r="G437" s="730"/>
      <c r="H437" s="730"/>
      <c r="I437" s="730"/>
      <c r="J437" s="730"/>
      <c r="K437" s="731"/>
      <c r="L437" s="730"/>
      <c r="M437" s="730"/>
      <c r="N437" s="730"/>
      <c r="O437" s="730"/>
      <c r="P437" s="730"/>
      <c r="Q437" s="732"/>
    </row>
    <row r="438" spans="1:38" ht="15.75" thickTop="1" x14ac:dyDescent="0.25"/>
    <row r="439" spans="1:38" x14ac:dyDescent="0.25">
      <c r="B439" s="1"/>
      <c r="C439" s="1"/>
    </row>
    <row r="442" spans="1:38" ht="18.75" x14ac:dyDescent="0.3">
      <c r="B442" s="2" t="s">
        <v>15</v>
      </c>
      <c r="C442" s="2"/>
      <c r="D442" s="2"/>
      <c r="E442" s="2"/>
      <c r="F442" s="618"/>
      <c r="G442" s="2"/>
    </row>
    <row r="443" spans="1:38" ht="26.25" x14ac:dyDescent="0.4">
      <c r="A443"/>
      <c r="B443" s="868" t="s">
        <v>120</v>
      </c>
      <c r="C443" s="868"/>
      <c r="D443" s="868"/>
      <c r="E443" s="868"/>
      <c r="F443" s="868"/>
      <c r="G443" s="868"/>
      <c r="H443" s="868"/>
      <c r="I443" s="868"/>
      <c r="J443" s="868"/>
      <c r="K443" s="880"/>
      <c r="L443" s="209"/>
      <c r="M443" s="156"/>
      <c r="N443" s="209"/>
      <c r="S443" s="3"/>
      <c r="X443" s="3"/>
      <c r="AA443" s="3"/>
      <c r="AG443" s="3"/>
    </row>
    <row r="444" spans="1:38" ht="21.75" thickBot="1" x14ac:dyDescent="0.4">
      <c r="B444" s="8"/>
      <c r="C444" s="8"/>
      <c r="D444" s="8"/>
      <c r="E444" s="8"/>
      <c r="F444" s="214"/>
      <c r="G444" s="8"/>
      <c r="H444" s="214"/>
      <c r="I444" s="196"/>
      <c r="J444" s="214"/>
      <c r="K444" s="196"/>
      <c r="L444" s="214"/>
    </row>
    <row r="445" spans="1:38" ht="27" customHeight="1" thickBot="1" x14ac:dyDescent="0.3">
      <c r="A445" s="791" t="s">
        <v>150</v>
      </c>
      <c r="B445" s="792"/>
      <c r="C445" s="792"/>
      <c r="D445" s="792"/>
      <c r="E445" s="792"/>
      <c r="F445" s="792"/>
      <c r="G445" s="792"/>
      <c r="H445" s="792"/>
      <c r="I445" s="792"/>
      <c r="J445" s="792"/>
      <c r="K445" s="793"/>
      <c r="L445" s="792"/>
      <c r="M445" s="792"/>
      <c r="N445" s="792"/>
      <c r="O445" s="792"/>
      <c r="P445" s="792"/>
      <c r="Q445" s="792"/>
      <c r="R445" s="792"/>
      <c r="S445" s="792"/>
      <c r="T445" s="792"/>
      <c r="U445" s="792"/>
      <c r="V445" s="792"/>
      <c r="W445" s="792"/>
      <c r="X445" s="792"/>
      <c r="Y445" s="792"/>
      <c r="Z445" s="792"/>
      <c r="AA445" s="792"/>
      <c r="AB445" s="792"/>
      <c r="AC445" s="792"/>
      <c r="AD445" s="792"/>
      <c r="AE445" s="792"/>
      <c r="AF445" s="792"/>
      <c r="AG445" s="792"/>
      <c r="AH445" s="792"/>
      <c r="AI445" s="792"/>
      <c r="AJ445" s="792"/>
      <c r="AK445" s="792"/>
      <c r="AL445" s="43"/>
    </row>
    <row r="446" spans="1:38" ht="33.75" customHeight="1" x14ac:dyDescent="0.25">
      <c r="A446" s="794" t="s">
        <v>0</v>
      </c>
      <c r="B446" s="795"/>
      <c r="C446" s="744" t="s">
        <v>41</v>
      </c>
      <c r="D446" s="745"/>
      <c r="E446" s="748" t="s">
        <v>80</v>
      </c>
      <c r="F446" s="749"/>
      <c r="G446" s="749"/>
      <c r="H446" s="749"/>
      <c r="I446" s="749"/>
      <c r="J446" s="749"/>
      <c r="K446" s="750"/>
      <c r="L446" s="749"/>
      <c r="M446" s="749"/>
      <c r="N446" s="802"/>
      <c r="O446" s="754" t="s">
        <v>78</v>
      </c>
      <c r="P446" s="755"/>
      <c r="Q446" s="755"/>
      <c r="R446" s="755"/>
      <c r="S446" s="755"/>
      <c r="T446" s="755"/>
      <c r="U446" s="755"/>
      <c r="V446" s="755"/>
      <c r="W446" s="755"/>
      <c r="X446" s="755"/>
      <c r="Y446" s="755"/>
      <c r="Z446" s="755"/>
      <c r="AA446" s="755"/>
      <c r="AB446" s="755"/>
      <c r="AC446" s="755"/>
      <c r="AD446" s="755"/>
      <c r="AE446" s="755"/>
      <c r="AF446" s="755"/>
      <c r="AG446" s="755"/>
      <c r="AH446" s="755"/>
      <c r="AI446" s="755"/>
      <c r="AJ446" s="755"/>
      <c r="AK446" s="755"/>
      <c r="AL446" s="756"/>
    </row>
    <row r="447" spans="1:38" ht="51" customHeight="1" thickBot="1" x14ac:dyDescent="0.3">
      <c r="A447" s="796"/>
      <c r="B447" s="797"/>
      <c r="C447" s="800"/>
      <c r="D447" s="801"/>
      <c r="E447" s="803"/>
      <c r="F447" s="804"/>
      <c r="G447" s="804"/>
      <c r="H447" s="804"/>
      <c r="I447" s="804"/>
      <c r="J447" s="804"/>
      <c r="K447" s="805"/>
      <c r="L447" s="804"/>
      <c r="M447" s="804"/>
      <c r="N447" s="806"/>
      <c r="O447" s="859"/>
      <c r="P447" s="860"/>
      <c r="Q447" s="860"/>
      <c r="R447" s="860"/>
      <c r="S447" s="860"/>
      <c r="T447" s="860"/>
      <c r="U447" s="860"/>
      <c r="V447" s="860"/>
      <c r="W447" s="860"/>
      <c r="X447" s="860"/>
      <c r="Y447" s="860"/>
      <c r="Z447" s="860"/>
      <c r="AA447" s="860"/>
      <c r="AB447" s="860"/>
      <c r="AC447" s="860"/>
      <c r="AD447" s="860"/>
      <c r="AE447" s="860"/>
      <c r="AF447" s="860"/>
      <c r="AG447" s="860"/>
      <c r="AH447" s="860"/>
      <c r="AI447" s="860"/>
      <c r="AJ447" s="860"/>
      <c r="AK447" s="860"/>
      <c r="AL447" s="861"/>
    </row>
    <row r="448" spans="1:38" ht="75" customHeight="1" x14ac:dyDescent="0.25">
      <c r="A448" s="796"/>
      <c r="B448" s="797"/>
      <c r="C448" s="862" t="s">
        <v>43</v>
      </c>
      <c r="D448" s="866" t="s">
        <v>44</v>
      </c>
      <c r="E448" s="853" t="s">
        <v>59</v>
      </c>
      <c r="F448" s="854"/>
      <c r="G448" s="854"/>
      <c r="H448" s="855"/>
      <c r="I448" s="845" t="s">
        <v>58</v>
      </c>
      <c r="J448" s="846"/>
      <c r="K448" s="847"/>
      <c r="L448" s="848"/>
      <c r="M448" s="841" t="s">
        <v>49</v>
      </c>
      <c r="N448" s="842"/>
      <c r="O448" s="807" t="s">
        <v>103</v>
      </c>
      <c r="P448" s="808"/>
      <c r="Q448" s="808"/>
      <c r="R448" s="808"/>
      <c r="S448" s="811" t="s">
        <v>49</v>
      </c>
      <c r="T448" s="812"/>
      <c r="U448" s="815" t="s">
        <v>104</v>
      </c>
      <c r="V448" s="816"/>
      <c r="W448" s="816"/>
      <c r="X448" s="816"/>
      <c r="Y448" s="816"/>
      <c r="Z448" s="817"/>
      <c r="AA448" s="821" t="s">
        <v>49</v>
      </c>
      <c r="AB448" s="822"/>
      <c r="AC448" s="825" t="s">
        <v>105</v>
      </c>
      <c r="AD448" s="826"/>
      <c r="AE448" s="826"/>
      <c r="AF448" s="827"/>
      <c r="AG448" s="831" t="s">
        <v>49</v>
      </c>
      <c r="AH448" s="832"/>
      <c r="AI448" s="835" t="s">
        <v>23</v>
      </c>
      <c r="AJ448" s="836"/>
      <c r="AK448" s="836"/>
      <c r="AL448" s="837"/>
    </row>
    <row r="449" spans="1:38" ht="75" customHeight="1" thickBot="1" x14ac:dyDescent="0.3">
      <c r="A449" s="796"/>
      <c r="B449" s="797"/>
      <c r="C449" s="862"/>
      <c r="D449" s="866"/>
      <c r="E449" s="856"/>
      <c r="F449" s="857"/>
      <c r="G449" s="857"/>
      <c r="H449" s="858"/>
      <c r="I449" s="849"/>
      <c r="J449" s="850"/>
      <c r="K449" s="851"/>
      <c r="L449" s="852"/>
      <c r="M449" s="843"/>
      <c r="N449" s="844"/>
      <c r="O449" s="809"/>
      <c r="P449" s="810"/>
      <c r="Q449" s="810"/>
      <c r="R449" s="810"/>
      <c r="S449" s="813"/>
      <c r="T449" s="814"/>
      <c r="U449" s="818"/>
      <c r="V449" s="819"/>
      <c r="W449" s="819"/>
      <c r="X449" s="819"/>
      <c r="Y449" s="819"/>
      <c r="Z449" s="820"/>
      <c r="AA449" s="823"/>
      <c r="AB449" s="824"/>
      <c r="AC449" s="828"/>
      <c r="AD449" s="829"/>
      <c r="AE449" s="829"/>
      <c r="AF449" s="830"/>
      <c r="AG449" s="833"/>
      <c r="AH449" s="834"/>
      <c r="AI449" s="838"/>
      <c r="AJ449" s="839"/>
      <c r="AK449" s="839"/>
      <c r="AL449" s="840"/>
    </row>
    <row r="450" spans="1:38" ht="139.5" customHeight="1" thickBot="1" x14ac:dyDescent="0.3">
      <c r="A450" s="798"/>
      <c r="B450" s="799"/>
      <c r="C450" s="863"/>
      <c r="D450" s="867"/>
      <c r="E450" s="91" t="s">
        <v>81</v>
      </c>
      <c r="F450" s="619" t="s">
        <v>82</v>
      </c>
      <c r="G450" s="91" t="s">
        <v>83</v>
      </c>
      <c r="H450" s="619" t="s">
        <v>84</v>
      </c>
      <c r="I450" s="197" t="s">
        <v>81</v>
      </c>
      <c r="J450" s="64" t="s">
        <v>92</v>
      </c>
      <c r="K450" s="197" t="s">
        <v>93</v>
      </c>
      <c r="L450" s="64" t="s">
        <v>94</v>
      </c>
      <c r="M450" s="98" t="s">
        <v>85</v>
      </c>
      <c r="N450" s="207" t="s">
        <v>86</v>
      </c>
      <c r="O450" s="100" t="s">
        <v>87</v>
      </c>
      <c r="P450" s="102" t="s">
        <v>101</v>
      </c>
      <c r="Q450" s="100" t="s">
        <v>88</v>
      </c>
      <c r="R450" s="102" t="s">
        <v>102</v>
      </c>
      <c r="S450" s="103" t="s">
        <v>89</v>
      </c>
      <c r="T450" s="213" t="s">
        <v>90</v>
      </c>
      <c r="U450" s="104" t="s">
        <v>87</v>
      </c>
      <c r="V450" s="107" t="s">
        <v>106</v>
      </c>
      <c r="W450" s="105" t="s">
        <v>107</v>
      </c>
      <c r="X450" s="108" t="s">
        <v>88</v>
      </c>
      <c r="Y450" s="107" t="s">
        <v>108</v>
      </c>
      <c r="Z450" s="105" t="s">
        <v>109</v>
      </c>
      <c r="AA450" s="110" t="s">
        <v>95</v>
      </c>
      <c r="AB450" s="111" t="s">
        <v>96</v>
      </c>
      <c r="AC450" s="112" t="s">
        <v>87</v>
      </c>
      <c r="AD450" s="113" t="s">
        <v>101</v>
      </c>
      <c r="AE450" s="112" t="s">
        <v>88</v>
      </c>
      <c r="AF450" s="113" t="s">
        <v>102</v>
      </c>
      <c r="AG450" s="114" t="s">
        <v>91</v>
      </c>
      <c r="AH450" s="115" t="s">
        <v>110</v>
      </c>
      <c r="AI450" s="120" t="s">
        <v>111</v>
      </c>
      <c r="AJ450" s="121" t="s">
        <v>112</v>
      </c>
      <c r="AK450" s="122" t="s">
        <v>39</v>
      </c>
      <c r="AL450" s="124" t="s">
        <v>57</v>
      </c>
    </row>
    <row r="451" spans="1:38" ht="38.25" customHeight="1" thickBot="1" x14ac:dyDescent="0.3">
      <c r="A451" s="708" t="s">
        <v>1</v>
      </c>
      <c r="B451" s="712"/>
      <c r="C451" s="5" t="s">
        <v>2</v>
      </c>
      <c r="D451" s="70" t="s">
        <v>3</v>
      </c>
      <c r="E451" s="5" t="s">
        <v>4</v>
      </c>
      <c r="F451" s="208" t="s">
        <v>5</v>
      </c>
      <c r="G451" s="5" t="s">
        <v>33</v>
      </c>
      <c r="H451" s="208" t="s">
        <v>34</v>
      </c>
      <c r="I451" s="198" t="s">
        <v>18</v>
      </c>
      <c r="J451" s="208" t="s">
        <v>19</v>
      </c>
      <c r="K451" s="198" t="s">
        <v>20</v>
      </c>
      <c r="L451" s="208" t="s">
        <v>21</v>
      </c>
      <c r="M451" s="5" t="s">
        <v>22</v>
      </c>
      <c r="N451" s="208" t="s">
        <v>35</v>
      </c>
      <c r="O451" s="5" t="s">
        <v>36</v>
      </c>
      <c r="P451" s="208" t="s">
        <v>37</v>
      </c>
      <c r="Q451" s="5" t="s">
        <v>38</v>
      </c>
      <c r="R451" s="208" t="s">
        <v>24</v>
      </c>
      <c r="S451" s="5" t="s">
        <v>25</v>
      </c>
      <c r="T451" s="208" t="s">
        <v>26</v>
      </c>
      <c r="U451" s="5" t="s">
        <v>27</v>
      </c>
      <c r="V451" s="321" t="s">
        <v>28</v>
      </c>
      <c r="W451" s="208" t="s">
        <v>29</v>
      </c>
      <c r="X451" s="70" t="s">
        <v>30</v>
      </c>
      <c r="Y451" s="208" t="s">
        <v>31</v>
      </c>
      <c r="Z451" s="208" t="s">
        <v>32</v>
      </c>
      <c r="AA451" s="5" t="s">
        <v>51</v>
      </c>
      <c r="AB451" s="5" t="s">
        <v>52</v>
      </c>
      <c r="AC451" s="5" t="s">
        <v>53</v>
      </c>
      <c r="AD451" s="5" t="s">
        <v>54</v>
      </c>
      <c r="AE451" s="5" t="s">
        <v>55</v>
      </c>
      <c r="AF451" s="5" t="s">
        <v>56</v>
      </c>
      <c r="AG451" s="5" t="s">
        <v>60</v>
      </c>
      <c r="AH451" s="5" t="s">
        <v>61</v>
      </c>
      <c r="AI451" s="5" t="s">
        <v>62</v>
      </c>
      <c r="AJ451" s="70" t="s">
        <v>63</v>
      </c>
      <c r="AK451" s="5" t="s">
        <v>64</v>
      </c>
      <c r="AL451" s="71" t="s">
        <v>65</v>
      </c>
    </row>
    <row r="452" spans="1:38" ht="99" customHeight="1" x14ac:dyDescent="0.25">
      <c r="A452" s="12">
        <v>1</v>
      </c>
      <c r="B452" s="13" t="s">
        <v>11</v>
      </c>
      <c r="C452" s="713">
        <v>2621903.2999999998</v>
      </c>
      <c r="D452" s="716">
        <f>C452-AH465</f>
        <v>2461430.79</v>
      </c>
      <c r="E452" s="76"/>
      <c r="F452" s="446"/>
      <c r="G452" s="76"/>
      <c r="H452" s="446"/>
      <c r="I452" s="451"/>
      <c r="J452" s="234"/>
      <c r="K452" s="451"/>
      <c r="L452" s="446"/>
      <c r="M452" s="76"/>
      <c r="N452" s="234"/>
      <c r="O452" s="76"/>
      <c r="P452" s="234"/>
      <c r="Q452" s="76"/>
      <c r="R452" s="234"/>
      <c r="S452" s="76"/>
      <c r="T452" s="234"/>
      <c r="U452" s="76"/>
      <c r="V452" s="235"/>
      <c r="W452" s="234"/>
      <c r="X452" s="76"/>
      <c r="Y452" s="235"/>
      <c r="Z452" s="234"/>
      <c r="AA452" s="76"/>
      <c r="AB452" s="234"/>
      <c r="AC452" s="76"/>
      <c r="AD452" s="234"/>
      <c r="AE452" s="76"/>
      <c r="AF452" s="234"/>
      <c r="AG452" s="76">
        <f>U452+X452+AC452+AE452</f>
        <v>0</v>
      </c>
      <c r="AH452" s="41">
        <f>W452+Z452+AD452+AF452</f>
        <v>0</v>
      </c>
      <c r="AI452" s="39">
        <f>AD452/(C452-AH459)</f>
        <v>0</v>
      </c>
      <c r="AJ452" s="90">
        <f>AF452/(C452-AH459)</f>
        <v>0</v>
      </c>
      <c r="AK452" s="123"/>
      <c r="AL452" s="125">
        <f>AH452/C452</f>
        <v>0</v>
      </c>
    </row>
    <row r="453" spans="1:38" ht="87" customHeight="1" x14ac:dyDescent="0.25">
      <c r="A453" s="14">
        <v>2</v>
      </c>
      <c r="B453" s="15" t="s">
        <v>6</v>
      </c>
      <c r="C453" s="714"/>
      <c r="D453" s="717"/>
      <c r="E453" s="76"/>
      <c r="F453" s="446"/>
      <c r="G453" s="76"/>
      <c r="H453" s="446"/>
      <c r="I453" s="451"/>
      <c r="J453" s="234"/>
      <c r="K453" s="451"/>
      <c r="L453" s="446"/>
      <c r="M453" s="76"/>
      <c r="N453" s="234"/>
      <c r="O453" s="76"/>
      <c r="P453" s="234"/>
      <c r="Q453" s="76"/>
      <c r="R453" s="234"/>
      <c r="S453" s="76"/>
      <c r="T453" s="234"/>
      <c r="U453" s="76"/>
      <c r="V453" s="235"/>
      <c r="W453" s="234"/>
      <c r="X453" s="76"/>
      <c r="Y453" s="235"/>
      <c r="Z453" s="234"/>
      <c r="AA453" s="76"/>
      <c r="AB453" s="234"/>
      <c r="AC453" s="76"/>
      <c r="AD453" s="234"/>
      <c r="AE453" s="76"/>
      <c r="AF453" s="234"/>
      <c r="AG453" s="76">
        <f t="shared" ref="AG453:AG464" si="290">U453+X453+AC453+AE453</f>
        <v>0</v>
      </c>
      <c r="AH453" s="41">
        <f t="shared" ref="AH453:AH464" si="291">W453+Z453+AD453+AF453</f>
        <v>0</v>
      </c>
      <c r="AI453" s="39">
        <f>AD453/(C452-AH459)</f>
        <v>0</v>
      </c>
      <c r="AJ453" s="90">
        <f>AF453/(C452-AH459)</f>
        <v>0</v>
      </c>
      <c r="AK453" s="123"/>
      <c r="AL453" s="125">
        <f>AH453/C452</f>
        <v>0</v>
      </c>
    </row>
    <row r="454" spans="1:38" ht="85.5" customHeight="1" x14ac:dyDescent="0.25">
      <c r="A454" s="14">
        <v>3</v>
      </c>
      <c r="B454" s="15" t="s">
        <v>13</v>
      </c>
      <c r="C454" s="714"/>
      <c r="D454" s="717"/>
      <c r="E454" s="251">
        <v>0</v>
      </c>
      <c r="F454" s="468">
        <v>0</v>
      </c>
      <c r="G454" s="224">
        <v>0</v>
      </c>
      <c r="H454" s="475">
        <v>0</v>
      </c>
      <c r="I454" s="199">
        <v>0</v>
      </c>
      <c r="J454" s="227">
        <v>0</v>
      </c>
      <c r="K454" s="199">
        <v>0</v>
      </c>
      <c r="L454" s="437">
        <v>0</v>
      </c>
      <c r="M454" s="248">
        <f t="shared" ref="M454:M455" si="292">SUM(I454,K454)</f>
        <v>0</v>
      </c>
      <c r="N454" s="249">
        <f t="shared" ref="N454:N455" si="293">SUM(J454,L454)</f>
        <v>0</v>
      </c>
      <c r="O454" s="226">
        <v>0</v>
      </c>
      <c r="P454" s="221">
        <v>0</v>
      </c>
      <c r="Q454" s="226">
        <v>0</v>
      </c>
      <c r="R454" s="221">
        <v>0</v>
      </c>
      <c r="S454" s="274">
        <f t="shared" ref="S454:S455" si="294">SUM(O454,Q454)</f>
        <v>0</v>
      </c>
      <c r="T454" s="275">
        <f t="shared" ref="T454:T455" si="295">SUM(P454,R454)</f>
        <v>0</v>
      </c>
      <c r="U454" s="231">
        <v>0</v>
      </c>
      <c r="V454" s="232">
        <v>0</v>
      </c>
      <c r="W454" s="230">
        <v>0</v>
      </c>
      <c r="X454" s="242">
        <v>0</v>
      </c>
      <c r="Y454" s="232">
        <v>0</v>
      </c>
      <c r="Z454" s="230">
        <v>0</v>
      </c>
      <c r="AA454" s="276">
        <f t="shared" ref="AA454:AA455" si="296">SUM(U454,X454)</f>
        <v>0</v>
      </c>
      <c r="AB454" s="229">
        <f t="shared" ref="AB454:AB455" si="297">W454+Z454</f>
        <v>0</v>
      </c>
      <c r="AC454" s="219">
        <v>0</v>
      </c>
      <c r="AD454" s="222">
        <v>0</v>
      </c>
      <c r="AE454" s="219">
        <v>0</v>
      </c>
      <c r="AF454" s="222">
        <v>0</v>
      </c>
      <c r="AG454" s="116">
        <f t="shared" si="290"/>
        <v>0</v>
      </c>
      <c r="AH454" s="117">
        <f t="shared" si="291"/>
        <v>0</v>
      </c>
      <c r="AI454" s="67">
        <f>AD454/(C452-AH459)</f>
        <v>0</v>
      </c>
      <c r="AJ454" s="66">
        <f>AF454/(C452-AH459)</f>
        <v>0</v>
      </c>
      <c r="AK454" s="123"/>
      <c r="AL454" s="126">
        <f>AH454/C452</f>
        <v>0</v>
      </c>
    </row>
    <row r="455" spans="1:38" ht="101.25" customHeight="1" x14ac:dyDescent="0.25">
      <c r="A455" s="14">
        <v>4</v>
      </c>
      <c r="B455" s="15" t="s">
        <v>14</v>
      </c>
      <c r="C455" s="714"/>
      <c r="D455" s="717"/>
      <c r="E455" s="251">
        <v>4</v>
      </c>
      <c r="F455" s="468">
        <v>308954.98</v>
      </c>
      <c r="G455" s="224">
        <v>0</v>
      </c>
      <c r="H455" s="475">
        <v>0</v>
      </c>
      <c r="I455" s="199">
        <v>1</v>
      </c>
      <c r="J455" s="227">
        <v>52380</v>
      </c>
      <c r="K455" s="199">
        <v>0</v>
      </c>
      <c r="L455" s="437">
        <v>0</v>
      </c>
      <c r="M455" s="248">
        <f t="shared" si="292"/>
        <v>1</v>
      </c>
      <c r="N455" s="249">
        <f t="shared" si="293"/>
        <v>52380</v>
      </c>
      <c r="O455" s="226">
        <v>0</v>
      </c>
      <c r="P455" s="221">
        <v>0</v>
      </c>
      <c r="Q455" s="226">
        <v>0</v>
      </c>
      <c r="R455" s="221">
        <v>0</v>
      </c>
      <c r="S455" s="274">
        <f t="shared" si="294"/>
        <v>0</v>
      </c>
      <c r="T455" s="275">
        <f t="shared" si="295"/>
        <v>0</v>
      </c>
      <c r="U455" s="231">
        <v>0</v>
      </c>
      <c r="V455" s="232">
        <v>0</v>
      </c>
      <c r="W455" s="230">
        <v>0</v>
      </c>
      <c r="X455" s="242">
        <v>0</v>
      </c>
      <c r="Y455" s="232">
        <v>0</v>
      </c>
      <c r="Z455" s="230">
        <v>0</v>
      </c>
      <c r="AA455" s="276">
        <f t="shared" si="296"/>
        <v>0</v>
      </c>
      <c r="AB455" s="229">
        <f t="shared" si="297"/>
        <v>0</v>
      </c>
      <c r="AC455" s="219">
        <v>0</v>
      </c>
      <c r="AD455" s="222">
        <v>0</v>
      </c>
      <c r="AE455" s="219">
        <v>0</v>
      </c>
      <c r="AF455" s="222">
        <v>0</v>
      </c>
      <c r="AG455" s="116">
        <f t="shared" si="290"/>
        <v>0</v>
      </c>
      <c r="AH455" s="117">
        <f t="shared" si="291"/>
        <v>0</v>
      </c>
      <c r="AI455" s="67">
        <f>AD455/(C452-AH459)</f>
        <v>0</v>
      </c>
      <c r="AJ455" s="66">
        <f>AF455/(C452-AH459)</f>
        <v>0</v>
      </c>
      <c r="AK455" s="123"/>
      <c r="AL455" s="126">
        <f>AH455/C452</f>
        <v>0</v>
      </c>
    </row>
    <row r="456" spans="1:38" ht="138" customHeight="1" x14ac:dyDescent="0.25">
      <c r="A456" s="14">
        <v>5</v>
      </c>
      <c r="B456" s="15" t="s">
        <v>99</v>
      </c>
      <c r="C456" s="714"/>
      <c r="D456" s="717"/>
      <c r="E456" s="76"/>
      <c r="F456" s="446"/>
      <c r="G456" s="76"/>
      <c r="H456" s="446"/>
      <c r="I456" s="451"/>
      <c r="J456" s="234"/>
      <c r="K456" s="451"/>
      <c r="L456" s="446"/>
      <c r="M456" s="76"/>
      <c r="N456" s="234"/>
      <c r="O456" s="76"/>
      <c r="P456" s="234"/>
      <c r="Q456" s="76"/>
      <c r="R456" s="234"/>
      <c r="S456" s="76"/>
      <c r="T456" s="234"/>
      <c r="U456" s="76"/>
      <c r="V456" s="235"/>
      <c r="W456" s="234"/>
      <c r="X456" s="76"/>
      <c r="Y456" s="235"/>
      <c r="Z456" s="234"/>
      <c r="AA456" s="76"/>
      <c r="AB456" s="234"/>
      <c r="AC456" s="76"/>
      <c r="AD456" s="234"/>
      <c r="AE456" s="76"/>
      <c r="AF456" s="234"/>
      <c r="AG456" s="76">
        <f t="shared" si="290"/>
        <v>0</v>
      </c>
      <c r="AH456" s="41">
        <f t="shared" si="291"/>
        <v>0</v>
      </c>
      <c r="AI456" s="39">
        <f>AD456/(C452-AH459)</f>
        <v>0</v>
      </c>
      <c r="AJ456" s="90">
        <f>AF456/(C452-AH459)</f>
        <v>0</v>
      </c>
      <c r="AK456" s="123"/>
      <c r="AL456" s="125">
        <f>AH456/C452</f>
        <v>0</v>
      </c>
    </row>
    <row r="457" spans="1:38" ht="116.25" customHeight="1" x14ac:dyDescent="0.25">
      <c r="A457" s="14">
        <v>6</v>
      </c>
      <c r="B457" s="15" t="s">
        <v>16</v>
      </c>
      <c r="C457" s="714"/>
      <c r="D457" s="717"/>
      <c r="E457" s="251">
        <v>13</v>
      </c>
      <c r="F457" s="468">
        <v>220929.72</v>
      </c>
      <c r="G457" s="224">
        <v>0</v>
      </c>
      <c r="H457" s="475">
        <v>0</v>
      </c>
      <c r="I457" s="199">
        <v>3</v>
      </c>
      <c r="J457" s="227">
        <v>78758.720000000001</v>
      </c>
      <c r="K457" s="199">
        <v>0</v>
      </c>
      <c r="L457" s="437">
        <v>0</v>
      </c>
      <c r="M457" s="248">
        <f t="shared" ref="M457" si="298">SUM(I457,K457)</f>
        <v>3</v>
      </c>
      <c r="N457" s="249">
        <f t="shared" ref="N457" si="299">SUM(J457,L457)</f>
        <v>78758.720000000001</v>
      </c>
      <c r="O457" s="226">
        <v>1</v>
      </c>
      <c r="P457" s="221">
        <v>14391</v>
      </c>
      <c r="Q457" s="226">
        <v>0</v>
      </c>
      <c r="R457" s="221">
        <v>0</v>
      </c>
      <c r="S457" s="274">
        <f t="shared" ref="S457" si="300">SUM(O457,Q457)</f>
        <v>1</v>
      </c>
      <c r="T457" s="275">
        <f t="shared" ref="T457" si="301">SUM(P457,R457)</f>
        <v>14391</v>
      </c>
      <c r="U457" s="231">
        <v>0</v>
      </c>
      <c r="V457" s="232">
        <v>0</v>
      </c>
      <c r="W457" s="230">
        <v>0</v>
      </c>
      <c r="X457" s="242">
        <v>0</v>
      </c>
      <c r="Y457" s="232">
        <v>0</v>
      </c>
      <c r="Z457" s="230">
        <v>0</v>
      </c>
      <c r="AA457" s="276">
        <f t="shared" ref="AA457" si="302">SUM(U457,X457)</f>
        <v>0</v>
      </c>
      <c r="AB457" s="229">
        <f t="shared" ref="AB457" si="303">W457+Z457</f>
        <v>0</v>
      </c>
      <c r="AC457" s="219">
        <v>0</v>
      </c>
      <c r="AD457" s="222">
        <v>0</v>
      </c>
      <c r="AE457" s="219">
        <v>0</v>
      </c>
      <c r="AF457" s="222">
        <v>0</v>
      </c>
      <c r="AG457" s="116">
        <f t="shared" si="290"/>
        <v>0</v>
      </c>
      <c r="AH457" s="117">
        <f t="shared" si="291"/>
        <v>0</v>
      </c>
      <c r="AI457" s="67">
        <f>AD457/(C452-AH459)</f>
        <v>0</v>
      </c>
      <c r="AJ457" s="66">
        <f>AF457/(C452-AH459)</f>
        <v>0</v>
      </c>
      <c r="AK457" s="123"/>
      <c r="AL457" s="126">
        <f>AH457/C452</f>
        <v>0</v>
      </c>
    </row>
    <row r="458" spans="1:38" ht="65.25" customHeight="1" x14ac:dyDescent="0.25">
      <c r="A458" s="14">
        <v>7</v>
      </c>
      <c r="B458" s="15" t="s">
        <v>98</v>
      </c>
      <c r="C458" s="714"/>
      <c r="D458" s="717"/>
      <c r="E458" s="252"/>
      <c r="F458" s="470"/>
      <c r="G458" s="233"/>
      <c r="H458" s="446"/>
      <c r="I458" s="451"/>
      <c r="J458" s="234"/>
      <c r="K458" s="451"/>
      <c r="L458" s="446"/>
      <c r="M458" s="240"/>
      <c r="N458" s="234"/>
      <c r="O458" s="233"/>
      <c r="P458" s="234"/>
      <c r="Q458" s="233"/>
      <c r="R458" s="234"/>
      <c r="S458" s="240"/>
      <c r="T458" s="234"/>
      <c r="U458" s="233"/>
      <c r="V458" s="235"/>
      <c r="W458" s="234"/>
      <c r="X458" s="240"/>
      <c r="Y458" s="235"/>
      <c r="Z458" s="234"/>
      <c r="AA458" s="240"/>
      <c r="AB458" s="79"/>
      <c r="AC458" s="233"/>
      <c r="AD458" s="234"/>
      <c r="AE458" s="233"/>
      <c r="AF458" s="234"/>
      <c r="AG458" s="76">
        <f t="shared" si="290"/>
        <v>0</v>
      </c>
      <c r="AH458" s="41">
        <f t="shared" si="291"/>
        <v>0</v>
      </c>
      <c r="AI458" s="39">
        <f>AD458/(C452-AH459)</f>
        <v>0</v>
      </c>
      <c r="AJ458" s="90">
        <f>AF458/(C452-AH459)</f>
        <v>0</v>
      </c>
      <c r="AK458" s="123"/>
      <c r="AL458" s="125">
        <f>AH458/C452</f>
        <v>0</v>
      </c>
    </row>
    <row r="459" spans="1:38" ht="59.25" customHeight="1" x14ac:dyDescent="0.25">
      <c r="A459" s="14">
        <v>8</v>
      </c>
      <c r="B459" s="15" t="s">
        <v>97</v>
      </c>
      <c r="C459" s="714"/>
      <c r="D459" s="717"/>
      <c r="E459" s="253"/>
      <c r="F459" s="472"/>
      <c r="G459" s="270">
        <v>13</v>
      </c>
      <c r="H459" s="271">
        <v>900000</v>
      </c>
      <c r="I459" s="451"/>
      <c r="J459" s="234"/>
      <c r="K459" s="199">
        <v>13</v>
      </c>
      <c r="L459" s="437">
        <v>900000</v>
      </c>
      <c r="M459" s="248">
        <f t="shared" ref="M459:M464" si="304">SUM(I459,K459)</f>
        <v>13</v>
      </c>
      <c r="N459" s="249">
        <f t="shared" ref="N459:N464" si="305">SUM(J459,L459)</f>
        <v>900000</v>
      </c>
      <c r="O459" s="101"/>
      <c r="P459" s="42"/>
      <c r="Q459" s="211">
        <v>1</v>
      </c>
      <c r="R459" s="212">
        <v>4081</v>
      </c>
      <c r="S459" s="274">
        <f t="shared" ref="S459:S464" si="306">SUM(O459,Q459)</f>
        <v>1</v>
      </c>
      <c r="T459" s="275">
        <f t="shared" ref="T459:T464" si="307">SUM(P459,R459)</f>
        <v>4081</v>
      </c>
      <c r="U459" s="233"/>
      <c r="V459" s="235"/>
      <c r="W459" s="234"/>
      <c r="X459" s="242">
        <v>0</v>
      </c>
      <c r="Y459" s="289">
        <v>0</v>
      </c>
      <c r="Z459" s="230">
        <v>0</v>
      </c>
      <c r="AA459" s="276">
        <f t="shared" ref="AA459:AA464" si="308">SUM(U459,X459)</f>
        <v>0</v>
      </c>
      <c r="AB459" s="229">
        <f t="shared" ref="AB459:AB460" si="309">W459+Z459</f>
        <v>0</v>
      </c>
      <c r="AC459" s="233"/>
      <c r="AD459" s="234"/>
      <c r="AE459" s="298">
        <v>1</v>
      </c>
      <c r="AF459" s="299">
        <v>4081</v>
      </c>
      <c r="AG459" s="116">
        <f t="shared" si="290"/>
        <v>1</v>
      </c>
      <c r="AH459" s="117">
        <f t="shared" si="291"/>
        <v>4081</v>
      </c>
      <c r="AI459" s="169"/>
      <c r="AJ459" s="170"/>
      <c r="AK459" s="123">
        <f>AH465/C452</f>
        <v>6.1204587522354463E-2</v>
      </c>
      <c r="AL459" s="126">
        <f>AH459/C452</f>
        <v>1.5565028656853975E-3</v>
      </c>
    </row>
    <row r="460" spans="1:38" ht="60" customHeight="1" x14ac:dyDescent="0.25">
      <c r="A460" s="14">
        <v>9</v>
      </c>
      <c r="B460" s="15" t="s">
        <v>7</v>
      </c>
      <c r="C460" s="714"/>
      <c r="D460" s="717"/>
      <c r="E460" s="251">
        <v>1</v>
      </c>
      <c r="F460" s="468">
        <v>0</v>
      </c>
      <c r="G460" s="224">
        <v>0</v>
      </c>
      <c r="H460" s="475">
        <v>0</v>
      </c>
      <c r="I460" s="199">
        <v>0</v>
      </c>
      <c r="J460" s="227">
        <v>0</v>
      </c>
      <c r="K460" s="199">
        <v>0</v>
      </c>
      <c r="L460" s="437">
        <v>0</v>
      </c>
      <c r="M460" s="248">
        <f t="shared" si="304"/>
        <v>0</v>
      </c>
      <c r="N460" s="249">
        <f t="shared" si="305"/>
        <v>0</v>
      </c>
      <c r="O460" s="226">
        <v>0</v>
      </c>
      <c r="P460" s="221">
        <v>0</v>
      </c>
      <c r="Q460" s="226">
        <v>0</v>
      </c>
      <c r="R460" s="221">
        <v>0</v>
      </c>
      <c r="S460" s="274">
        <f t="shared" si="306"/>
        <v>0</v>
      </c>
      <c r="T460" s="275">
        <f t="shared" si="307"/>
        <v>0</v>
      </c>
      <c r="U460" s="231">
        <v>0</v>
      </c>
      <c r="V460" s="232">
        <v>0</v>
      </c>
      <c r="W460" s="230">
        <v>0</v>
      </c>
      <c r="X460" s="242">
        <v>0</v>
      </c>
      <c r="Y460" s="289">
        <v>0</v>
      </c>
      <c r="Z460" s="230">
        <v>0</v>
      </c>
      <c r="AA460" s="276">
        <f t="shared" si="308"/>
        <v>0</v>
      </c>
      <c r="AB460" s="229">
        <f t="shared" si="309"/>
        <v>0</v>
      </c>
      <c r="AC460" s="219">
        <v>0</v>
      </c>
      <c r="AD460" s="222">
        <v>0</v>
      </c>
      <c r="AE460" s="219">
        <v>0</v>
      </c>
      <c r="AF460" s="222">
        <v>0</v>
      </c>
      <c r="AG460" s="116">
        <f t="shared" si="290"/>
        <v>0</v>
      </c>
      <c r="AH460" s="117">
        <f t="shared" si="291"/>
        <v>0</v>
      </c>
      <c r="AI460" s="67">
        <f>AD460/(C452-AH459)</f>
        <v>0</v>
      </c>
      <c r="AJ460" s="66">
        <f>AF460/(C452-AH459)</f>
        <v>0</v>
      </c>
      <c r="AK460" s="123"/>
      <c r="AL460" s="126">
        <f>AH460/C452</f>
        <v>0</v>
      </c>
    </row>
    <row r="461" spans="1:38" ht="73.5" customHeight="1" x14ac:dyDescent="0.25">
      <c r="A461" s="14">
        <v>10</v>
      </c>
      <c r="B461" s="15" t="s">
        <v>8</v>
      </c>
      <c r="C461" s="714"/>
      <c r="D461" s="717"/>
      <c r="E461" s="251">
        <v>7</v>
      </c>
      <c r="F461" s="468">
        <v>102744.7</v>
      </c>
      <c r="G461" s="224">
        <v>8</v>
      </c>
      <c r="H461" s="475">
        <v>310500</v>
      </c>
      <c r="I461" s="404">
        <v>2</v>
      </c>
      <c r="J461" s="227">
        <v>26130.94</v>
      </c>
      <c r="K461" s="199">
        <v>8</v>
      </c>
      <c r="L461" s="437">
        <v>310500</v>
      </c>
      <c r="M461" s="248">
        <f t="shared" si="304"/>
        <v>10</v>
      </c>
      <c r="N461" s="249">
        <f t="shared" si="305"/>
        <v>336630.94</v>
      </c>
      <c r="O461" s="226">
        <v>1</v>
      </c>
      <c r="P461" s="221">
        <v>8960.94</v>
      </c>
      <c r="Q461" s="226">
        <v>3</v>
      </c>
      <c r="R461" s="221">
        <v>142073.66</v>
      </c>
      <c r="S461" s="274">
        <f t="shared" si="306"/>
        <v>4</v>
      </c>
      <c r="T461" s="275">
        <f t="shared" si="307"/>
        <v>151034.6</v>
      </c>
      <c r="U461" s="231">
        <v>0</v>
      </c>
      <c r="V461" s="289">
        <v>0</v>
      </c>
      <c r="W461" s="230">
        <v>0</v>
      </c>
      <c r="X461" s="242">
        <v>1</v>
      </c>
      <c r="Y461" s="289">
        <v>2000</v>
      </c>
      <c r="Z461" s="230">
        <v>87973.67</v>
      </c>
      <c r="AA461" s="276">
        <f t="shared" si="308"/>
        <v>1</v>
      </c>
      <c r="AB461" s="229">
        <f t="shared" ref="AB461" si="310">W461+Z461</f>
        <v>87973.67</v>
      </c>
      <c r="AC461" s="272">
        <f>O461</f>
        <v>1</v>
      </c>
      <c r="AD461" s="273">
        <v>5411.55</v>
      </c>
      <c r="AE461" s="272">
        <v>2</v>
      </c>
      <c r="AF461" s="273">
        <v>51999.99</v>
      </c>
      <c r="AG461" s="116">
        <f t="shared" si="290"/>
        <v>4</v>
      </c>
      <c r="AH461" s="117">
        <f t="shared" si="291"/>
        <v>145385.21</v>
      </c>
      <c r="AI461" s="67">
        <f>AD461/(C452-AH459)</f>
        <v>2.0671953172680976E-3</v>
      </c>
      <c r="AJ461" s="66">
        <f>AF461/(C452-AH459)</f>
        <v>1.9863834913469873E-2</v>
      </c>
      <c r="AK461" s="123"/>
      <c r="AL461" s="126">
        <f>AH461/C452</f>
        <v>5.5450256308079711E-2</v>
      </c>
    </row>
    <row r="462" spans="1:38" ht="120" customHeight="1" x14ac:dyDescent="0.25">
      <c r="A462" s="14">
        <v>11</v>
      </c>
      <c r="B462" s="15" t="s">
        <v>12</v>
      </c>
      <c r="C462" s="714"/>
      <c r="D462" s="717"/>
      <c r="E462" s="251">
        <v>15</v>
      </c>
      <c r="F462" s="468">
        <v>795421.75</v>
      </c>
      <c r="G462" s="224">
        <v>2</v>
      </c>
      <c r="H462" s="475">
        <v>40000</v>
      </c>
      <c r="I462" s="199">
        <v>5</v>
      </c>
      <c r="J462" s="227">
        <v>120057.86</v>
      </c>
      <c r="K462" s="199">
        <v>2</v>
      </c>
      <c r="L462" s="437">
        <v>40000</v>
      </c>
      <c r="M462" s="248">
        <f t="shared" si="304"/>
        <v>7</v>
      </c>
      <c r="N462" s="249">
        <f t="shared" si="305"/>
        <v>160057.85999999999</v>
      </c>
      <c r="O462" s="226">
        <v>1</v>
      </c>
      <c r="P462" s="221">
        <v>12656.36</v>
      </c>
      <c r="Q462" s="226">
        <v>2</v>
      </c>
      <c r="R462" s="221">
        <v>2952</v>
      </c>
      <c r="S462" s="274">
        <f t="shared" si="306"/>
        <v>3</v>
      </c>
      <c r="T462" s="275">
        <f t="shared" si="307"/>
        <v>15608.36</v>
      </c>
      <c r="U462" s="231">
        <v>0</v>
      </c>
      <c r="V462" s="289">
        <v>0</v>
      </c>
      <c r="W462" s="230">
        <v>0</v>
      </c>
      <c r="X462" s="242">
        <v>2</v>
      </c>
      <c r="Y462" s="289">
        <v>0</v>
      </c>
      <c r="Z462" s="230">
        <v>2952</v>
      </c>
      <c r="AA462" s="276">
        <f t="shared" si="308"/>
        <v>2</v>
      </c>
      <c r="AB462" s="229">
        <f t="shared" ref="AB462" si="311">W462+Z462</f>
        <v>2952</v>
      </c>
      <c r="AC462" s="219">
        <v>0</v>
      </c>
      <c r="AD462" s="222">
        <v>0</v>
      </c>
      <c r="AE462" s="219">
        <v>0</v>
      </c>
      <c r="AF462" s="222">
        <v>0</v>
      </c>
      <c r="AG462" s="116">
        <f t="shared" si="290"/>
        <v>2</v>
      </c>
      <c r="AH462" s="117">
        <f t="shared" si="291"/>
        <v>2952</v>
      </c>
      <c r="AI462" s="67">
        <f>AD462/(C452-AH459)</f>
        <v>0</v>
      </c>
      <c r="AJ462" s="66">
        <f>AF462/(C452-AH459)</f>
        <v>0</v>
      </c>
      <c r="AK462" s="123"/>
      <c r="AL462" s="126">
        <f>AH462/C452</f>
        <v>1.1258996470235956E-3</v>
      </c>
    </row>
    <row r="463" spans="1:38" ht="63.75" customHeight="1" x14ac:dyDescent="0.25">
      <c r="A463" s="14">
        <v>12</v>
      </c>
      <c r="B463" s="15" t="s">
        <v>9</v>
      </c>
      <c r="C463" s="714"/>
      <c r="D463" s="717"/>
      <c r="E463" s="251">
        <v>11</v>
      </c>
      <c r="F463" s="468">
        <v>207657.38</v>
      </c>
      <c r="G463" s="224">
        <v>5</v>
      </c>
      <c r="H463" s="475">
        <v>259000</v>
      </c>
      <c r="I463" s="199">
        <v>3</v>
      </c>
      <c r="J463" s="227">
        <v>51571.59</v>
      </c>
      <c r="K463" s="199">
        <v>5</v>
      </c>
      <c r="L463" s="437">
        <v>259000</v>
      </c>
      <c r="M463" s="248">
        <f t="shared" si="304"/>
        <v>8</v>
      </c>
      <c r="N463" s="249">
        <f t="shared" si="305"/>
        <v>310571.58999999997</v>
      </c>
      <c r="O463" s="226">
        <v>3</v>
      </c>
      <c r="P463" s="221">
        <v>46260.800000000003</v>
      </c>
      <c r="Q463" s="226">
        <v>3</v>
      </c>
      <c r="R463" s="221">
        <v>101372.95</v>
      </c>
      <c r="S463" s="274">
        <f t="shared" si="306"/>
        <v>6</v>
      </c>
      <c r="T463" s="275">
        <f t="shared" si="307"/>
        <v>147633.75</v>
      </c>
      <c r="U463" s="231">
        <v>0</v>
      </c>
      <c r="V463" s="289">
        <v>0</v>
      </c>
      <c r="W463" s="230">
        <v>0</v>
      </c>
      <c r="X463" s="242">
        <v>2</v>
      </c>
      <c r="Y463" s="289">
        <v>26418.65</v>
      </c>
      <c r="Z463" s="230">
        <v>8054.3</v>
      </c>
      <c r="AA463" s="276">
        <f t="shared" si="308"/>
        <v>2</v>
      </c>
      <c r="AB463" s="229">
        <f t="shared" ref="AB463" si="312">W463+Z463</f>
        <v>8054.3</v>
      </c>
      <c r="AC463" s="219">
        <v>0</v>
      </c>
      <c r="AD463" s="222">
        <v>0</v>
      </c>
      <c r="AE463" s="219">
        <v>0</v>
      </c>
      <c r="AF463" s="222">
        <v>0</v>
      </c>
      <c r="AG463" s="116">
        <f t="shared" si="290"/>
        <v>2</v>
      </c>
      <c r="AH463" s="117">
        <f t="shared" si="291"/>
        <v>8054.3</v>
      </c>
      <c r="AI463" s="67">
        <f>AD463/(C452-AH459)</f>
        <v>0</v>
      </c>
      <c r="AJ463" s="66">
        <f>AF463/(C452-AH459)</f>
        <v>0</v>
      </c>
      <c r="AK463" s="123"/>
      <c r="AL463" s="126">
        <f>AH463/C452</f>
        <v>3.0719287015657675E-3</v>
      </c>
    </row>
    <row r="464" spans="1:38" ht="62.25" customHeight="1" thickBot="1" x14ac:dyDescent="0.3">
      <c r="A464" s="16">
        <v>13</v>
      </c>
      <c r="B464" s="17" t="s">
        <v>10</v>
      </c>
      <c r="C464" s="715"/>
      <c r="D464" s="718"/>
      <c r="E464" s="255">
        <v>31</v>
      </c>
      <c r="F464" s="474">
        <v>2149841.0099999998</v>
      </c>
      <c r="G464" s="225">
        <v>5</v>
      </c>
      <c r="H464" s="476">
        <v>64500</v>
      </c>
      <c r="I464" s="200">
        <v>13</v>
      </c>
      <c r="J464" s="256">
        <v>719004.19</v>
      </c>
      <c r="K464" s="200">
        <v>5</v>
      </c>
      <c r="L464" s="478">
        <v>64500</v>
      </c>
      <c r="M464" s="248">
        <f t="shared" si="304"/>
        <v>18</v>
      </c>
      <c r="N464" s="249">
        <f t="shared" si="305"/>
        <v>783504.19</v>
      </c>
      <c r="O464" s="44">
        <v>1</v>
      </c>
      <c r="P464" s="20">
        <v>12000</v>
      </c>
      <c r="Q464" s="44">
        <v>1</v>
      </c>
      <c r="R464" s="20">
        <v>800</v>
      </c>
      <c r="S464" s="274">
        <f t="shared" si="306"/>
        <v>2</v>
      </c>
      <c r="T464" s="275">
        <f t="shared" si="307"/>
        <v>12800</v>
      </c>
      <c r="U464" s="257">
        <v>0</v>
      </c>
      <c r="V464" s="259">
        <v>0</v>
      </c>
      <c r="W464" s="258">
        <v>0</v>
      </c>
      <c r="X464" s="260">
        <v>0</v>
      </c>
      <c r="Y464" s="295">
        <v>0</v>
      </c>
      <c r="Z464" s="258">
        <v>0</v>
      </c>
      <c r="AA464" s="276">
        <f t="shared" si="308"/>
        <v>0</v>
      </c>
      <c r="AB464" s="229">
        <f t="shared" ref="AB464" si="313">W464+Z464</f>
        <v>0</v>
      </c>
      <c r="AC464" s="220">
        <v>0</v>
      </c>
      <c r="AD464" s="223">
        <v>0</v>
      </c>
      <c r="AE464" s="220">
        <v>0</v>
      </c>
      <c r="AF464" s="223">
        <v>0</v>
      </c>
      <c r="AG464" s="118">
        <f t="shared" si="290"/>
        <v>0</v>
      </c>
      <c r="AH464" s="119">
        <f t="shared" si="291"/>
        <v>0</v>
      </c>
      <c r="AI464" s="68">
        <f>AD464/(C452-AH459)</f>
        <v>0</v>
      </c>
      <c r="AJ464" s="69">
        <f>AF464/(C452-AH459)</f>
        <v>0</v>
      </c>
      <c r="AK464" s="129"/>
      <c r="AL464" s="127">
        <f>AH464/C452</f>
        <v>0</v>
      </c>
    </row>
    <row r="465" spans="1:39" ht="29.25" customHeight="1" thickBot="1" x14ac:dyDescent="0.3">
      <c r="A465" s="719" t="s">
        <v>40</v>
      </c>
      <c r="B465" s="720"/>
      <c r="C465" s="11">
        <f>C452</f>
        <v>2621903.2999999998</v>
      </c>
      <c r="D465" s="11">
        <f>D452</f>
        <v>2461430.79</v>
      </c>
      <c r="E465" s="56">
        <f t="shared" ref="E465:L465" si="314">SUM(E452:E464)</f>
        <v>82</v>
      </c>
      <c r="F465" s="236">
        <f t="shared" si="314"/>
        <v>3785549.5399999996</v>
      </c>
      <c r="G465" s="56">
        <f t="shared" si="314"/>
        <v>33</v>
      </c>
      <c r="H465" s="236">
        <f t="shared" si="314"/>
        <v>1574000</v>
      </c>
      <c r="I465" s="241">
        <f t="shared" si="314"/>
        <v>27</v>
      </c>
      <c r="J465" s="57">
        <f t="shared" si="314"/>
        <v>1047903.2999999999</v>
      </c>
      <c r="K465" s="241">
        <f t="shared" si="314"/>
        <v>33</v>
      </c>
      <c r="L465" s="244">
        <f t="shared" si="314"/>
        <v>1574000</v>
      </c>
      <c r="M465" s="51">
        <f>SUM(M452:M464)</f>
        <v>60</v>
      </c>
      <c r="N465" s="244">
        <f>SUM(N452:N464)</f>
        <v>2621903.2999999998</v>
      </c>
      <c r="O465" s="97">
        <f>SUM(O452:O464)</f>
        <v>7</v>
      </c>
      <c r="P465" s="236">
        <f>SUM(P452:P464)</f>
        <v>94269.1</v>
      </c>
      <c r="Q465" s="86">
        <f t="shared" ref="Q465:AJ465" si="315">SUM(Q452:Q464)</f>
        <v>10</v>
      </c>
      <c r="R465" s="236">
        <f t="shared" si="315"/>
        <v>251279.61</v>
      </c>
      <c r="S465" s="75">
        <f t="shared" si="315"/>
        <v>17</v>
      </c>
      <c r="T465" s="46">
        <f t="shared" si="315"/>
        <v>345548.71</v>
      </c>
      <c r="U465" s="86">
        <f t="shared" si="315"/>
        <v>0</v>
      </c>
      <c r="V465" s="236">
        <f t="shared" si="315"/>
        <v>0</v>
      </c>
      <c r="W465" s="236">
        <f t="shared" si="315"/>
        <v>0</v>
      </c>
      <c r="X465" s="75">
        <f t="shared" si="315"/>
        <v>5</v>
      </c>
      <c r="Y465" s="236">
        <f t="shared" si="315"/>
        <v>28418.65</v>
      </c>
      <c r="Z465" s="236">
        <f t="shared" si="315"/>
        <v>98979.97</v>
      </c>
      <c r="AA465" s="75">
        <f t="shared" si="315"/>
        <v>5</v>
      </c>
      <c r="AB465" s="46">
        <f t="shared" si="315"/>
        <v>98979.97</v>
      </c>
      <c r="AC465" s="86">
        <f t="shared" si="315"/>
        <v>1</v>
      </c>
      <c r="AD465" s="46">
        <f t="shared" si="315"/>
        <v>5411.55</v>
      </c>
      <c r="AE465" s="86">
        <f t="shared" si="315"/>
        <v>3</v>
      </c>
      <c r="AF465" s="46">
        <f t="shared" si="315"/>
        <v>56080.99</v>
      </c>
      <c r="AG465" s="75">
        <f t="shared" si="315"/>
        <v>9</v>
      </c>
      <c r="AH465" s="46">
        <f t="shared" si="315"/>
        <v>160472.50999999998</v>
      </c>
      <c r="AI465" s="87">
        <f t="shared" si="315"/>
        <v>2.0671953172680976E-3</v>
      </c>
      <c r="AJ465" s="87">
        <f t="shared" si="315"/>
        <v>1.9863834913469873E-2</v>
      </c>
      <c r="AK465" s="130">
        <f>AK459</f>
        <v>6.1204587522354463E-2</v>
      </c>
      <c r="AL465" s="128">
        <f>AH465/C452</f>
        <v>6.1204587522354463E-2</v>
      </c>
    </row>
    <row r="466" spans="1:39" ht="21.75" thickBot="1" x14ac:dyDescent="0.3">
      <c r="AF466" s="24" t="s">
        <v>113</v>
      </c>
      <c r="AG466" s="72">
        <v>4.3499999999999996</v>
      </c>
      <c r="AH466" s="25">
        <f>AH465/AG466</f>
        <v>36890.232183908047</v>
      </c>
    </row>
    <row r="467" spans="1:39" ht="15.75" thickTop="1" x14ac:dyDescent="0.25">
      <c r="A467" s="721" t="s">
        <v>45</v>
      </c>
      <c r="B467" s="722"/>
      <c r="C467" s="722"/>
      <c r="D467" s="722"/>
      <c r="E467" s="722"/>
      <c r="F467" s="722"/>
      <c r="G467" s="722"/>
      <c r="H467" s="722"/>
      <c r="I467" s="722"/>
      <c r="J467" s="722"/>
      <c r="K467" s="723"/>
      <c r="L467" s="722"/>
      <c r="M467" s="722"/>
      <c r="N467" s="722"/>
      <c r="O467" s="722"/>
      <c r="P467" s="722"/>
      <c r="Q467" s="724"/>
    </row>
    <row r="468" spans="1:39" ht="18.75" x14ac:dyDescent="0.3">
      <c r="A468" s="725"/>
      <c r="B468" s="726"/>
      <c r="C468" s="726"/>
      <c r="D468" s="726"/>
      <c r="E468" s="726"/>
      <c r="F468" s="726"/>
      <c r="G468" s="726"/>
      <c r="H468" s="726"/>
      <c r="I468" s="726"/>
      <c r="J468" s="726"/>
      <c r="K468" s="727"/>
      <c r="L468" s="726"/>
      <c r="M468" s="726"/>
      <c r="N468" s="726"/>
      <c r="O468" s="726"/>
      <c r="P468" s="726"/>
      <c r="Q468" s="728"/>
      <c r="AF468" s="33"/>
    </row>
    <row r="469" spans="1:39" ht="15.75" x14ac:dyDescent="0.25">
      <c r="A469" s="725"/>
      <c r="B469" s="726"/>
      <c r="C469" s="726"/>
      <c r="D469" s="726"/>
      <c r="E469" s="726"/>
      <c r="F469" s="726"/>
      <c r="G469" s="726"/>
      <c r="H469" s="726"/>
      <c r="I469" s="726"/>
      <c r="J469" s="726"/>
      <c r="K469" s="727"/>
      <c r="L469" s="726"/>
      <c r="M469" s="726"/>
      <c r="N469" s="726"/>
      <c r="O469" s="726"/>
      <c r="P469" s="726"/>
      <c r="Q469" s="728"/>
      <c r="AE469" s="34" t="s">
        <v>66</v>
      </c>
      <c r="AF469" s="24"/>
    </row>
    <row r="470" spans="1:39" ht="15.75" x14ac:dyDescent="0.25">
      <c r="A470" s="725"/>
      <c r="B470" s="726"/>
      <c r="C470" s="726"/>
      <c r="D470" s="726"/>
      <c r="E470" s="726"/>
      <c r="F470" s="726"/>
      <c r="G470" s="726"/>
      <c r="H470" s="726"/>
      <c r="I470" s="726"/>
      <c r="J470" s="726"/>
      <c r="K470" s="727"/>
      <c r="L470" s="726"/>
      <c r="M470" s="726"/>
      <c r="N470" s="726"/>
      <c r="O470" s="726"/>
      <c r="P470" s="726"/>
      <c r="Q470" s="728"/>
      <c r="AE470" s="34" t="s">
        <v>46</v>
      </c>
      <c r="AF470" s="54">
        <f>(Z465-Z459)+(AF465-AF459)</f>
        <v>150979.96</v>
      </c>
    </row>
    <row r="471" spans="1:39" ht="15.75" x14ac:dyDescent="0.25">
      <c r="A471" s="725"/>
      <c r="B471" s="726"/>
      <c r="C471" s="726"/>
      <c r="D471" s="726"/>
      <c r="E471" s="726"/>
      <c r="F471" s="726"/>
      <c r="G471" s="726"/>
      <c r="H471" s="726"/>
      <c r="I471" s="726"/>
      <c r="J471" s="726"/>
      <c r="K471" s="727"/>
      <c r="L471" s="726"/>
      <c r="M471" s="726"/>
      <c r="N471" s="726"/>
      <c r="O471" s="726"/>
      <c r="P471" s="726"/>
      <c r="Q471" s="728"/>
      <c r="AE471" s="34" t="s">
        <v>47</v>
      </c>
      <c r="AF471" s="54">
        <f>W465+AD465</f>
        <v>5411.55</v>
      </c>
    </row>
    <row r="472" spans="1:39" ht="15.75" x14ac:dyDescent="0.25">
      <c r="A472" s="725"/>
      <c r="B472" s="726"/>
      <c r="C472" s="726"/>
      <c r="D472" s="726"/>
      <c r="E472" s="726"/>
      <c r="F472" s="726"/>
      <c r="G472" s="726"/>
      <c r="H472" s="726"/>
      <c r="I472" s="726"/>
      <c r="J472" s="726"/>
      <c r="K472" s="727"/>
      <c r="L472" s="726"/>
      <c r="M472" s="726"/>
      <c r="N472" s="726"/>
      <c r="O472" s="726"/>
      <c r="P472" s="726"/>
      <c r="Q472" s="728"/>
      <c r="AE472" s="34" t="s">
        <v>48</v>
      </c>
      <c r="AF472" s="54">
        <f>Z459+AF459</f>
        <v>4081</v>
      </c>
    </row>
    <row r="473" spans="1:39" ht="15.75" x14ac:dyDescent="0.25">
      <c r="A473" s="725"/>
      <c r="B473" s="726"/>
      <c r="C473" s="726"/>
      <c r="D473" s="726"/>
      <c r="E473" s="726"/>
      <c r="F473" s="726"/>
      <c r="G473" s="726"/>
      <c r="H473" s="726"/>
      <c r="I473" s="726"/>
      <c r="J473" s="726"/>
      <c r="K473" s="727"/>
      <c r="L473" s="726"/>
      <c r="M473" s="726"/>
      <c r="N473" s="726"/>
      <c r="O473" s="726"/>
      <c r="P473" s="726"/>
      <c r="Q473" s="728"/>
      <c r="AE473" s="34" t="s">
        <v>49</v>
      </c>
      <c r="AF473" s="55">
        <f>SUM(AF470:AF472)</f>
        <v>160472.50999999998</v>
      </c>
    </row>
    <row r="474" spans="1:39" x14ac:dyDescent="0.25">
      <c r="A474" s="725"/>
      <c r="B474" s="726"/>
      <c r="C474" s="726"/>
      <c r="D474" s="726"/>
      <c r="E474" s="726"/>
      <c r="F474" s="726"/>
      <c r="G474" s="726"/>
      <c r="H474" s="726"/>
      <c r="I474" s="726"/>
      <c r="J474" s="726"/>
      <c r="K474" s="727"/>
      <c r="L474" s="726"/>
      <c r="M474" s="726"/>
      <c r="N474" s="726"/>
      <c r="O474" s="726"/>
      <c r="P474" s="726"/>
      <c r="Q474" s="728"/>
    </row>
    <row r="475" spans="1:39" ht="15.75" thickBot="1" x14ac:dyDescent="0.3">
      <c r="A475" s="729"/>
      <c r="B475" s="730"/>
      <c r="C475" s="730"/>
      <c r="D475" s="730"/>
      <c r="E475" s="730"/>
      <c r="F475" s="730"/>
      <c r="G475" s="730"/>
      <c r="H475" s="730"/>
      <c r="I475" s="730"/>
      <c r="J475" s="730"/>
      <c r="K475" s="731"/>
      <c r="L475" s="730"/>
      <c r="M475" s="730"/>
      <c r="N475" s="730"/>
      <c r="O475" s="730"/>
      <c r="P475" s="730"/>
      <c r="Q475" s="732"/>
    </row>
    <row r="476" spans="1:39" ht="15.75" thickTop="1" x14ac:dyDescent="0.25"/>
    <row r="478" spans="1:39" ht="15.75" thickBot="1" x14ac:dyDescent="0.3"/>
    <row r="479" spans="1:39" ht="27" thickBot="1" x14ac:dyDescent="0.3">
      <c r="A479" s="733" t="s">
        <v>150</v>
      </c>
      <c r="B479" s="734"/>
      <c r="C479" s="734"/>
      <c r="D479" s="734"/>
      <c r="E479" s="734"/>
      <c r="F479" s="734"/>
      <c r="G479" s="734"/>
      <c r="H479" s="734"/>
      <c r="I479" s="734"/>
      <c r="J479" s="734"/>
      <c r="K479" s="735"/>
      <c r="L479" s="734"/>
      <c r="M479" s="734"/>
      <c r="N479" s="734"/>
      <c r="O479" s="734"/>
      <c r="P479" s="734"/>
      <c r="Q479" s="734"/>
      <c r="R479" s="734"/>
      <c r="S479" s="734"/>
      <c r="T479" s="734"/>
      <c r="U479" s="734"/>
      <c r="V479" s="734"/>
      <c r="W479" s="734"/>
      <c r="X479" s="734"/>
      <c r="Y479" s="734"/>
      <c r="Z479" s="734"/>
      <c r="AA479" s="734"/>
      <c r="AB479" s="734"/>
      <c r="AC479" s="734"/>
      <c r="AD479" s="734"/>
      <c r="AE479" s="734"/>
      <c r="AF479" s="734"/>
      <c r="AG479" s="734"/>
      <c r="AH479" s="734"/>
      <c r="AI479" s="734"/>
      <c r="AJ479" s="734"/>
      <c r="AK479" s="736"/>
      <c r="AL479" s="73"/>
      <c r="AM479" s="45"/>
    </row>
    <row r="480" spans="1:39" ht="21" customHeight="1" x14ac:dyDescent="0.25">
      <c r="A480" s="737" t="s">
        <v>114</v>
      </c>
      <c r="B480" s="738"/>
      <c r="C480" s="744" t="s">
        <v>41</v>
      </c>
      <c r="D480" s="745"/>
      <c r="E480" s="748" t="s">
        <v>100</v>
      </c>
      <c r="F480" s="749"/>
      <c r="G480" s="749"/>
      <c r="H480" s="749"/>
      <c r="I480" s="749"/>
      <c r="J480" s="749"/>
      <c r="K480" s="750"/>
      <c r="L480" s="749"/>
      <c r="M480" s="749"/>
      <c r="N480" s="749"/>
      <c r="O480" s="754" t="s">
        <v>77</v>
      </c>
      <c r="P480" s="755"/>
      <c r="Q480" s="755"/>
      <c r="R480" s="755"/>
      <c r="S480" s="755"/>
      <c r="T480" s="755"/>
      <c r="U480" s="755"/>
      <c r="V480" s="755"/>
      <c r="W480" s="755"/>
      <c r="X480" s="755"/>
      <c r="Y480" s="755"/>
      <c r="Z480" s="755"/>
      <c r="AA480" s="755"/>
      <c r="AB480" s="755"/>
      <c r="AC480" s="755"/>
      <c r="AD480" s="755"/>
      <c r="AE480" s="755"/>
      <c r="AF480" s="755"/>
      <c r="AG480" s="755"/>
      <c r="AH480" s="755"/>
      <c r="AI480" s="755"/>
      <c r="AJ480" s="755"/>
      <c r="AK480" s="756"/>
      <c r="AL480" s="63"/>
    </row>
    <row r="481" spans="1:39" ht="36" customHeight="1" thickBot="1" x14ac:dyDescent="0.3">
      <c r="A481" s="739"/>
      <c r="B481" s="740"/>
      <c r="C481" s="746"/>
      <c r="D481" s="747"/>
      <c r="E481" s="751"/>
      <c r="F481" s="752"/>
      <c r="G481" s="752"/>
      <c r="H481" s="752"/>
      <c r="I481" s="752"/>
      <c r="J481" s="752"/>
      <c r="K481" s="753"/>
      <c r="L481" s="752"/>
      <c r="M481" s="752"/>
      <c r="N481" s="752"/>
      <c r="O481" s="757"/>
      <c r="P481" s="758"/>
      <c r="Q481" s="758"/>
      <c r="R481" s="758"/>
      <c r="S481" s="758"/>
      <c r="T481" s="758"/>
      <c r="U481" s="758"/>
      <c r="V481" s="758"/>
      <c r="W481" s="758"/>
      <c r="X481" s="758"/>
      <c r="Y481" s="758"/>
      <c r="Z481" s="758"/>
      <c r="AA481" s="758"/>
      <c r="AB481" s="758"/>
      <c r="AC481" s="758"/>
      <c r="AD481" s="758"/>
      <c r="AE481" s="758"/>
      <c r="AF481" s="758"/>
      <c r="AG481" s="758"/>
      <c r="AH481" s="758"/>
      <c r="AI481" s="758"/>
      <c r="AJ481" s="758"/>
      <c r="AK481" s="759"/>
      <c r="AL481" s="63"/>
    </row>
    <row r="482" spans="1:39" s="33" customFormat="1" ht="84" customHeight="1" thickBot="1" x14ac:dyDescent="0.35">
      <c r="A482" s="739"/>
      <c r="B482" s="741"/>
      <c r="C482" s="760" t="s">
        <v>43</v>
      </c>
      <c r="D482" s="762" t="s">
        <v>44</v>
      </c>
      <c r="E482" s="764" t="s">
        <v>59</v>
      </c>
      <c r="F482" s="765"/>
      <c r="G482" s="765"/>
      <c r="H482" s="766"/>
      <c r="I482" s="767" t="s">
        <v>58</v>
      </c>
      <c r="J482" s="768"/>
      <c r="K482" s="769"/>
      <c r="L482" s="770"/>
      <c r="M482" s="771" t="s">
        <v>49</v>
      </c>
      <c r="N482" s="772"/>
      <c r="O482" s="773" t="s">
        <v>103</v>
      </c>
      <c r="P482" s="774"/>
      <c r="Q482" s="774"/>
      <c r="R482" s="775"/>
      <c r="S482" s="776" t="s">
        <v>49</v>
      </c>
      <c r="T482" s="777"/>
      <c r="U482" s="778" t="s">
        <v>104</v>
      </c>
      <c r="V482" s="779"/>
      <c r="W482" s="779"/>
      <c r="X482" s="779"/>
      <c r="Y482" s="779"/>
      <c r="Z482" s="780"/>
      <c r="AA482" s="781" t="s">
        <v>49</v>
      </c>
      <c r="AB482" s="782"/>
      <c r="AC482" s="783" t="s">
        <v>105</v>
      </c>
      <c r="AD482" s="784"/>
      <c r="AE482" s="784"/>
      <c r="AF482" s="785"/>
      <c r="AG482" s="786" t="s">
        <v>49</v>
      </c>
      <c r="AH482" s="787"/>
      <c r="AI482" s="788" t="s">
        <v>23</v>
      </c>
      <c r="AJ482" s="789"/>
      <c r="AK482" s="790"/>
      <c r="AL482" s="62"/>
    </row>
    <row r="483" spans="1:39" ht="113.25" thickBot="1" x14ac:dyDescent="0.3">
      <c r="A483" s="742"/>
      <c r="B483" s="743"/>
      <c r="C483" s="761"/>
      <c r="D483" s="763"/>
      <c r="E483" s="91" t="s">
        <v>81</v>
      </c>
      <c r="F483" s="619" t="s">
        <v>82</v>
      </c>
      <c r="G483" s="91" t="s">
        <v>83</v>
      </c>
      <c r="H483" s="619" t="s">
        <v>84</v>
      </c>
      <c r="I483" s="197" t="s">
        <v>81</v>
      </c>
      <c r="J483" s="64" t="s">
        <v>92</v>
      </c>
      <c r="K483" s="197" t="s">
        <v>93</v>
      </c>
      <c r="L483" s="64" t="s">
        <v>94</v>
      </c>
      <c r="M483" s="98" t="s">
        <v>85</v>
      </c>
      <c r="N483" s="207" t="s">
        <v>86</v>
      </c>
      <c r="O483" s="100" t="s">
        <v>87</v>
      </c>
      <c r="P483" s="102" t="s">
        <v>101</v>
      </c>
      <c r="Q483" s="100" t="s">
        <v>88</v>
      </c>
      <c r="R483" s="102" t="s">
        <v>102</v>
      </c>
      <c r="S483" s="103" t="s">
        <v>89</v>
      </c>
      <c r="T483" s="213" t="s">
        <v>90</v>
      </c>
      <c r="U483" s="104" t="s">
        <v>87</v>
      </c>
      <c r="V483" s="107" t="s">
        <v>106</v>
      </c>
      <c r="W483" s="105" t="s">
        <v>107</v>
      </c>
      <c r="X483" s="108" t="s">
        <v>88</v>
      </c>
      <c r="Y483" s="107" t="s">
        <v>108</v>
      </c>
      <c r="Z483" s="105" t="s">
        <v>109</v>
      </c>
      <c r="AA483" s="110" t="s">
        <v>95</v>
      </c>
      <c r="AB483" s="111" t="s">
        <v>96</v>
      </c>
      <c r="AC483" s="112" t="s">
        <v>87</v>
      </c>
      <c r="AD483" s="113" t="s">
        <v>101</v>
      </c>
      <c r="AE483" s="112" t="s">
        <v>88</v>
      </c>
      <c r="AF483" s="113" t="s">
        <v>102</v>
      </c>
      <c r="AG483" s="114" t="s">
        <v>91</v>
      </c>
      <c r="AH483" s="115" t="s">
        <v>110</v>
      </c>
      <c r="AI483" s="120" t="s">
        <v>111</v>
      </c>
      <c r="AJ483" s="122" t="s">
        <v>112</v>
      </c>
      <c r="AK483" s="151" t="s">
        <v>79</v>
      </c>
      <c r="AL483" s="58"/>
      <c r="AM483" s="59"/>
    </row>
    <row r="484" spans="1:39" ht="15.75" thickBot="1" x14ac:dyDescent="0.3">
      <c r="A484" s="708" t="s">
        <v>1</v>
      </c>
      <c r="B484" s="709"/>
      <c r="C484" s="139" t="s">
        <v>2</v>
      </c>
      <c r="D484" s="143" t="s">
        <v>3</v>
      </c>
      <c r="E484" s="144" t="s">
        <v>4</v>
      </c>
      <c r="F484" s="264" t="s">
        <v>5</v>
      </c>
      <c r="G484" s="144" t="s">
        <v>33</v>
      </c>
      <c r="H484" s="264" t="s">
        <v>34</v>
      </c>
      <c r="I484" s="263" t="s">
        <v>18</v>
      </c>
      <c r="J484" s="146" t="s">
        <v>19</v>
      </c>
      <c r="K484" s="263" t="s">
        <v>20</v>
      </c>
      <c r="L484" s="264" t="s">
        <v>21</v>
      </c>
      <c r="M484" s="145" t="s">
        <v>22</v>
      </c>
      <c r="N484" s="264" t="s">
        <v>35</v>
      </c>
      <c r="O484" s="144" t="s">
        <v>36</v>
      </c>
      <c r="P484" s="264" t="s">
        <v>37</v>
      </c>
      <c r="Q484" s="144" t="s">
        <v>38</v>
      </c>
      <c r="R484" s="264" t="s">
        <v>24</v>
      </c>
      <c r="S484" s="145" t="s">
        <v>25</v>
      </c>
      <c r="T484" s="146" t="s">
        <v>26</v>
      </c>
      <c r="U484" s="144" t="s">
        <v>27</v>
      </c>
      <c r="V484" s="88" t="s">
        <v>28</v>
      </c>
      <c r="W484" s="147" t="s">
        <v>29</v>
      </c>
      <c r="X484" s="148" t="s">
        <v>30</v>
      </c>
      <c r="Y484" s="89" t="s">
        <v>31</v>
      </c>
      <c r="Z484" s="264" t="s">
        <v>32</v>
      </c>
      <c r="AA484" s="145" t="s">
        <v>51</v>
      </c>
      <c r="AB484" s="140" t="s">
        <v>52</v>
      </c>
      <c r="AC484" s="144" t="s">
        <v>53</v>
      </c>
      <c r="AD484" s="140" t="s">
        <v>54</v>
      </c>
      <c r="AE484" s="144" t="s">
        <v>55</v>
      </c>
      <c r="AF484" s="140" t="s">
        <v>56</v>
      </c>
      <c r="AG484" s="145" t="s">
        <v>60</v>
      </c>
      <c r="AH484" s="140" t="s">
        <v>61</v>
      </c>
      <c r="AI484" s="139" t="s">
        <v>62</v>
      </c>
      <c r="AJ484" s="140" t="s">
        <v>63</v>
      </c>
      <c r="AK484" s="152" t="s">
        <v>64</v>
      </c>
      <c r="AL484" s="60"/>
      <c r="AM484" s="59"/>
    </row>
    <row r="485" spans="1:39" ht="37.5" x14ac:dyDescent="0.25">
      <c r="A485" s="31">
        <v>1</v>
      </c>
      <c r="B485" s="131" t="s">
        <v>71</v>
      </c>
      <c r="C485" s="864">
        <f>C452</f>
        <v>2621903.2999999998</v>
      </c>
      <c r="D485" s="865">
        <f>C485-AH509</f>
        <v>2461430.79</v>
      </c>
      <c r="E485" s="251">
        <v>14</v>
      </c>
      <c r="F485" s="468">
        <v>668686.14</v>
      </c>
      <c r="G485" s="224">
        <v>10</v>
      </c>
      <c r="H485" s="475">
        <v>454000</v>
      </c>
      <c r="I485" s="199">
        <v>2</v>
      </c>
      <c r="J485" s="227">
        <v>31978.94</v>
      </c>
      <c r="K485" s="199">
        <v>10</v>
      </c>
      <c r="L485" s="437">
        <v>454000</v>
      </c>
      <c r="M485" s="248">
        <f t="shared" ref="M485:M492" si="316">SUM(I485,K485)</f>
        <v>12</v>
      </c>
      <c r="N485" s="249">
        <f t="shared" ref="N485:N492" si="317">SUM(J485,L485)</f>
        <v>485978.94</v>
      </c>
      <c r="O485" s="226">
        <v>2</v>
      </c>
      <c r="P485" s="221">
        <v>28170.94</v>
      </c>
      <c r="Q485" s="226">
        <v>3</v>
      </c>
      <c r="R485" s="221">
        <v>101372.95</v>
      </c>
      <c r="S485" s="245">
        <f t="shared" ref="S485:S508" si="318">O485+Q485</f>
        <v>5</v>
      </c>
      <c r="T485" s="246">
        <f t="shared" ref="T485:T508" si="319">P485+R485</f>
        <v>129543.89</v>
      </c>
      <c r="U485" s="231">
        <v>0</v>
      </c>
      <c r="V485" s="232">
        <v>0</v>
      </c>
      <c r="W485" s="230">
        <v>0</v>
      </c>
      <c r="X485" s="242">
        <v>2</v>
      </c>
      <c r="Y485" s="232">
        <v>26418.65</v>
      </c>
      <c r="Z485" s="230">
        <v>8054.3</v>
      </c>
      <c r="AA485" s="239">
        <f t="shared" ref="AA485:AA508" si="320">U485+X485</f>
        <v>2</v>
      </c>
      <c r="AB485" s="229">
        <f>W485+Z485</f>
        <v>8054.3</v>
      </c>
      <c r="AC485" s="219">
        <v>1</v>
      </c>
      <c r="AD485" s="222">
        <v>5411.55</v>
      </c>
      <c r="AE485" s="219">
        <v>0</v>
      </c>
      <c r="AF485" s="222">
        <v>0</v>
      </c>
      <c r="AG485" s="261">
        <f t="shared" ref="AG485:AG492" si="321">U485+X485+AC485+AE485</f>
        <v>3</v>
      </c>
      <c r="AH485" s="262">
        <f t="shared" ref="AH485:AH492" si="322">W485+Z485+AD485+AF485</f>
        <v>13465.85</v>
      </c>
      <c r="AI485" s="67">
        <f>AD485/C452</f>
        <v>2.0639777218328381E-3</v>
      </c>
      <c r="AJ485" s="141">
        <f>AF485/C452</f>
        <v>0</v>
      </c>
      <c r="AK485" s="153">
        <f>AH485/C452</f>
        <v>5.1359064233986052E-3</v>
      </c>
      <c r="AL485" s="61"/>
      <c r="AM485" s="59"/>
    </row>
    <row r="486" spans="1:39" ht="75" x14ac:dyDescent="0.25">
      <c r="A486" s="32">
        <v>2</v>
      </c>
      <c r="B486" s="131" t="s">
        <v>72</v>
      </c>
      <c r="C486" s="864"/>
      <c r="D486" s="865"/>
      <c r="E486" s="251">
        <v>4</v>
      </c>
      <c r="F486" s="468">
        <v>336916.53</v>
      </c>
      <c r="G486" s="224">
        <v>1</v>
      </c>
      <c r="H486" s="475">
        <v>7500</v>
      </c>
      <c r="I486" s="199">
        <v>2</v>
      </c>
      <c r="J486" s="227">
        <v>84806.22</v>
      </c>
      <c r="K486" s="199">
        <v>1</v>
      </c>
      <c r="L486" s="437">
        <v>7500</v>
      </c>
      <c r="M486" s="248">
        <f t="shared" si="316"/>
        <v>3</v>
      </c>
      <c r="N486" s="249">
        <f t="shared" si="317"/>
        <v>92306.22</v>
      </c>
      <c r="O486" s="226">
        <v>0</v>
      </c>
      <c r="P486" s="221">
        <v>0</v>
      </c>
      <c r="Q486" s="226">
        <v>0</v>
      </c>
      <c r="R486" s="221">
        <v>0</v>
      </c>
      <c r="S486" s="245">
        <f t="shared" si="318"/>
        <v>0</v>
      </c>
      <c r="T486" s="246">
        <f t="shared" si="319"/>
        <v>0</v>
      </c>
      <c r="U486" s="231">
        <v>0</v>
      </c>
      <c r="V486" s="232">
        <v>0</v>
      </c>
      <c r="W486" s="230">
        <v>0</v>
      </c>
      <c r="X486" s="242">
        <v>0</v>
      </c>
      <c r="Y486" s="232">
        <v>0</v>
      </c>
      <c r="Z486" s="230">
        <v>0</v>
      </c>
      <c r="AA486" s="239">
        <f t="shared" si="320"/>
        <v>0</v>
      </c>
      <c r="AB486" s="229">
        <f t="shared" ref="AB486:AB508" si="323">W486+Z486</f>
        <v>0</v>
      </c>
      <c r="AC486" s="219">
        <v>0</v>
      </c>
      <c r="AD486" s="222">
        <v>0</v>
      </c>
      <c r="AE486" s="219">
        <v>0</v>
      </c>
      <c r="AF486" s="222">
        <v>0</v>
      </c>
      <c r="AG486" s="261">
        <f t="shared" si="321"/>
        <v>0</v>
      </c>
      <c r="AH486" s="262">
        <f t="shared" si="322"/>
        <v>0</v>
      </c>
      <c r="AI486" s="67">
        <f>AD486/C452</f>
        <v>0</v>
      </c>
      <c r="AJ486" s="141">
        <f>AF486/C452</f>
        <v>0</v>
      </c>
      <c r="AK486" s="153">
        <f>AH486/C452</f>
        <v>0</v>
      </c>
      <c r="AL486" s="61"/>
      <c r="AM486" s="59"/>
    </row>
    <row r="487" spans="1:39" ht="37.5" x14ac:dyDescent="0.25">
      <c r="A487" s="32">
        <v>3</v>
      </c>
      <c r="B487" s="131" t="s">
        <v>73</v>
      </c>
      <c r="C487" s="864"/>
      <c r="D487" s="865"/>
      <c r="E487" s="251">
        <v>5</v>
      </c>
      <c r="F487" s="468">
        <v>91526.26</v>
      </c>
      <c r="G487" s="224">
        <v>0</v>
      </c>
      <c r="H487" s="475">
        <v>0</v>
      </c>
      <c r="I487" s="199">
        <v>1</v>
      </c>
      <c r="J487" s="227">
        <v>47078.7</v>
      </c>
      <c r="K487" s="199">
        <v>0</v>
      </c>
      <c r="L487" s="437">
        <v>0</v>
      </c>
      <c r="M487" s="248">
        <f t="shared" si="316"/>
        <v>1</v>
      </c>
      <c r="N487" s="249">
        <f t="shared" si="317"/>
        <v>47078.7</v>
      </c>
      <c r="O487" s="226">
        <v>0</v>
      </c>
      <c r="P487" s="221">
        <v>0</v>
      </c>
      <c r="Q487" s="226">
        <v>0</v>
      </c>
      <c r="R487" s="221">
        <v>0</v>
      </c>
      <c r="S487" s="245">
        <f t="shared" si="318"/>
        <v>0</v>
      </c>
      <c r="T487" s="246">
        <f t="shared" si="319"/>
        <v>0</v>
      </c>
      <c r="U487" s="231">
        <v>0</v>
      </c>
      <c r="V487" s="232">
        <v>0</v>
      </c>
      <c r="W487" s="230">
        <v>0</v>
      </c>
      <c r="X487" s="242">
        <v>0</v>
      </c>
      <c r="Y487" s="232">
        <v>0</v>
      </c>
      <c r="Z487" s="230">
        <v>0</v>
      </c>
      <c r="AA487" s="239">
        <f t="shared" si="320"/>
        <v>0</v>
      </c>
      <c r="AB487" s="229">
        <f t="shared" si="323"/>
        <v>0</v>
      </c>
      <c r="AC487" s="219">
        <v>0</v>
      </c>
      <c r="AD487" s="222">
        <v>0</v>
      </c>
      <c r="AE487" s="219">
        <v>0</v>
      </c>
      <c r="AF487" s="222">
        <v>0</v>
      </c>
      <c r="AG487" s="261">
        <f t="shared" si="321"/>
        <v>0</v>
      </c>
      <c r="AH487" s="262">
        <f t="shared" si="322"/>
        <v>0</v>
      </c>
      <c r="AI487" s="67">
        <f>AD487/C452</f>
        <v>0</v>
      </c>
      <c r="AJ487" s="141">
        <f>AF487/C452</f>
        <v>0</v>
      </c>
      <c r="AK487" s="153">
        <f>AH487/C452</f>
        <v>0</v>
      </c>
      <c r="AL487" s="61"/>
      <c r="AM487" s="59"/>
    </row>
    <row r="488" spans="1:39" ht="37.5" x14ac:dyDescent="0.25">
      <c r="A488" s="32">
        <v>4</v>
      </c>
      <c r="B488" s="131" t="s">
        <v>74</v>
      </c>
      <c r="C488" s="864"/>
      <c r="D488" s="865"/>
      <c r="E488" s="251">
        <v>29</v>
      </c>
      <c r="F488" s="468">
        <v>1389533.16</v>
      </c>
      <c r="G488" s="224">
        <v>3</v>
      </c>
      <c r="H488" s="475">
        <v>70000</v>
      </c>
      <c r="I488" s="199">
        <v>13</v>
      </c>
      <c r="J488" s="227">
        <v>352542.55</v>
      </c>
      <c r="K488" s="199">
        <v>3</v>
      </c>
      <c r="L488" s="437">
        <v>70000</v>
      </c>
      <c r="M488" s="248">
        <f t="shared" si="316"/>
        <v>16</v>
      </c>
      <c r="N488" s="249">
        <f t="shared" si="317"/>
        <v>422542.55</v>
      </c>
      <c r="O488" s="226">
        <v>2</v>
      </c>
      <c r="P488" s="221">
        <v>19106.36</v>
      </c>
      <c r="Q488" s="226">
        <v>2</v>
      </c>
      <c r="R488" s="221">
        <v>2952</v>
      </c>
      <c r="S488" s="245">
        <f t="shared" si="318"/>
        <v>4</v>
      </c>
      <c r="T488" s="246">
        <f t="shared" si="319"/>
        <v>22058.36</v>
      </c>
      <c r="U488" s="231">
        <v>0</v>
      </c>
      <c r="V488" s="232">
        <v>0</v>
      </c>
      <c r="W488" s="230">
        <v>0</v>
      </c>
      <c r="X488" s="242">
        <v>2</v>
      </c>
      <c r="Y488" s="232">
        <v>0</v>
      </c>
      <c r="Z488" s="230">
        <v>2952</v>
      </c>
      <c r="AA488" s="239">
        <f t="shared" si="320"/>
        <v>2</v>
      </c>
      <c r="AB488" s="229">
        <f t="shared" si="323"/>
        <v>2952</v>
      </c>
      <c r="AC488" s="219">
        <v>0</v>
      </c>
      <c r="AD488" s="222">
        <v>0</v>
      </c>
      <c r="AE488" s="219">
        <v>0</v>
      </c>
      <c r="AF488" s="222">
        <v>0</v>
      </c>
      <c r="AG488" s="261">
        <f t="shared" si="321"/>
        <v>2</v>
      </c>
      <c r="AH488" s="262">
        <f t="shared" si="322"/>
        <v>2952</v>
      </c>
      <c r="AI488" s="67">
        <f>AD488/C452</f>
        <v>0</v>
      </c>
      <c r="AJ488" s="141">
        <f>AF488/C452</f>
        <v>0</v>
      </c>
      <c r="AK488" s="153">
        <f>AH488/C452</f>
        <v>1.1258996470235956E-3</v>
      </c>
      <c r="AL488" s="61"/>
      <c r="AM488" s="59"/>
    </row>
    <row r="489" spans="1:39" ht="37.5" x14ac:dyDescent="0.25">
      <c r="A489" s="32">
        <v>5</v>
      </c>
      <c r="B489" s="131" t="s">
        <v>75</v>
      </c>
      <c r="C489" s="864"/>
      <c r="D489" s="865"/>
      <c r="E489" s="251">
        <v>2</v>
      </c>
      <c r="F489" s="468">
        <v>94760</v>
      </c>
      <c r="G489" s="224">
        <v>1</v>
      </c>
      <c r="H489" s="475">
        <v>10000</v>
      </c>
      <c r="I489" s="199">
        <v>1</v>
      </c>
      <c r="J489" s="227">
        <v>52380</v>
      </c>
      <c r="K489" s="199">
        <v>1</v>
      </c>
      <c r="L489" s="437">
        <v>10000</v>
      </c>
      <c r="M489" s="248">
        <f t="shared" si="316"/>
        <v>2</v>
      </c>
      <c r="N489" s="249">
        <f t="shared" si="317"/>
        <v>62380</v>
      </c>
      <c r="O489" s="226">
        <v>0</v>
      </c>
      <c r="P489" s="359">
        <v>0</v>
      </c>
      <c r="Q489" s="226">
        <v>1</v>
      </c>
      <c r="R489" s="221">
        <v>4081</v>
      </c>
      <c r="S489" s="245">
        <f t="shared" si="318"/>
        <v>1</v>
      </c>
      <c r="T489" s="246">
        <f t="shared" si="319"/>
        <v>4081</v>
      </c>
      <c r="U489" s="231">
        <v>0</v>
      </c>
      <c r="V489" s="232">
        <v>0</v>
      </c>
      <c r="W489" s="230">
        <v>0</v>
      </c>
      <c r="X489" s="242">
        <v>0</v>
      </c>
      <c r="Y489" s="232">
        <v>0</v>
      </c>
      <c r="Z489" s="230">
        <v>0</v>
      </c>
      <c r="AA489" s="239">
        <f t="shared" si="320"/>
        <v>0</v>
      </c>
      <c r="AB489" s="229">
        <f t="shared" si="323"/>
        <v>0</v>
      </c>
      <c r="AC489" s="219">
        <v>0</v>
      </c>
      <c r="AD489" s="222">
        <v>0</v>
      </c>
      <c r="AE489" s="219">
        <v>1</v>
      </c>
      <c r="AF489" s="222">
        <v>4081</v>
      </c>
      <c r="AG489" s="261">
        <f t="shared" si="321"/>
        <v>1</v>
      </c>
      <c r="AH489" s="262">
        <f t="shared" si="322"/>
        <v>4081</v>
      </c>
      <c r="AI489" s="67">
        <f>AD489/C452</f>
        <v>0</v>
      </c>
      <c r="AJ489" s="141">
        <f>AF489/C452</f>
        <v>1.5565028656853975E-3</v>
      </c>
      <c r="AK489" s="153">
        <f>AH489/C452</f>
        <v>1.5565028656853975E-3</v>
      </c>
      <c r="AL489" s="61"/>
      <c r="AM489" s="59"/>
    </row>
    <row r="490" spans="1:39" ht="37.5" x14ac:dyDescent="0.25">
      <c r="A490" s="32">
        <v>6</v>
      </c>
      <c r="B490" s="131" t="s">
        <v>76</v>
      </c>
      <c r="C490" s="864"/>
      <c r="D490" s="865"/>
      <c r="E490" s="251"/>
      <c r="F490" s="468"/>
      <c r="G490" s="224"/>
      <c r="H490" s="475"/>
      <c r="I490" s="199"/>
      <c r="J490" s="227"/>
      <c r="K490" s="199"/>
      <c r="L490" s="437"/>
      <c r="M490" s="248">
        <f t="shared" si="316"/>
        <v>0</v>
      </c>
      <c r="N490" s="249">
        <f t="shared" si="317"/>
        <v>0</v>
      </c>
      <c r="O490" s="226"/>
      <c r="P490" s="359"/>
      <c r="Q490" s="226"/>
      <c r="R490" s="221"/>
      <c r="S490" s="245">
        <f t="shared" si="318"/>
        <v>0</v>
      </c>
      <c r="T490" s="246">
        <f t="shared" si="319"/>
        <v>0</v>
      </c>
      <c r="U490" s="231"/>
      <c r="V490" s="232"/>
      <c r="W490" s="230"/>
      <c r="X490" s="242"/>
      <c r="Y490" s="232"/>
      <c r="Z490" s="230"/>
      <c r="AA490" s="239">
        <f t="shared" si="320"/>
        <v>0</v>
      </c>
      <c r="AB490" s="229">
        <f t="shared" si="323"/>
        <v>0</v>
      </c>
      <c r="AC490" s="219"/>
      <c r="AD490" s="222"/>
      <c r="AE490" s="219"/>
      <c r="AF490" s="222"/>
      <c r="AG490" s="261">
        <f t="shared" si="321"/>
        <v>0</v>
      </c>
      <c r="AH490" s="262">
        <f t="shared" si="322"/>
        <v>0</v>
      </c>
      <c r="AI490" s="67">
        <f>AD490/C452</f>
        <v>0</v>
      </c>
      <c r="AJ490" s="141">
        <f>AF490/C452</f>
        <v>0</v>
      </c>
      <c r="AK490" s="153">
        <f>AH490/C452</f>
        <v>0</v>
      </c>
      <c r="AL490" s="61"/>
      <c r="AM490" s="59"/>
    </row>
    <row r="491" spans="1:39" ht="38.25" thickBot="1" x14ac:dyDescent="0.35">
      <c r="A491" s="32">
        <v>7</v>
      </c>
      <c r="B491" s="132" t="s">
        <v>42</v>
      </c>
      <c r="C491" s="864"/>
      <c r="D491" s="865"/>
      <c r="E491" s="251">
        <v>0</v>
      </c>
      <c r="F491" s="468">
        <v>0</v>
      </c>
      <c r="G491" s="224">
        <v>0</v>
      </c>
      <c r="H491" s="475">
        <v>0</v>
      </c>
      <c r="I491" s="199">
        <v>0</v>
      </c>
      <c r="J491" s="227">
        <v>0</v>
      </c>
      <c r="K491" s="199">
        <v>0</v>
      </c>
      <c r="L491" s="437">
        <v>0</v>
      </c>
      <c r="M491" s="248">
        <f t="shared" si="316"/>
        <v>0</v>
      </c>
      <c r="N491" s="249">
        <f t="shared" si="317"/>
        <v>0</v>
      </c>
      <c r="O491" s="226">
        <v>0</v>
      </c>
      <c r="P491" s="359">
        <v>0</v>
      </c>
      <c r="Q491" s="226">
        <v>0</v>
      </c>
      <c r="R491" s="221">
        <v>0</v>
      </c>
      <c r="S491" s="245">
        <f t="shared" si="318"/>
        <v>0</v>
      </c>
      <c r="T491" s="246">
        <f t="shared" si="319"/>
        <v>0</v>
      </c>
      <c r="U491" s="231">
        <v>0</v>
      </c>
      <c r="V491" s="232">
        <v>0</v>
      </c>
      <c r="W491" s="230">
        <v>0</v>
      </c>
      <c r="X491" s="242">
        <v>0</v>
      </c>
      <c r="Y491" s="232">
        <v>0</v>
      </c>
      <c r="Z491" s="230">
        <v>0</v>
      </c>
      <c r="AA491" s="239">
        <f t="shared" si="320"/>
        <v>0</v>
      </c>
      <c r="AB491" s="229">
        <f t="shared" si="323"/>
        <v>0</v>
      </c>
      <c r="AC491" s="219">
        <v>0</v>
      </c>
      <c r="AD491" s="222">
        <v>0</v>
      </c>
      <c r="AE491" s="219">
        <v>0</v>
      </c>
      <c r="AF491" s="222">
        <v>0</v>
      </c>
      <c r="AG491" s="261">
        <f t="shared" si="321"/>
        <v>0</v>
      </c>
      <c r="AH491" s="262">
        <f t="shared" si="322"/>
        <v>0</v>
      </c>
      <c r="AI491" s="67">
        <f>AD491/C452</f>
        <v>0</v>
      </c>
      <c r="AJ491" s="141">
        <f>AF491/C452</f>
        <v>0</v>
      </c>
      <c r="AK491" s="153">
        <f>AH491/C452</f>
        <v>0</v>
      </c>
      <c r="AL491" s="61"/>
      <c r="AM491" s="59"/>
    </row>
    <row r="492" spans="1:39" ht="38.25" thickBot="1" x14ac:dyDescent="0.3">
      <c r="A492" s="32">
        <v>8</v>
      </c>
      <c r="B492" s="133" t="s">
        <v>67</v>
      </c>
      <c r="C492" s="864"/>
      <c r="D492" s="865"/>
      <c r="E492" s="251"/>
      <c r="F492" s="468"/>
      <c r="G492" s="224"/>
      <c r="H492" s="475"/>
      <c r="I492" s="199"/>
      <c r="J492" s="227"/>
      <c r="K492" s="199"/>
      <c r="L492" s="437"/>
      <c r="M492" s="248">
        <f t="shared" si="316"/>
        <v>0</v>
      </c>
      <c r="N492" s="249">
        <f t="shared" si="317"/>
        <v>0</v>
      </c>
      <c r="O492" s="226"/>
      <c r="P492" s="221"/>
      <c r="Q492" s="226"/>
      <c r="R492" s="221"/>
      <c r="S492" s="245">
        <f t="shared" si="318"/>
        <v>0</v>
      </c>
      <c r="T492" s="246">
        <f t="shared" si="319"/>
        <v>0</v>
      </c>
      <c r="U492" s="231"/>
      <c r="V492" s="232"/>
      <c r="W492" s="230"/>
      <c r="X492" s="242"/>
      <c r="Y492" s="232"/>
      <c r="Z492" s="230"/>
      <c r="AA492" s="239">
        <f t="shared" si="320"/>
        <v>0</v>
      </c>
      <c r="AB492" s="229">
        <f t="shared" si="323"/>
        <v>0</v>
      </c>
      <c r="AC492" s="219"/>
      <c r="AD492" s="222"/>
      <c r="AE492" s="219"/>
      <c r="AF492" s="222"/>
      <c r="AG492" s="261">
        <f t="shared" si="321"/>
        <v>0</v>
      </c>
      <c r="AH492" s="262">
        <f t="shared" si="322"/>
        <v>0</v>
      </c>
      <c r="AI492" s="67">
        <f>AD492/C452</f>
        <v>0</v>
      </c>
      <c r="AJ492" s="141">
        <f>AF492/C452</f>
        <v>0</v>
      </c>
      <c r="AK492" s="153">
        <f>AH492/C452</f>
        <v>0</v>
      </c>
      <c r="AL492" s="61"/>
      <c r="AM492" s="59"/>
    </row>
    <row r="493" spans="1:39" ht="21" x14ac:dyDescent="0.25">
      <c r="A493" s="14" t="s">
        <v>69</v>
      </c>
      <c r="B493" s="134" t="s">
        <v>255</v>
      </c>
      <c r="C493" s="864"/>
      <c r="D493" s="865"/>
      <c r="E493" s="251">
        <v>1</v>
      </c>
      <c r="F493" s="468">
        <v>15375</v>
      </c>
      <c r="G493" s="224">
        <v>0</v>
      </c>
      <c r="H493" s="475">
        <v>0</v>
      </c>
      <c r="I493" s="199">
        <v>1</v>
      </c>
      <c r="J493" s="227">
        <v>15375</v>
      </c>
      <c r="K493" s="199">
        <v>0</v>
      </c>
      <c r="L493" s="437">
        <v>0</v>
      </c>
      <c r="M493" s="248">
        <f t="shared" ref="M493:N508" si="324">I493+K493</f>
        <v>1</v>
      </c>
      <c r="N493" s="249">
        <f t="shared" si="324"/>
        <v>15375</v>
      </c>
      <c r="O493" s="226">
        <v>1</v>
      </c>
      <c r="P493" s="221">
        <v>14391</v>
      </c>
      <c r="Q493" s="226">
        <v>0</v>
      </c>
      <c r="R493" s="221">
        <v>0</v>
      </c>
      <c r="S493" s="245">
        <f t="shared" si="318"/>
        <v>1</v>
      </c>
      <c r="T493" s="246">
        <f t="shared" si="319"/>
        <v>14391</v>
      </c>
      <c r="U493" s="231">
        <v>0</v>
      </c>
      <c r="V493" s="232">
        <v>0</v>
      </c>
      <c r="W493" s="230">
        <v>0</v>
      </c>
      <c r="X493" s="242">
        <v>0</v>
      </c>
      <c r="Y493" s="232">
        <v>0</v>
      </c>
      <c r="Z493" s="230">
        <v>0</v>
      </c>
      <c r="AA493" s="239">
        <f t="shared" si="320"/>
        <v>0</v>
      </c>
      <c r="AB493" s="229">
        <f t="shared" si="323"/>
        <v>0</v>
      </c>
      <c r="AC493" s="219">
        <v>0</v>
      </c>
      <c r="AD493" s="222">
        <v>0</v>
      </c>
      <c r="AE493" s="219">
        <v>0</v>
      </c>
      <c r="AF493" s="222">
        <v>0</v>
      </c>
      <c r="AG493" s="261">
        <f t="shared" ref="AG493:AH508" si="325">AA493+AC493+AE493</f>
        <v>0</v>
      </c>
      <c r="AH493" s="262">
        <f t="shared" si="325"/>
        <v>0</v>
      </c>
      <c r="AI493" s="67" t="e">
        <f>AD493/C453</f>
        <v>#DIV/0!</v>
      </c>
      <c r="AJ493" s="141" t="e">
        <f>AF493/C453</f>
        <v>#DIV/0!</v>
      </c>
      <c r="AK493" s="153" t="e">
        <f>AH493/C453</f>
        <v>#DIV/0!</v>
      </c>
      <c r="AL493" s="61"/>
      <c r="AM493" s="59"/>
    </row>
    <row r="494" spans="1:39" ht="21" x14ac:dyDescent="0.25">
      <c r="A494" s="14" t="s">
        <v>68</v>
      </c>
      <c r="B494" s="134" t="s">
        <v>256</v>
      </c>
      <c r="C494" s="864"/>
      <c r="D494" s="865"/>
      <c r="E494" s="251">
        <v>2</v>
      </c>
      <c r="F494" s="468">
        <v>354727</v>
      </c>
      <c r="G494" s="224">
        <v>0</v>
      </c>
      <c r="H494" s="475">
        <v>0</v>
      </c>
      <c r="I494" s="199">
        <v>2</v>
      </c>
      <c r="J494" s="227">
        <v>354727</v>
      </c>
      <c r="K494" s="199">
        <v>0</v>
      </c>
      <c r="L494" s="437">
        <v>0</v>
      </c>
      <c r="M494" s="248">
        <f t="shared" si="324"/>
        <v>2</v>
      </c>
      <c r="N494" s="249">
        <f t="shared" si="324"/>
        <v>354727</v>
      </c>
      <c r="O494" s="226"/>
      <c r="P494" s="221"/>
      <c r="Q494" s="226"/>
      <c r="R494" s="221"/>
      <c r="S494" s="245">
        <f t="shared" si="318"/>
        <v>0</v>
      </c>
      <c r="T494" s="246">
        <f t="shared" si="319"/>
        <v>0</v>
      </c>
      <c r="U494" s="231"/>
      <c r="V494" s="232"/>
      <c r="W494" s="230"/>
      <c r="X494" s="242"/>
      <c r="Y494" s="232"/>
      <c r="Z494" s="230"/>
      <c r="AA494" s="239">
        <f t="shared" si="320"/>
        <v>0</v>
      </c>
      <c r="AB494" s="229">
        <f t="shared" si="323"/>
        <v>0</v>
      </c>
      <c r="AC494" s="219"/>
      <c r="AD494" s="222"/>
      <c r="AE494" s="219"/>
      <c r="AF494" s="222"/>
      <c r="AG494" s="261">
        <f t="shared" si="325"/>
        <v>0</v>
      </c>
      <c r="AH494" s="262">
        <f t="shared" si="325"/>
        <v>0</v>
      </c>
      <c r="AI494" s="67" t="e">
        <f>AD494/C453</f>
        <v>#DIV/0!</v>
      </c>
      <c r="AJ494" s="141" t="e">
        <f>AF494/C453</f>
        <v>#DIV/0!</v>
      </c>
      <c r="AK494" s="153" t="e">
        <f>AH494/C453</f>
        <v>#DIV/0!</v>
      </c>
      <c r="AL494" s="61"/>
      <c r="AM494" s="59"/>
    </row>
    <row r="495" spans="1:39" ht="21" x14ac:dyDescent="0.25">
      <c r="A495" s="14" t="s">
        <v>70</v>
      </c>
      <c r="B495" s="134" t="s">
        <v>257</v>
      </c>
      <c r="C495" s="864"/>
      <c r="D495" s="865"/>
      <c r="E495" s="405">
        <v>2</v>
      </c>
      <c r="F495" s="406">
        <v>172087.53</v>
      </c>
      <c r="G495" s="407">
        <v>3</v>
      </c>
      <c r="H495" s="408">
        <v>36000</v>
      </c>
      <c r="I495" s="200">
        <v>1</v>
      </c>
      <c r="J495" s="256">
        <v>12000.03</v>
      </c>
      <c r="K495" s="200">
        <v>3</v>
      </c>
      <c r="L495" s="478">
        <v>36000</v>
      </c>
      <c r="M495" s="248">
        <f t="shared" si="324"/>
        <v>4</v>
      </c>
      <c r="N495" s="249">
        <f t="shared" si="324"/>
        <v>48000.03</v>
      </c>
      <c r="O495" s="409">
        <v>1</v>
      </c>
      <c r="P495" s="410">
        <v>12000</v>
      </c>
      <c r="Q495" s="409">
        <v>0</v>
      </c>
      <c r="R495" s="410">
        <v>0</v>
      </c>
      <c r="S495" s="245">
        <f t="shared" si="318"/>
        <v>1</v>
      </c>
      <c r="T495" s="246">
        <f t="shared" si="319"/>
        <v>12000</v>
      </c>
      <c r="U495" s="411">
        <v>0</v>
      </c>
      <c r="V495" s="412">
        <v>0</v>
      </c>
      <c r="W495" s="413">
        <v>0</v>
      </c>
      <c r="X495" s="414">
        <v>0</v>
      </c>
      <c r="Y495" s="412">
        <v>0</v>
      </c>
      <c r="Z495" s="413">
        <v>0</v>
      </c>
      <c r="AA495" s="239">
        <f t="shared" si="320"/>
        <v>0</v>
      </c>
      <c r="AB495" s="229">
        <f t="shared" si="323"/>
        <v>0</v>
      </c>
      <c r="AC495" s="415">
        <v>0</v>
      </c>
      <c r="AD495" s="416">
        <v>0</v>
      </c>
      <c r="AE495" s="415">
        <v>0</v>
      </c>
      <c r="AF495" s="416">
        <v>0</v>
      </c>
      <c r="AG495" s="261">
        <f t="shared" si="325"/>
        <v>0</v>
      </c>
      <c r="AH495" s="262">
        <f t="shared" si="325"/>
        <v>0</v>
      </c>
      <c r="AI495" s="67" t="e">
        <f>AD495/C453</f>
        <v>#DIV/0!</v>
      </c>
      <c r="AJ495" s="141" t="e">
        <f>AF495/C453</f>
        <v>#DIV/0!</v>
      </c>
      <c r="AK495" s="153" t="e">
        <f>AH495/C453</f>
        <v>#DIV/0!</v>
      </c>
      <c r="AL495" s="61"/>
      <c r="AM495" s="59"/>
    </row>
    <row r="496" spans="1:39" ht="21" x14ac:dyDescent="0.25">
      <c r="A496" s="14" t="s">
        <v>156</v>
      </c>
      <c r="B496" s="134" t="s">
        <v>258</v>
      </c>
      <c r="C496" s="864"/>
      <c r="D496" s="865"/>
      <c r="E496" s="405">
        <v>1</v>
      </c>
      <c r="F496" s="406">
        <v>7300</v>
      </c>
      <c r="G496" s="407">
        <v>0</v>
      </c>
      <c r="H496" s="408">
        <v>0</v>
      </c>
      <c r="I496" s="200">
        <v>0</v>
      </c>
      <c r="J496" s="256">
        <v>0</v>
      </c>
      <c r="K496" s="200">
        <v>0</v>
      </c>
      <c r="L496" s="478">
        <v>0</v>
      </c>
      <c r="M496" s="248">
        <f t="shared" si="324"/>
        <v>0</v>
      </c>
      <c r="N496" s="249">
        <f t="shared" si="324"/>
        <v>0</v>
      </c>
      <c r="O496" s="409"/>
      <c r="P496" s="410"/>
      <c r="Q496" s="409"/>
      <c r="R496" s="410"/>
      <c r="S496" s="245">
        <f t="shared" si="318"/>
        <v>0</v>
      </c>
      <c r="T496" s="246">
        <f t="shared" si="319"/>
        <v>0</v>
      </c>
      <c r="U496" s="411"/>
      <c r="V496" s="412"/>
      <c r="W496" s="413"/>
      <c r="X496" s="414"/>
      <c r="Y496" s="412"/>
      <c r="Z496" s="413"/>
      <c r="AA496" s="239">
        <f t="shared" si="320"/>
        <v>0</v>
      </c>
      <c r="AB496" s="229">
        <f t="shared" si="323"/>
        <v>0</v>
      </c>
      <c r="AC496" s="415"/>
      <c r="AD496" s="416"/>
      <c r="AE496" s="415"/>
      <c r="AF496" s="416"/>
      <c r="AG496" s="261">
        <f t="shared" si="325"/>
        <v>0</v>
      </c>
      <c r="AH496" s="262">
        <f t="shared" si="325"/>
        <v>0</v>
      </c>
      <c r="AI496" s="67" t="e">
        <f>AD496/C453</f>
        <v>#DIV/0!</v>
      </c>
      <c r="AJ496" s="141" t="e">
        <f>AF496/C453</f>
        <v>#DIV/0!</v>
      </c>
      <c r="AK496" s="153" t="e">
        <f>AH496/C453</f>
        <v>#DIV/0!</v>
      </c>
      <c r="AL496" s="61"/>
      <c r="AM496" s="59"/>
    </row>
    <row r="497" spans="1:39" ht="21" x14ac:dyDescent="0.25">
      <c r="A497" s="14" t="s">
        <v>158</v>
      </c>
      <c r="B497" s="134" t="s">
        <v>259</v>
      </c>
      <c r="C497" s="864"/>
      <c r="D497" s="865"/>
      <c r="E497" s="405">
        <v>1</v>
      </c>
      <c r="F497" s="406">
        <v>12000</v>
      </c>
      <c r="G497" s="407">
        <v>1</v>
      </c>
      <c r="H497" s="408">
        <v>21000</v>
      </c>
      <c r="I497" s="200">
        <v>0</v>
      </c>
      <c r="J497" s="256">
        <v>0</v>
      </c>
      <c r="K497" s="200">
        <v>1</v>
      </c>
      <c r="L497" s="478">
        <v>21000</v>
      </c>
      <c r="M497" s="248">
        <f t="shared" si="324"/>
        <v>1</v>
      </c>
      <c r="N497" s="249">
        <f t="shared" si="324"/>
        <v>21000</v>
      </c>
      <c r="O497" s="409">
        <v>0</v>
      </c>
      <c r="P497" s="410">
        <v>0</v>
      </c>
      <c r="Q497" s="409">
        <v>1</v>
      </c>
      <c r="R497" s="410">
        <v>800</v>
      </c>
      <c r="S497" s="245">
        <f t="shared" si="318"/>
        <v>1</v>
      </c>
      <c r="T497" s="246">
        <f t="shared" si="319"/>
        <v>800</v>
      </c>
      <c r="U497" s="411">
        <v>0</v>
      </c>
      <c r="V497" s="412">
        <v>0</v>
      </c>
      <c r="W497" s="413">
        <v>0</v>
      </c>
      <c r="X497" s="414">
        <v>0</v>
      </c>
      <c r="Y497" s="412">
        <v>0</v>
      </c>
      <c r="Z497" s="413">
        <v>0</v>
      </c>
      <c r="AA497" s="239">
        <f t="shared" si="320"/>
        <v>0</v>
      </c>
      <c r="AB497" s="229">
        <f t="shared" si="323"/>
        <v>0</v>
      </c>
      <c r="AC497" s="415">
        <v>0</v>
      </c>
      <c r="AD497" s="416">
        <v>0</v>
      </c>
      <c r="AE497" s="415">
        <v>0</v>
      </c>
      <c r="AF497" s="416">
        <v>0</v>
      </c>
      <c r="AG497" s="261">
        <f t="shared" si="325"/>
        <v>0</v>
      </c>
      <c r="AH497" s="262">
        <f t="shared" si="325"/>
        <v>0</v>
      </c>
      <c r="AI497" s="67" t="e">
        <f>AD497/C453</f>
        <v>#DIV/0!</v>
      </c>
      <c r="AJ497" s="141" t="e">
        <f>AF497/C453</f>
        <v>#DIV/0!</v>
      </c>
      <c r="AK497" s="153" t="e">
        <f>AH497/C453</f>
        <v>#DIV/0!</v>
      </c>
      <c r="AL497" s="61"/>
      <c r="AM497" s="59"/>
    </row>
    <row r="498" spans="1:39" ht="21" x14ac:dyDescent="0.25">
      <c r="A498" s="14" t="s">
        <v>160</v>
      </c>
      <c r="B498" s="134" t="s">
        <v>260</v>
      </c>
      <c r="C498" s="864"/>
      <c r="D498" s="865"/>
      <c r="E498" s="405">
        <v>1</v>
      </c>
      <c r="F498" s="406">
        <v>143065</v>
      </c>
      <c r="G498" s="407">
        <v>0</v>
      </c>
      <c r="H498" s="408">
        <v>0</v>
      </c>
      <c r="I498" s="200">
        <v>0</v>
      </c>
      <c r="J498" s="256">
        <v>0</v>
      </c>
      <c r="K498" s="200">
        <v>0</v>
      </c>
      <c r="L498" s="478">
        <v>0</v>
      </c>
      <c r="M498" s="248">
        <f t="shared" si="324"/>
        <v>0</v>
      </c>
      <c r="N498" s="249">
        <f t="shared" si="324"/>
        <v>0</v>
      </c>
      <c r="O498" s="409"/>
      <c r="P498" s="410"/>
      <c r="Q498" s="409"/>
      <c r="R498" s="410"/>
      <c r="S498" s="245">
        <f t="shared" si="318"/>
        <v>0</v>
      </c>
      <c r="T498" s="246">
        <f t="shared" si="319"/>
        <v>0</v>
      </c>
      <c r="U498" s="411"/>
      <c r="V498" s="412"/>
      <c r="W498" s="413"/>
      <c r="X498" s="414"/>
      <c r="Y498" s="412"/>
      <c r="Z498" s="413"/>
      <c r="AA498" s="239">
        <f t="shared" si="320"/>
        <v>0</v>
      </c>
      <c r="AB498" s="229">
        <f t="shared" si="323"/>
        <v>0</v>
      </c>
      <c r="AC498" s="415"/>
      <c r="AD498" s="416"/>
      <c r="AE498" s="415"/>
      <c r="AF498" s="416"/>
      <c r="AG498" s="261">
        <f t="shared" si="325"/>
        <v>0</v>
      </c>
      <c r="AH498" s="262">
        <f t="shared" si="325"/>
        <v>0</v>
      </c>
      <c r="AI498" s="67" t="e">
        <f>AD498/C453</f>
        <v>#DIV/0!</v>
      </c>
      <c r="AJ498" s="141" t="e">
        <f>AF498/C453</f>
        <v>#DIV/0!</v>
      </c>
      <c r="AK498" s="153" t="e">
        <f>AH498/C453</f>
        <v>#DIV/0!</v>
      </c>
      <c r="AL498" s="61"/>
      <c r="AM498" s="59"/>
    </row>
    <row r="499" spans="1:39" ht="21" x14ac:dyDescent="0.25">
      <c r="A499" s="14" t="s">
        <v>162</v>
      </c>
      <c r="B499" s="134" t="s">
        <v>261</v>
      </c>
      <c r="C499" s="864"/>
      <c r="D499" s="865"/>
      <c r="E499" s="405">
        <v>3</v>
      </c>
      <c r="F499" s="406">
        <v>127104.4</v>
      </c>
      <c r="G499" s="407">
        <v>8</v>
      </c>
      <c r="H499" s="408">
        <v>310500</v>
      </c>
      <c r="I499" s="200">
        <v>0</v>
      </c>
      <c r="J499" s="256">
        <v>0</v>
      </c>
      <c r="K499" s="200">
        <v>8</v>
      </c>
      <c r="L499" s="478">
        <v>310500</v>
      </c>
      <c r="M499" s="248">
        <f t="shared" si="324"/>
        <v>8</v>
      </c>
      <c r="N499" s="249">
        <f t="shared" si="324"/>
        <v>310500</v>
      </c>
      <c r="O499" s="409">
        <v>0</v>
      </c>
      <c r="P499" s="410">
        <v>0</v>
      </c>
      <c r="Q499" s="409">
        <v>3</v>
      </c>
      <c r="R499" s="410">
        <v>142073.66</v>
      </c>
      <c r="S499" s="245">
        <f t="shared" si="318"/>
        <v>3</v>
      </c>
      <c r="T499" s="246">
        <f t="shared" si="319"/>
        <v>142073.66</v>
      </c>
      <c r="U499" s="411">
        <v>0</v>
      </c>
      <c r="V499" s="412">
        <v>0</v>
      </c>
      <c r="W499" s="413">
        <v>0</v>
      </c>
      <c r="X499" s="414">
        <v>1</v>
      </c>
      <c r="Y499" s="412">
        <v>2000</v>
      </c>
      <c r="Z499" s="413">
        <v>87973.67</v>
      </c>
      <c r="AA499" s="239">
        <f t="shared" si="320"/>
        <v>1</v>
      </c>
      <c r="AB499" s="229">
        <f t="shared" si="323"/>
        <v>87973.67</v>
      </c>
      <c r="AC499" s="415">
        <v>0</v>
      </c>
      <c r="AD499" s="416">
        <v>0</v>
      </c>
      <c r="AE499" s="415">
        <v>2</v>
      </c>
      <c r="AF499" s="416">
        <v>51999.99</v>
      </c>
      <c r="AG499" s="261">
        <f t="shared" si="325"/>
        <v>3</v>
      </c>
      <c r="AH499" s="262">
        <f t="shared" si="325"/>
        <v>139973.66</v>
      </c>
      <c r="AI499" s="67" t="e">
        <f>AD499/C453</f>
        <v>#DIV/0!</v>
      </c>
      <c r="AJ499" s="141" t="e">
        <f>AF499/C453</f>
        <v>#DIV/0!</v>
      </c>
      <c r="AK499" s="153" t="e">
        <f>AH499/C453</f>
        <v>#DIV/0!</v>
      </c>
      <c r="AL499" s="61"/>
      <c r="AM499" s="59"/>
    </row>
    <row r="500" spans="1:39" ht="21" x14ac:dyDescent="0.25">
      <c r="A500" s="14" t="s">
        <v>164</v>
      </c>
      <c r="B500" s="134" t="s">
        <v>262</v>
      </c>
      <c r="C500" s="864"/>
      <c r="D500" s="865"/>
      <c r="E500" s="405">
        <v>1</v>
      </c>
      <c r="F500" s="406">
        <v>14287</v>
      </c>
      <c r="G500" s="407">
        <v>0</v>
      </c>
      <c r="H500" s="408">
        <v>0</v>
      </c>
      <c r="I500" s="200">
        <v>0</v>
      </c>
      <c r="J500" s="256">
        <v>0</v>
      </c>
      <c r="K500" s="200">
        <v>0</v>
      </c>
      <c r="L500" s="478">
        <v>0</v>
      </c>
      <c r="M500" s="248">
        <f t="shared" si="324"/>
        <v>0</v>
      </c>
      <c r="N500" s="249">
        <f t="shared" si="324"/>
        <v>0</v>
      </c>
      <c r="O500" s="409"/>
      <c r="P500" s="410"/>
      <c r="Q500" s="409"/>
      <c r="R500" s="410"/>
      <c r="S500" s="245">
        <f t="shared" si="318"/>
        <v>0</v>
      </c>
      <c r="T500" s="246">
        <f t="shared" si="319"/>
        <v>0</v>
      </c>
      <c r="U500" s="411"/>
      <c r="V500" s="412"/>
      <c r="W500" s="413"/>
      <c r="X500" s="414"/>
      <c r="Y500" s="412"/>
      <c r="Z500" s="413"/>
      <c r="AA500" s="239">
        <f t="shared" si="320"/>
        <v>0</v>
      </c>
      <c r="AB500" s="229">
        <f t="shared" si="323"/>
        <v>0</v>
      </c>
      <c r="AC500" s="415"/>
      <c r="AD500" s="416"/>
      <c r="AE500" s="415"/>
      <c r="AF500" s="416"/>
      <c r="AG500" s="261">
        <f t="shared" si="325"/>
        <v>0</v>
      </c>
      <c r="AH500" s="262">
        <f t="shared" si="325"/>
        <v>0</v>
      </c>
      <c r="AI500" s="67" t="e">
        <f>AD500/C453</f>
        <v>#DIV/0!</v>
      </c>
      <c r="AJ500" s="141" t="e">
        <f>AF500/C453</f>
        <v>#DIV/0!</v>
      </c>
      <c r="AK500" s="153" t="e">
        <f>AH500/C453</f>
        <v>#DIV/0!</v>
      </c>
      <c r="AL500" s="61"/>
      <c r="AM500" s="59"/>
    </row>
    <row r="501" spans="1:39" ht="21" x14ac:dyDescent="0.25">
      <c r="A501" s="14" t="s">
        <v>166</v>
      </c>
      <c r="B501" s="134" t="s">
        <v>263</v>
      </c>
      <c r="C501" s="864"/>
      <c r="D501" s="865"/>
      <c r="E501" s="405">
        <v>1</v>
      </c>
      <c r="F501" s="406">
        <v>13915.8</v>
      </c>
      <c r="G501" s="407">
        <v>0</v>
      </c>
      <c r="H501" s="408">
        <v>0</v>
      </c>
      <c r="I501" s="200">
        <v>0</v>
      </c>
      <c r="J501" s="256">
        <v>0</v>
      </c>
      <c r="K501" s="200">
        <v>0</v>
      </c>
      <c r="L501" s="478">
        <v>0</v>
      </c>
      <c r="M501" s="248">
        <f t="shared" si="324"/>
        <v>0</v>
      </c>
      <c r="N501" s="249">
        <f t="shared" si="324"/>
        <v>0</v>
      </c>
      <c r="O501" s="409"/>
      <c r="P501" s="410"/>
      <c r="Q501" s="409"/>
      <c r="R501" s="410"/>
      <c r="S501" s="245">
        <f t="shared" si="318"/>
        <v>0</v>
      </c>
      <c r="T501" s="246">
        <f t="shared" si="319"/>
        <v>0</v>
      </c>
      <c r="U501" s="411"/>
      <c r="V501" s="412"/>
      <c r="W501" s="413"/>
      <c r="X501" s="414"/>
      <c r="Y501" s="412"/>
      <c r="Z501" s="413"/>
      <c r="AA501" s="239">
        <f t="shared" si="320"/>
        <v>0</v>
      </c>
      <c r="AB501" s="229">
        <f t="shared" si="323"/>
        <v>0</v>
      </c>
      <c r="AC501" s="415"/>
      <c r="AD501" s="416"/>
      <c r="AE501" s="415"/>
      <c r="AF501" s="416"/>
      <c r="AG501" s="261">
        <f t="shared" si="325"/>
        <v>0</v>
      </c>
      <c r="AH501" s="262">
        <f t="shared" si="325"/>
        <v>0</v>
      </c>
      <c r="AI501" s="67" t="e">
        <f>AD501/C453</f>
        <v>#DIV/0!</v>
      </c>
      <c r="AJ501" s="141" t="e">
        <f>AF501/C453</f>
        <v>#DIV/0!</v>
      </c>
      <c r="AK501" s="153" t="e">
        <f>AH501/C453</f>
        <v>#DIV/0!</v>
      </c>
      <c r="AL501" s="61"/>
      <c r="AM501" s="59"/>
    </row>
    <row r="502" spans="1:39" ht="21" x14ac:dyDescent="0.25">
      <c r="A502" s="14" t="s">
        <v>168</v>
      </c>
      <c r="B502" s="134" t="s">
        <v>264</v>
      </c>
      <c r="C502" s="864"/>
      <c r="D502" s="865"/>
      <c r="E502" s="405">
        <v>2</v>
      </c>
      <c r="F502" s="406">
        <v>21070.79</v>
      </c>
      <c r="G502" s="407">
        <v>0</v>
      </c>
      <c r="H502" s="408">
        <v>0</v>
      </c>
      <c r="I502" s="200">
        <v>0</v>
      </c>
      <c r="J502" s="256">
        <v>0</v>
      </c>
      <c r="K502" s="200">
        <v>0</v>
      </c>
      <c r="L502" s="478">
        <v>0</v>
      </c>
      <c r="M502" s="248">
        <f t="shared" si="324"/>
        <v>0</v>
      </c>
      <c r="N502" s="249">
        <f t="shared" si="324"/>
        <v>0</v>
      </c>
      <c r="O502" s="409"/>
      <c r="P502" s="410"/>
      <c r="Q502" s="409"/>
      <c r="R502" s="410"/>
      <c r="S502" s="245">
        <f t="shared" si="318"/>
        <v>0</v>
      </c>
      <c r="T502" s="246">
        <f t="shared" si="319"/>
        <v>0</v>
      </c>
      <c r="U502" s="411"/>
      <c r="V502" s="412"/>
      <c r="W502" s="413"/>
      <c r="X502" s="414"/>
      <c r="Y502" s="412"/>
      <c r="Z502" s="413"/>
      <c r="AA502" s="239">
        <f t="shared" si="320"/>
        <v>0</v>
      </c>
      <c r="AB502" s="229">
        <f t="shared" si="323"/>
        <v>0</v>
      </c>
      <c r="AC502" s="415"/>
      <c r="AD502" s="416"/>
      <c r="AE502" s="415"/>
      <c r="AF502" s="416"/>
      <c r="AG502" s="261">
        <f t="shared" si="325"/>
        <v>0</v>
      </c>
      <c r="AH502" s="262">
        <f t="shared" si="325"/>
        <v>0</v>
      </c>
      <c r="AI502" s="67" t="e">
        <f>AD502/C453</f>
        <v>#DIV/0!</v>
      </c>
      <c r="AJ502" s="141" t="e">
        <f>AF502/C453</f>
        <v>#DIV/0!</v>
      </c>
      <c r="AK502" s="153" t="e">
        <f>AH502/C453</f>
        <v>#DIV/0!</v>
      </c>
      <c r="AL502" s="61"/>
      <c r="AM502" s="59"/>
    </row>
    <row r="503" spans="1:39" ht="21" x14ac:dyDescent="0.25">
      <c r="A503" s="14" t="s">
        <v>170</v>
      </c>
      <c r="B503" s="134" t="s">
        <v>265</v>
      </c>
      <c r="C503" s="864"/>
      <c r="D503" s="865"/>
      <c r="E503" s="405">
        <v>6</v>
      </c>
      <c r="F503" s="406">
        <v>121200.54</v>
      </c>
      <c r="G503" s="407">
        <v>6</v>
      </c>
      <c r="H503" s="408">
        <v>665000</v>
      </c>
      <c r="I503" s="200">
        <v>2</v>
      </c>
      <c r="J503" s="256">
        <v>60199.199999999997</v>
      </c>
      <c r="K503" s="200">
        <v>6</v>
      </c>
      <c r="L503" s="478">
        <v>665000</v>
      </c>
      <c r="M503" s="248">
        <f t="shared" si="324"/>
        <v>8</v>
      </c>
      <c r="N503" s="249">
        <f t="shared" si="324"/>
        <v>725199.2</v>
      </c>
      <c r="O503" s="409">
        <v>1</v>
      </c>
      <c r="P503" s="410">
        <v>20600.8</v>
      </c>
      <c r="Q503" s="409">
        <v>0</v>
      </c>
      <c r="R503" s="410">
        <v>0</v>
      </c>
      <c r="S503" s="245">
        <f t="shared" si="318"/>
        <v>1</v>
      </c>
      <c r="T503" s="246">
        <f t="shared" si="319"/>
        <v>20600.8</v>
      </c>
      <c r="U503" s="411">
        <v>0</v>
      </c>
      <c r="V503" s="412">
        <v>0</v>
      </c>
      <c r="W503" s="413">
        <v>0</v>
      </c>
      <c r="X503" s="414">
        <v>0</v>
      </c>
      <c r="Y503" s="412">
        <v>0</v>
      </c>
      <c r="Z503" s="413">
        <v>0</v>
      </c>
      <c r="AA503" s="239">
        <f t="shared" si="320"/>
        <v>0</v>
      </c>
      <c r="AB503" s="229">
        <f t="shared" si="323"/>
        <v>0</v>
      </c>
      <c r="AC503" s="415">
        <v>0</v>
      </c>
      <c r="AD503" s="416">
        <v>0</v>
      </c>
      <c r="AE503" s="415">
        <v>0</v>
      </c>
      <c r="AF503" s="416">
        <v>0</v>
      </c>
      <c r="AG503" s="261">
        <f t="shared" si="325"/>
        <v>0</v>
      </c>
      <c r="AH503" s="262">
        <f t="shared" si="325"/>
        <v>0</v>
      </c>
      <c r="AI503" s="67" t="e">
        <f>AD503/C453</f>
        <v>#DIV/0!</v>
      </c>
      <c r="AJ503" s="141" t="e">
        <f>AF503/C453</f>
        <v>#DIV/0!</v>
      </c>
      <c r="AK503" s="153" t="e">
        <f>AH503/C453</f>
        <v>#DIV/0!</v>
      </c>
      <c r="AL503" s="61"/>
      <c r="AM503" s="59"/>
    </row>
    <row r="504" spans="1:39" ht="21" x14ac:dyDescent="0.25">
      <c r="A504" s="14" t="s">
        <v>175</v>
      </c>
      <c r="B504" s="134" t="s">
        <v>266</v>
      </c>
      <c r="C504" s="864"/>
      <c r="D504" s="865"/>
      <c r="E504" s="405">
        <v>1</v>
      </c>
      <c r="F504" s="406">
        <v>120817</v>
      </c>
      <c r="G504" s="407">
        <v>0</v>
      </c>
      <c r="H504" s="408">
        <v>0</v>
      </c>
      <c r="I504" s="200">
        <v>0</v>
      </c>
      <c r="J504" s="256">
        <v>0</v>
      </c>
      <c r="K504" s="200">
        <v>0</v>
      </c>
      <c r="L504" s="478">
        <v>0</v>
      </c>
      <c r="M504" s="248">
        <f t="shared" si="324"/>
        <v>0</v>
      </c>
      <c r="N504" s="249">
        <f t="shared" si="324"/>
        <v>0</v>
      </c>
      <c r="O504" s="409"/>
      <c r="P504" s="410"/>
      <c r="Q504" s="409"/>
      <c r="R504" s="410"/>
      <c r="S504" s="245">
        <f t="shared" si="318"/>
        <v>0</v>
      </c>
      <c r="T504" s="246">
        <f t="shared" si="319"/>
        <v>0</v>
      </c>
      <c r="U504" s="411"/>
      <c r="V504" s="412"/>
      <c r="W504" s="413"/>
      <c r="X504" s="414"/>
      <c r="Y504" s="412"/>
      <c r="Z504" s="413"/>
      <c r="AA504" s="239">
        <f t="shared" si="320"/>
        <v>0</v>
      </c>
      <c r="AB504" s="229">
        <f t="shared" si="323"/>
        <v>0</v>
      </c>
      <c r="AC504" s="415"/>
      <c r="AD504" s="416"/>
      <c r="AE504" s="415"/>
      <c r="AF504" s="416"/>
      <c r="AG504" s="261">
        <f t="shared" si="325"/>
        <v>0</v>
      </c>
      <c r="AH504" s="262">
        <f t="shared" si="325"/>
        <v>0</v>
      </c>
      <c r="AI504" s="67" t="e">
        <f>AD504/C453</f>
        <v>#DIV/0!</v>
      </c>
      <c r="AJ504" s="141" t="e">
        <f>AF504/C453</f>
        <v>#DIV/0!</v>
      </c>
      <c r="AK504" s="153" t="e">
        <f>AH504/C453</f>
        <v>#DIV/0!</v>
      </c>
      <c r="AL504" s="61"/>
      <c r="AM504" s="59"/>
    </row>
    <row r="505" spans="1:39" ht="21" x14ac:dyDescent="0.25">
      <c r="A505" s="14" t="s">
        <v>176</v>
      </c>
      <c r="B505" s="134" t="s">
        <v>267</v>
      </c>
      <c r="C505" s="864"/>
      <c r="D505" s="865"/>
      <c r="E505" s="405">
        <v>1</v>
      </c>
      <c r="F505" s="406">
        <v>5852</v>
      </c>
      <c r="G505" s="407">
        <v>0</v>
      </c>
      <c r="H505" s="408">
        <v>0</v>
      </c>
      <c r="I505" s="200">
        <v>0</v>
      </c>
      <c r="J505" s="256">
        <v>0</v>
      </c>
      <c r="K505" s="200">
        <v>0</v>
      </c>
      <c r="L505" s="478">
        <v>0</v>
      </c>
      <c r="M505" s="248">
        <f t="shared" si="324"/>
        <v>0</v>
      </c>
      <c r="N505" s="249">
        <f t="shared" si="324"/>
        <v>0</v>
      </c>
      <c r="O505" s="409"/>
      <c r="P505" s="410"/>
      <c r="Q505" s="409"/>
      <c r="R505" s="410"/>
      <c r="S505" s="245">
        <f t="shared" si="318"/>
        <v>0</v>
      </c>
      <c r="T505" s="246">
        <f t="shared" si="319"/>
        <v>0</v>
      </c>
      <c r="U505" s="411"/>
      <c r="V505" s="412"/>
      <c r="W505" s="413"/>
      <c r="X505" s="414"/>
      <c r="Y505" s="412"/>
      <c r="Z505" s="413"/>
      <c r="AA505" s="239">
        <f t="shared" si="320"/>
        <v>0</v>
      </c>
      <c r="AB505" s="229">
        <f t="shared" si="323"/>
        <v>0</v>
      </c>
      <c r="AC505" s="415"/>
      <c r="AD505" s="416"/>
      <c r="AE505" s="415"/>
      <c r="AF505" s="416"/>
      <c r="AG505" s="261">
        <f t="shared" si="325"/>
        <v>0</v>
      </c>
      <c r="AH505" s="262">
        <f t="shared" si="325"/>
        <v>0</v>
      </c>
      <c r="AI505" s="67" t="e">
        <f>AD505/C453</f>
        <v>#DIV/0!</v>
      </c>
      <c r="AJ505" s="141" t="e">
        <f>AF505/C453</f>
        <v>#DIV/0!</v>
      </c>
      <c r="AK505" s="153" t="e">
        <f>AH505/C453</f>
        <v>#DIV/0!</v>
      </c>
      <c r="AL505" s="61"/>
      <c r="AM505" s="59"/>
    </row>
    <row r="506" spans="1:39" ht="21" x14ac:dyDescent="0.25">
      <c r="A506" s="14" t="s">
        <v>202</v>
      </c>
      <c r="B506" s="134" t="s">
        <v>268</v>
      </c>
      <c r="C506" s="864"/>
      <c r="D506" s="865"/>
      <c r="E506" s="405">
        <v>1</v>
      </c>
      <c r="F506" s="406">
        <v>7667.23</v>
      </c>
      <c r="G506" s="407">
        <v>0</v>
      </c>
      <c r="H506" s="408">
        <v>0</v>
      </c>
      <c r="I506" s="200">
        <v>0</v>
      </c>
      <c r="J506" s="256">
        <v>0</v>
      </c>
      <c r="K506" s="200">
        <v>0</v>
      </c>
      <c r="L506" s="478">
        <v>0</v>
      </c>
      <c r="M506" s="248">
        <f t="shared" si="324"/>
        <v>0</v>
      </c>
      <c r="N506" s="249">
        <f t="shared" si="324"/>
        <v>0</v>
      </c>
      <c r="O506" s="409"/>
      <c r="P506" s="410"/>
      <c r="Q506" s="409"/>
      <c r="R506" s="410"/>
      <c r="S506" s="245">
        <f t="shared" si="318"/>
        <v>0</v>
      </c>
      <c r="T506" s="246">
        <f t="shared" si="319"/>
        <v>0</v>
      </c>
      <c r="U506" s="411"/>
      <c r="V506" s="412"/>
      <c r="W506" s="413"/>
      <c r="X506" s="414"/>
      <c r="Y506" s="412"/>
      <c r="Z506" s="413"/>
      <c r="AA506" s="239">
        <f t="shared" si="320"/>
        <v>0</v>
      </c>
      <c r="AB506" s="229">
        <f t="shared" si="323"/>
        <v>0</v>
      </c>
      <c r="AC506" s="415"/>
      <c r="AD506" s="416"/>
      <c r="AE506" s="415"/>
      <c r="AF506" s="416"/>
      <c r="AG506" s="261">
        <f t="shared" si="325"/>
        <v>0</v>
      </c>
      <c r="AH506" s="262">
        <f t="shared" si="325"/>
        <v>0</v>
      </c>
      <c r="AI506" s="67" t="e">
        <f>AD506/C453</f>
        <v>#DIV/0!</v>
      </c>
      <c r="AJ506" s="141" t="e">
        <f>AF506/C453</f>
        <v>#DIV/0!</v>
      </c>
      <c r="AK506" s="153" t="e">
        <f>AH506/C453</f>
        <v>#DIV/0!</v>
      </c>
      <c r="AL506" s="61"/>
      <c r="AM506" s="59"/>
    </row>
    <row r="507" spans="1:39" ht="21" x14ac:dyDescent="0.25">
      <c r="A507" s="14" t="s">
        <v>212</v>
      </c>
      <c r="B507" s="134" t="s">
        <v>269</v>
      </c>
      <c r="C507" s="864"/>
      <c r="D507" s="865"/>
      <c r="E507" s="405">
        <v>3</v>
      </c>
      <c r="F507" s="406">
        <v>60758.16</v>
      </c>
      <c r="G507" s="407">
        <v>0</v>
      </c>
      <c r="H507" s="408">
        <v>0</v>
      </c>
      <c r="I507" s="200">
        <v>1</v>
      </c>
      <c r="J507" s="256">
        <v>29915.66</v>
      </c>
      <c r="K507" s="200">
        <v>0</v>
      </c>
      <c r="L507" s="478">
        <v>0</v>
      </c>
      <c r="M507" s="248">
        <f t="shared" si="324"/>
        <v>1</v>
      </c>
      <c r="N507" s="249">
        <f t="shared" si="324"/>
        <v>29915.66</v>
      </c>
      <c r="O507" s="409"/>
      <c r="P507" s="410"/>
      <c r="Q507" s="409"/>
      <c r="R507" s="410"/>
      <c r="S507" s="245">
        <f t="shared" si="318"/>
        <v>0</v>
      </c>
      <c r="T507" s="246">
        <f t="shared" si="319"/>
        <v>0</v>
      </c>
      <c r="U507" s="411"/>
      <c r="V507" s="412"/>
      <c r="W507" s="413"/>
      <c r="X507" s="414"/>
      <c r="Y507" s="412"/>
      <c r="Z507" s="413"/>
      <c r="AA507" s="239">
        <f t="shared" si="320"/>
        <v>0</v>
      </c>
      <c r="AB507" s="229">
        <f t="shared" si="323"/>
        <v>0</v>
      </c>
      <c r="AC507" s="415"/>
      <c r="AD507" s="416"/>
      <c r="AE507" s="415"/>
      <c r="AF507" s="416"/>
      <c r="AG507" s="261">
        <f t="shared" si="325"/>
        <v>0</v>
      </c>
      <c r="AH507" s="262">
        <f t="shared" si="325"/>
        <v>0</v>
      </c>
      <c r="AI507" s="67" t="e">
        <f>AD507/C466</f>
        <v>#DIV/0!</v>
      </c>
      <c r="AJ507" s="141" t="e">
        <f>AF507/C453</f>
        <v>#DIV/0!</v>
      </c>
      <c r="AK507" s="153" t="e">
        <f>AH507/C453</f>
        <v>#DIV/0!</v>
      </c>
      <c r="AL507" s="61"/>
      <c r="AM507" s="59"/>
    </row>
    <row r="508" spans="1:39" ht="21.75" thickBot="1" x14ac:dyDescent="0.3">
      <c r="A508" s="14" t="s">
        <v>213</v>
      </c>
      <c r="B508" s="134" t="s">
        <v>270</v>
      </c>
      <c r="C508" s="864"/>
      <c r="D508" s="865"/>
      <c r="E508" s="255">
        <v>1</v>
      </c>
      <c r="F508" s="474">
        <v>6900</v>
      </c>
      <c r="G508" s="225">
        <v>0</v>
      </c>
      <c r="H508" s="476">
        <v>0</v>
      </c>
      <c r="I508" s="201">
        <v>1</v>
      </c>
      <c r="J508" s="30">
        <v>6900</v>
      </c>
      <c r="K508" s="201">
        <v>0</v>
      </c>
      <c r="L508" s="438">
        <v>0</v>
      </c>
      <c r="M508" s="248">
        <f t="shared" si="324"/>
        <v>1</v>
      </c>
      <c r="N508" s="249">
        <f t="shared" si="324"/>
        <v>6900</v>
      </c>
      <c r="O508" s="44"/>
      <c r="P508" s="20"/>
      <c r="Q508" s="44"/>
      <c r="R508" s="20"/>
      <c r="S508" s="245">
        <f t="shared" si="318"/>
        <v>0</v>
      </c>
      <c r="T508" s="246">
        <f t="shared" si="319"/>
        <v>0</v>
      </c>
      <c r="U508" s="257"/>
      <c r="V508" s="259"/>
      <c r="W508" s="258"/>
      <c r="X508" s="260"/>
      <c r="Y508" s="259"/>
      <c r="Z508" s="258"/>
      <c r="AA508" s="239">
        <f t="shared" si="320"/>
        <v>0</v>
      </c>
      <c r="AB508" s="229">
        <f t="shared" si="323"/>
        <v>0</v>
      </c>
      <c r="AC508" s="149"/>
      <c r="AD508" s="150"/>
      <c r="AE508" s="149"/>
      <c r="AF508" s="150"/>
      <c r="AG508" s="261">
        <f t="shared" si="325"/>
        <v>0</v>
      </c>
      <c r="AH508" s="262">
        <f t="shared" si="325"/>
        <v>0</v>
      </c>
      <c r="AI508" s="68" t="e">
        <f>AD508/C453</f>
        <v>#DIV/0!</v>
      </c>
      <c r="AJ508" s="142" t="e">
        <f>AF508/C453</f>
        <v>#DIV/0!</v>
      </c>
      <c r="AK508" s="154" t="e">
        <f>AH508/C453</f>
        <v>#DIV/0!</v>
      </c>
      <c r="AL508" s="61"/>
      <c r="AM508" s="59"/>
    </row>
    <row r="509" spans="1:39" ht="24" thickBot="1" x14ac:dyDescent="0.3">
      <c r="A509" s="719" t="s">
        <v>40</v>
      </c>
      <c r="B509" s="720"/>
      <c r="C509" s="135">
        <f>C485</f>
        <v>2621903.2999999998</v>
      </c>
      <c r="D509" s="135">
        <f>D485</f>
        <v>2461430.79</v>
      </c>
      <c r="E509" s="56">
        <f t="shared" ref="E509:AH509" si="326">SUM(E485:E508)</f>
        <v>82</v>
      </c>
      <c r="F509" s="236">
        <f t="shared" si="326"/>
        <v>3785549.5399999996</v>
      </c>
      <c r="G509" s="56">
        <f t="shared" si="326"/>
        <v>33</v>
      </c>
      <c r="H509" s="96">
        <f t="shared" si="326"/>
        <v>1574000</v>
      </c>
      <c r="I509" s="247">
        <f t="shared" si="326"/>
        <v>27</v>
      </c>
      <c r="J509" s="46">
        <f t="shared" si="326"/>
        <v>1047903.2999999999</v>
      </c>
      <c r="K509" s="247">
        <f t="shared" si="326"/>
        <v>33</v>
      </c>
      <c r="L509" s="236">
        <f t="shared" si="326"/>
        <v>1574000</v>
      </c>
      <c r="M509" s="82">
        <f t="shared" si="326"/>
        <v>60</v>
      </c>
      <c r="N509" s="236">
        <f t="shared" si="326"/>
        <v>2621903.2999999998</v>
      </c>
      <c r="O509" s="86">
        <f t="shared" si="326"/>
        <v>7</v>
      </c>
      <c r="P509" s="236">
        <f t="shared" si="326"/>
        <v>94269.1</v>
      </c>
      <c r="Q509" s="86">
        <f t="shared" si="326"/>
        <v>10</v>
      </c>
      <c r="R509" s="38">
        <f t="shared" si="326"/>
        <v>251279.61</v>
      </c>
      <c r="S509" s="75">
        <f t="shared" si="326"/>
        <v>17</v>
      </c>
      <c r="T509" s="38">
        <f t="shared" si="326"/>
        <v>345548.71</v>
      </c>
      <c r="U509" s="85">
        <f t="shared" si="326"/>
        <v>0</v>
      </c>
      <c r="V509" s="38">
        <f t="shared" si="326"/>
        <v>0</v>
      </c>
      <c r="W509" s="96">
        <f t="shared" si="326"/>
        <v>0</v>
      </c>
      <c r="X509" s="75">
        <f t="shared" si="326"/>
        <v>5</v>
      </c>
      <c r="Y509" s="38">
        <f t="shared" si="326"/>
        <v>28418.65</v>
      </c>
      <c r="Z509" s="38">
        <f t="shared" si="326"/>
        <v>98979.97</v>
      </c>
      <c r="AA509" s="136">
        <f t="shared" si="326"/>
        <v>5</v>
      </c>
      <c r="AB509" s="46">
        <f t="shared" si="326"/>
        <v>98979.97</v>
      </c>
      <c r="AC509" s="97">
        <f t="shared" si="326"/>
        <v>1</v>
      </c>
      <c r="AD509" s="46">
        <f t="shared" si="326"/>
        <v>5411.55</v>
      </c>
      <c r="AE509" s="86">
        <f t="shared" si="326"/>
        <v>3</v>
      </c>
      <c r="AF509" s="46">
        <f t="shared" si="326"/>
        <v>56080.99</v>
      </c>
      <c r="AG509" s="75">
        <f t="shared" si="326"/>
        <v>9</v>
      </c>
      <c r="AH509" s="96">
        <f t="shared" si="326"/>
        <v>160472.51</v>
      </c>
      <c r="AI509" s="137">
        <f>AD509/C452</f>
        <v>2.0639777218328381E-3</v>
      </c>
      <c r="AJ509" s="138">
        <f>AF509/C452</f>
        <v>2.1389419663188951E-2</v>
      </c>
      <c r="AK509" s="65">
        <f>AH509/C452</f>
        <v>6.1204587522354477E-2</v>
      </c>
      <c r="AL509" s="61"/>
      <c r="AM509" s="59"/>
    </row>
    <row r="510" spans="1:39" x14ac:dyDescent="0.25">
      <c r="E510" s="336" t="str">
        <f t="shared" ref="E510:AH510" si="327">IF(E465=E509,"OK","BŁĄD")</f>
        <v>OK</v>
      </c>
      <c r="F510" s="610" t="str">
        <f t="shared" si="327"/>
        <v>OK</v>
      </c>
      <c r="G510" s="336" t="str">
        <f t="shared" si="327"/>
        <v>OK</v>
      </c>
      <c r="H510" s="610" t="str">
        <f t="shared" si="327"/>
        <v>OK</v>
      </c>
      <c r="I510" s="573" t="str">
        <f t="shared" si="327"/>
        <v>OK</v>
      </c>
      <c r="J510" s="336" t="str">
        <f t="shared" si="327"/>
        <v>OK</v>
      </c>
      <c r="K510" s="573" t="str">
        <f t="shared" si="327"/>
        <v>OK</v>
      </c>
      <c r="L510" s="610" t="str">
        <f t="shared" si="327"/>
        <v>OK</v>
      </c>
      <c r="M510" s="336" t="str">
        <f t="shared" si="327"/>
        <v>OK</v>
      </c>
      <c r="N510" s="336" t="str">
        <f t="shared" si="327"/>
        <v>OK</v>
      </c>
      <c r="O510" s="336" t="str">
        <f t="shared" si="327"/>
        <v>OK</v>
      </c>
      <c r="P510" s="336" t="str">
        <f t="shared" si="327"/>
        <v>OK</v>
      </c>
      <c r="Q510" s="336" t="str">
        <f t="shared" si="327"/>
        <v>OK</v>
      </c>
      <c r="R510" s="336" t="str">
        <f t="shared" si="327"/>
        <v>OK</v>
      </c>
      <c r="S510" s="336" t="str">
        <f t="shared" si="327"/>
        <v>OK</v>
      </c>
      <c r="T510" s="336" t="str">
        <f t="shared" si="327"/>
        <v>OK</v>
      </c>
      <c r="U510" s="336" t="str">
        <f t="shared" si="327"/>
        <v>OK</v>
      </c>
      <c r="V510" s="336" t="str">
        <f t="shared" si="327"/>
        <v>OK</v>
      </c>
      <c r="W510" s="336" t="str">
        <f t="shared" si="327"/>
        <v>OK</v>
      </c>
      <c r="X510" s="336" t="str">
        <f t="shared" si="327"/>
        <v>OK</v>
      </c>
      <c r="Y510" s="336" t="str">
        <f t="shared" si="327"/>
        <v>OK</v>
      </c>
      <c r="Z510" s="336" t="str">
        <f t="shared" si="327"/>
        <v>OK</v>
      </c>
      <c r="AA510" s="336" t="str">
        <f t="shared" si="327"/>
        <v>OK</v>
      </c>
      <c r="AB510" s="336" t="str">
        <f t="shared" si="327"/>
        <v>OK</v>
      </c>
      <c r="AC510" s="336" t="str">
        <f t="shared" si="327"/>
        <v>OK</v>
      </c>
      <c r="AD510" s="336" t="str">
        <f t="shared" si="327"/>
        <v>OK</v>
      </c>
      <c r="AE510" s="336" t="str">
        <f t="shared" si="327"/>
        <v>OK</v>
      </c>
      <c r="AF510" s="336" t="str">
        <f t="shared" si="327"/>
        <v>OK</v>
      </c>
      <c r="AG510" s="336" t="str">
        <f t="shared" si="327"/>
        <v>OK</v>
      </c>
      <c r="AH510" s="336" t="str">
        <f t="shared" si="327"/>
        <v>OK</v>
      </c>
      <c r="AJ510" s="59"/>
      <c r="AK510" s="59"/>
      <c r="AL510" s="59"/>
      <c r="AM510" s="59"/>
    </row>
    <row r="511" spans="1:39" ht="15.75" thickBot="1" x14ac:dyDescent="0.3">
      <c r="AJ511" s="59"/>
      <c r="AK511" s="59"/>
      <c r="AL511" s="59"/>
      <c r="AM511" s="59"/>
    </row>
    <row r="512" spans="1:39" ht="19.5" thickTop="1" x14ac:dyDescent="0.3">
      <c r="A512" s="721" t="s">
        <v>45</v>
      </c>
      <c r="B512" s="722"/>
      <c r="C512" s="722"/>
      <c r="D512" s="722"/>
      <c r="E512" s="722"/>
      <c r="F512" s="722"/>
      <c r="G512" s="722"/>
      <c r="H512" s="722"/>
      <c r="I512" s="722"/>
      <c r="J512" s="722"/>
      <c r="K512" s="723"/>
      <c r="L512" s="722"/>
      <c r="M512" s="722"/>
      <c r="N512" s="722"/>
      <c r="O512" s="722"/>
      <c r="P512" s="722"/>
      <c r="Q512" s="724"/>
      <c r="AD512" s="33" t="s">
        <v>50</v>
      </c>
      <c r="AE512" s="3" t="str">
        <f>IF(AH509=AH465,"OK","BŁĄD")</f>
        <v>OK</v>
      </c>
    </row>
    <row r="513" spans="1:38" x14ac:dyDescent="0.25">
      <c r="A513" s="725"/>
      <c r="B513" s="726"/>
      <c r="C513" s="726"/>
      <c r="D513" s="726"/>
      <c r="E513" s="726"/>
      <c r="F513" s="726"/>
      <c r="G513" s="726"/>
      <c r="H513" s="726"/>
      <c r="I513" s="726"/>
      <c r="J513" s="726"/>
      <c r="K513" s="727"/>
      <c r="L513" s="726"/>
      <c r="M513" s="726"/>
      <c r="N513" s="726"/>
      <c r="O513" s="726"/>
      <c r="P513" s="726"/>
      <c r="Q513" s="728"/>
    </row>
    <row r="514" spans="1:38" x14ac:dyDescent="0.25">
      <c r="A514" s="725"/>
      <c r="B514" s="726"/>
      <c r="C514" s="726"/>
      <c r="D514" s="726"/>
      <c r="E514" s="726"/>
      <c r="F514" s="726"/>
      <c r="G514" s="726"/>
      <c r="H514" s="726"/>
      <c r="I514" s="726"/>
      <c r="J514" s="726"/>
      <c r="K514" s="727"/>
      <c r="L514" s="726"/>
      <c r="M514" s="726"/>
      <c r="N514" s="726"/>
      <c r="O514" s="726"/>
      <c r="P514" s="726"/>
      <c r="Q514" s="728"/>
    </row>
    <row r="515" spans="1:38" x14ac:dyDescent="0.25">
      <c r="A515" s="725"/>
      <c r="B515" s="726"/>
      <c r="C515" s="726"/>
      <c r="D515" s="726"/>
      <c r="E515" s="726"/>
      <c r="F515" s="726"/>
      <c r="G515" s="726"/>
      <c r="H515" s="726"/>
      <c r="I515" s="726"/>
      <c r="J515" s="726"/>
      <c r="K515" s="727"/>
      <c r="L515" s="726"/>
      <c r="M515" s="726"/>
      <c r="N515" s="726"/>
      <c r="O515" s="726"/>
      <c r="P515" s="726"/>
      <c r="Q515" s="728"/>
    </row>
    <row r="516" spans="1:38" x14ac:dyDescent="0.25">
      <c r="A516" s="725"/>
      <c r="B516" s="726"/>
      <c r="C516" s="726"/>
      <c r="D516" s="726"/>
      <c r="E516" s="726"/>
      <c r="F516" s="726"/>
      <c r="G516" s="726"/>
      <c r="H516" s="726"/>
      <c r="I516" s="726"/>
      <c r="J516" s="726"/>
      <c r="K516" s="727"/>
      <c r="L516" s="726"/>
      <c r="M516" s="726"/>
      <c r="N516" s="726"/>
      <c r="O516" s="726"/>
      <c r="P516" s="726"/>
      <c r="Q516" s="728"/>
    </row>
    <row r="517" spans="1:38" x14ac:dyDescent="0.25">
      <c r="A517" s="725"/>
      <c r="B517" s="726"/>
      <c r="C517" s="726"/>
      <c r="D517" s="726"/>
      <c r="E517" s="726"/>
      <c r="F517" s="726"/>
      <c r="G517" s="726"/>
      <c r="H517" s="726"/>
      <c r="I517" s="726"/>
      <c r="J517" s="726"/>
      <c r="K517" s="727"/>
      <c r="L517" s="726"/>
      <c r="M517" s="726"/>
      <c r="N517" s="726"/>
      <c r="O517" s="726"/>
      <c r="P517" s="726"/>
      <c r="Q517" s="728"/>
    </row>
    <row r="518" spans="1:38" x14ac:dyDescent="0.25">
      <c r="A518" s="725"/>
      <c r="B518" s="726"/>
      <c r="C518" s="726"/>
      <c r="D518" s="726"/>
      <c r="E518" s="726"/>
      <c r="F518" s="726"/>
      <c r="G518" s="726"/>
      <c r="H518" s="726"/>
      <c r="I518" s="726"/>
      <c r="J518" s="726"/>
      <c r="K518" s="727"/>
      <c r="L518" s="726"/>
      <c r="M518" s="726"/>
      <c r="N518" s="726"/>
      <c r="O518" s="726"/>
      <c r="P518" s="726"/>
      <c r="Q518" s="728"/>
    </row>
    <row r="519" spans="1:38" x14ac:dyDescent="0.25">
      <c r="A519" s="725"/>
      <c r="B519" s="726"/>
      <c r="C519" s="726"/>
      <c r="D519" s="726"/>
      <c r="E519" s="726"/>
      <c r="F519" s="726"/>
      <c r="G519" s="726"/>
      <c r="H519" s="726"/>
      <c r="I519" s="726"/>
      <c r="J519" s="726"/>
      <c r="K519" s="727"/>
      <c r="L519" s="726"/>
      <c r="M519" s="726"/>
      <c r="N519" s="726"/>
      <c r="O519" s="726"/>
      <c r="P519" s="726"/>
      <c r="Q519" s="728"/>
    </row>
    <row r="520" spans="1:38" ht="15.75" thickBot="1" x14ac:dyDescent="0.3">
      <c r="A520" s="729"/>
      <c r="B520" s="730"/>
      <c r="C520" s="730"/>
      <c r="D520" s="730"/>
      <c r="E520" s="730"/>
      <c r="F520" s="730"/>
      <c r="G520" s="730"/>
      <c r="H520" s="730"/>
      <c r="I520" s="730"/>
      <c r="J520" s="730"/>
      <c r="K520" s="731"/>
      <c r="L520" s="730"/>
      <c r="M520" s="730"/>
      <c r="N520" s="730"/>
      <c r="O520" s="730"/>
      <c r="P520" s="730"/>
      <c r="Q520" s="732"/>
    </row>
    <row r="521" spans="1:38" ht="15.75" thickTop="1" x14ac:dyDescent="0.25"/>
    <row r="522" spans="1:38" x14ac:dyDescent="0.25">
      <c r="B522" s="1"/>
      <c r="C522" s="1"/>
    </row>
    <row r="525" spans="1:38" ht="18.75" x14ac:dyDescent="0.3">
      <c r="B525" s="2" t="s">
        <v>15</v>
      </c>
      <c r="C525" s="2"/>
      <c r="D525" s="2"/>
      <c r="E525" s="2"/>
      <c r="F525" s="618"/>
      <c r="G525" s="2"/>
    </row>
    <row r="526" spans="1:38" ht="26.25" x14ac:dyDescent="0.4">
      <c r="A526" s="604"/>
      <c r="B526" s="158" t="s">
        <v>121</v>
      </c>
      <c r="C526" s="158"/>
      <c r="D526" s="158"/>
      <c r="E526" s="158"/>
      <c r="F526" s="217"/>
      <c r="G526" s="158"/>
      <c r="H526" s="217"/>
      <c r="I526" s="204"/>
      <c r="J526" s="217"/>
      <c r="K526" s="206"/>
      <c r="L526" s="218"/>
      <c r="M526" s="159"/>
      <c r="N526" s="209"/>
      <c r="S526" s="3"/>
      <c r="X526" s="3"/>
      <c r="AA526" s="3"/>
      <c r="AG526" s="3"/>
    </row>
    <row r="527" spans="1:38" ht="21.75" thickBot="1" x14ac:dyDescent="0.4">
      <c r="B527" s="8"/>
      <c r="C527" s="8"/>
      <c r="D527" s="8"/>
      <c r="E527" s="8"/>
      <c r="F527" s="214"/>
      <c r="G527" s="8"/>
      <c r="H527" s="214"/>
      <c r="I527" s="196"/>
      <c r="J527" s="214"/>
      <c r="K527" s="196"/>
      <c r="L527" s="214"/>
    </row>
    <row r="528" spans="1:38" ht="27" customHeight="1" thickBot="1" x14ac:dyDescent="0.3">
      <c r="A528" s="791" t="s">
        <v>150</v>
      </c>
      <c r="B528" s="792"/>
      <c r="C528" s="792"/>
      <c r="D528" s="792"/>
      <c r="E528" s="792"/>
      <c r="F528" s="792"/>
      <c r="G528" s="792"/>
      <c r="H528" s="792"/>
      <c r="I528" s="792"/>
      <c r="J528" s="792"/>
      <c r="K528" s="793"/>
      <c r="L528" s="792"/>
      <c r="M528" s="792"/>
      <c r="N528" s="792"/>
      <c r="O528" s="792"/>
      <c r="P528" s="792"/>
      <c r="Q528" s="792"/>
      <c r="R528" s="792"/>
      <c r="S528" s="792"/>
      <c r="T528" s="792"/>
      <c r="U528" s="792"/>
      <c r="V528" s="792"/>
      <c r="W528" s="792"/>
      <c r="X528" s="792"/>
      <c r="Y528" s="792"/>
      <c r="Z528" s="792"/>
      <c r="AA528" s="792"/>
      <c r="AB528" s="792"/>
      <c r="AC528" s="792"/>
      <c r="AD528" s="792"/>
      <c r="AE528" s="792"/>
      <c r="AF528" s="792"/>
      <c r="AG528" s="792"/>
      <c r="AH528" s="792"/>
      <c r="AI528" s="792"/>
      <c r="AJ528" s="792"/>
      <c r="AK528" s="792"/>
      <c r="AL528" s="43"/>
    </row>
    <row r="529" spans="1:38" ht="33.75" customHeight="1" x14ac:dyDescent="0.25">
      <c r="A529" s="794" t="s">
        <v>0</v>
      </c>
      <c r="B529" s="795"/>
      <c r="C529" s="744" t="s">
        <v>41</v>
      </c>
      <c r="D529" s="745"/>
      <c r="E529" s="748" t="s">
        <v>80</v>
      </c>
      <c r="F529" s="749"/>
      <c r="G529" s="749"/>
      <c r="H529" s="749"/>
      <c r="I529" s="749"/>
      <c r="J529" s="749"/>
      <c r="K529" s="750"/>
      <c r="L529" s="749"/>
      <c r="M529" s="749"/>
      <c r="N529" s="802"/>
      <c r="O529" s="754" t="s">
        <v>78</v>
      </c>
      <c r="P529" s="755"/>
      <c r="Q529" s="755"/>
      <c r="R529" s="755"/>
      <c r="S529" s="755"/>
      <c r="T529" s="755"/>
      <c r="U529" s="755"/>
      <c r="V529" s="755"/>
      <c r="W529" s="755"/>
      <c r="X529" s="755"/>
      <c r="Y529" s="755"/>
      <c r="Z529" s="755"/>
      <c r="AA529" s="755"/>
      <c r="AB529" s="755"/>
      <c r="AC529" s="755"/>
      <c r="AD529" s="755"/>
      <c r="AE529" s="755"/>
      <c r="AF529" s="755"/>
      <c r="AG529" s="755"/>
      <c r="AH529" s="755"/>
      <c r="AI529" s="755"/>
      <c r="AJ529" s="755"/>
      <c r="AK529" s="755"/>
      <c r="AL529" s="756"/>
    </row>
    <row r="530" spans="1:38" ht="51" customHeight="1" thickBot="1" x14ac:dyDescent="0.3">
      <c r="A530" s="796"/>
      <c r="B530" s="797"/>
      <c r="C530" s="800"/>
      <c r="D530" s="801"/>
      <c r="E530" s="803"/>
      <c r="F530" s="804"/>
      <c r="G530" s="804"/>
      <c r="H530" s="804"/>
      <c r="I530" s="804"/>
      <c r="J530" s="804"/>
      <c r="K530" s="805"/>
      <c r="L530" s="804"/>
      <c r="M530" s="804"/>
      <c r="N530" s="806"/>
      <c r="O530" s="859"/>
      <c r="P530" s="860"/>
      <c r="Q530" s="860"/>
      <c r="R530" s="860"/>
      <c r="S530" s="860"/>
      <c r="T530" s="860"/>
      <c r="U530" s="860"/>
      <c r="V530" s="860"/>
      <c r="W530" s="860"/>
      <c r="X530" s="860"/>
      <c r="Y530" s="860"/>
      <c r="Z530" s="860"/>
      <c r="AA530" s="860"/>
      <c r="AB530" s="860"/>
      <c r="AC530" s="860"/>
      <c r="AD530" s="860"/>
      <c r="AE530" s="860"/>
      <c r="AF530" s="860"/>
      <c r="AG530" s="860"/>
      <c r="AH530" s="860"/>
      <c r="AI530" s="860"/>
      <c r="AJ530" s="860"/>
      <c r="AK530" s="860"/>
      <c r="AL530" s="861"/>
    </row>
    <row r="531" spans="1:38" ht="75" customHeight="1" x14ac:dyDescent="0.25">
      <c r="A531" s="796"/>
      <c r="B531" s="797"/>
      <c r="C531" s="862" t="s">
        <v>43</v>
      </c>
      <c r="D531" s="866" t="s">
        <v>44</v>
      </c>
      <c r="E531" s="853" t="s">
        <v>59</v>
      </c>
      <c r="F531" s="854"/>
      <c r="G531" s="854"/>
      <c r="H531" s="855"/>
      <c r="I531" s="845" t="s">
        <v>58</v>
      </c>
      <c r="J531" s="846"/>
      <c r="K531" s="847"/>
      <c r="L531" s="848"/>
      <c r="M531" s="841" t="s">
        <v>49</v>
      </c>
      <c r="N531" s="842"/>
      <c r="O531" s="807" t="s">
        <v>103</v>
      </c>
      <c r="P531" s="808"/>
      <c r="Q531" s="808"/>
      <c r="R531" s="808"/>
      <c r="S531" s="811" t="s">
        <v>49</v>
      </c>
      <c r="T531" s="812"/>
      <c r="U531" s="815" t="s">
        <v>104</v>
      </c>
      <c r="V531" s="816"/>
      <c r="W531" s="816"/>
      <c r="X531" s="816"/>
      <c r="Y531" s="816"/>
      <c r="Z531" s="817"/>
      <c r="AA531" s="821" t="s">
        <v>49</v>
      </c>
      <c r="AB531" s="822"/>
      <c r="AC531" s="825" t="s">
        <v>105</v>
      </c>
      <c r="AD531" s="826"/>
      <c r="AE531" s="826"/>
      <c r="AF531" s="827"/>
      <c r="AG531" s="831" t="s">
        <v>49</v>
      </c>
      <c r="AH531" s="832"/>
      <c r="AI531" s="835" t="s">
        <v>23</v>
      </c>
      <c r="AJ531" s="836"/>
      <c r="AK531" s="836"/>
      <c r="AL531" s="837"/>
    </row>
    <row r="532" spans="1:38" ht="75" customHeight="1" thickBot="1" x14ac:dyDescent="0.3">
      <c r="A532" s="796"/>
      <c r="B532" s="797"/>
      <c r="C532" s="862"/>
      <c r="D532" s="866"/>
      <c r="E532" s="856"/>
      <c r="F532" s="857"/>
      <c r="G532" s="857"/>
      <c r="H532" s="858"/>
      <c r="I532" s="849"/>
      <c r="J532" s="850"/>
      <c r="K532" s="851"/>
      <c r="L532" s="852"/>
      <c r="M532" s="843"/>
      <c r="N532" s="844"/>
      <c r="O532" s="809"/>
      <c r="P532" s="810"/>
      <c r="Q532" s="810"/>
      <c r="R532" s="810"/>
      <c r="S532" s="813"/>
      <c r="T532" s="814"/>
      <c r="U532" s="818"/>
      <c r="V532" s="819"/>
      <c r="W532" s="819"/>
      <c r="X532" s="819"/>
      <c r="Y532" s="819"/>
      <c r="Z532" s="820"/>
      <c r="AA532" s="823"/>
      <c r="AB532" s="824"/>
      <c r="AC532" s="828"/>
      <c r="AD532" s="829"/>
      <c r="AE532" s="829"/>
      <c r="AF532" s="830"/>
      <c r="AG532" s="833"/>
      <c r="AH532" s="834"/>
      <c r="AI532" s="838"/>
      <c r="AJ532" s="839"/>
      <c r="AK532" s="839"/>
      <c r="AL532" s="840"/>
    </row>
    <row r="533" spans="1:38" ht="139.5" customHeight="1" thickBot="1" x14ac:dyDescent="0.3">
      <c r="A533" s="798"/>
      <c r="B533" s="799"/>
      <c r="C533" s="863"/>
      <c r="D533" s="867"/>
      <c r="E533" s="91" t="s">
        <v>81</v>
      </c>
      <c r="F533" s="619" t="s">
        <v>82</v>
      </c>
      <c r="G533" s="91" t="s">
        <v>83</v>
      </c>
      <c r="H533" s="619" t="s">
        <v>84</v>
      </c>
      <c r="I533" s="197" t="s">
        <v>81</v>
      </c>
      <c r="J533" s="64" t="s">
        <v>92</v>
      </c>
      <c r="K533" s="197" t="s">
        <v>93</v>
      </c>
      <c r="L533" s="64" t="s">
        <v>94</v>
      </c>
      <c r="M533" s="98" t="s">
        <v>85</v>
      </c>
      <c r="N533" s="207" t="s">
        <v>86</v>
      </c>
      <c r="O533" s="100" t="s">
        <v>87</v>
      </c>
      <c r="P533" s="102" t="s">
        <v>101</v>
      </c>
      <c r="Q533" s="100" t="s">
        <v>88</v>
      </c>
      <c r="R533" s="102" t="s">
        <v>102</v>
      </c>
      <c r="S533" s="103" t="s">
        <v>89</v>
      </c>
      <c r="T533" s="213" t="s">
        <v>90</v>
      </c>
      <c r="U533" s="104" t="s">
        <v>87</v>
      </c>
      <c r="V533" s="107" t="s">
        <v>106</v>
      </c>
      <c r="W533" s="105" t="s">
        <v>107</v>
      </c>
      <c r="X533" s="108" t="s">
        <v>88</v>
      </c>
      <c r="Y533" s="107" t="s">
        <v>108</v>
      </c>
      <c r="Z533" s="105" t="s">
        <v>109</v>
      </c>
      <c r="AA533" s="110" t="s">
        <v>95</v>
      </c>
      <c r="AB533" s="111" t="s">
        <v>96</v>
      </c>
      <c r="AC533" s="112" t="s">
        <v>87</v>
      </c>
      <c r="AD533" s="113" t="s">
        <v>101</v>
      </c>
      <c r="AE533" s="112" t="s">
        <v>88</v>
      </c>
      <c r="AF533" s="113" t="s">
        <v>102</v>
      </c>
      <c r="AG533" s="114" t="s">
        <v>91</v>
      </c>
      <c r="AH533" s="115" t="s">
        <v>110</v>
      </c>
      <c r="AI533" s="120" t="s">
        <v>111</v>
      </c>
      <c r="AJ533" s="121" t="s">
        <v>112</v>
      </c>
      <c r="AK533" s="122" t="s">
        <v>39</v>
      </c>
      <c r="AL533" s="124" t="s">
        <v>57</v>
      </c>
    </row>
    <row r="534" spans="1:38" ht="38.25" customHeight="1" thickBot="1" x14ac:dyDescent="0.3">
      <c r="A534" s="708" t="s">
        <v>1</v>
      </c>
      <c r="B534" s="712"/>
      <c r="C534" s="5" t="s">
        <v>2</v>
      </c>
      <c r="D534" s="70" t="s">
        <v>3</v>
      </c>
      <c r="E534" s="5" t="s">
        <v>4</v>
      </c>
      <c r="F534" s="208" t="s">
        <v>5</v>
      </c>
      <c r="G534" s="5" t="s">
        <v>33</v>
      </c>
      <c r="H534" s="208" t="s">
        <v>34</v>
      </c>
      <c r="I534" s="198" t="s">
        <v>18</v>
      </c>
      <c r="J534" s="208" t="s">
        <v>19</v>
      </c>
      <c r="K534" s="198" t="s">
        <v>20</v>
      </c>
      <c r="L534" s="208" t="s">
        <v>21</v>
      </c>
      <c r="M534" s="5" t="s">
        <v>22</v>
      </c>
      <c r="N534" s="208" t="s">
        <v>35</v>
      </c>
      <c r="O534" s="5" t="s">
        <v>36</v>
      </c>
      <c r="P534" s="208" t="s">
        <v>37</v>
      </c>
      <c r="Q534" s="5" t="s">
        <v>38</v>
      </c>
      <c r="R534" s="208" t="s">
        <v>24</v>
      </c>
      <c r="S534" s="5" t="s">
        <v>25</v>
      </c>
      <c r="T534" s="208" t="s">
        <v>26</v>
      </c>
      <c r="U534" s="5" t="s">
        <v>27</v>
      </c>
      <c r="V534" s="321" t="s">
        <v>28</v>
      </c>
      <c r="W534" s="208" t="s">
        <v>29</v>
      </c>
      <c r="X534" s="70" t="s">
        <v>30</v>
      </c>
      <c r="Y534" s="208" t="s">
        <v>31</v>
      </c>
      <c r="Z534" s="208" t="s">
        <v>32</v>
      </c>
      <c r="AA534" s="5" t="s">
        <v>51</v>
      </c>
      <c r="AB534" s="5" t="s">
        <v>52</v>
      </c>
      <c r="AC534" s="5" t="s">
        <v>53</v>
      </c>
      <c r="AD534" s="5" t="s">
        <v>54</v>
      </c>
      <c r="AE534" s="5" t="s">
        <v>55</v>
      </c>
      <c r="AF534" s="5" t="s">
        <v>56</v>
      </c>
      <c r="AG534" s="5" t="s">
        <v>60</v>
      </c>
      <c r="AH534" s="5" t="s">
        <v>61</v>
      </c>
      <c r="AI534" s="5" t="s">
        <v>62</v>
      </c>
      <c r="AJ534" s="70" t="s">
        <v>63</v>
      </c>
      <c r="AK534" s="5" t="s">
        <v>64</v>
      </c>
      <c r="AL534" s="71" t="s">
        <v>65</v>
      </c>
    </row>
    <row r="535" spans="1:38" ht="99" customHeight="1" x14ac:dyDescent="0.25">
      <c r="A535" s="12">
        <v>1</v>
      </c>
      <c r="B535" s="13" t="s">
        <v>11</v>
      </c>
      <c r="C535" s="713">
        <v>722844.59</v>
      </c>
      <c r="D535" s="716">
        <f>C535-AH548</f>
        <v>569323.04</v>
      </c>
      <c r="E535" s="76"/>
      <c r="F535" s="446"/>
      <c r="G535" s="76"/>
      <c r="H535" s="446"/>
      <c r="I535" s="451"/>
      <c r="J535" s="41"/>
      <c r="K535" s="451"/>
      <c r="L535" s="446"/>
      <c r="M535" s="76"/>
      <c r="N535" s="234"/>
      <c r="O535" s="76"/>
      <c r="P535" s="234"/>
      <c r="Q535" s="76"/>
      <c r="R535" s="234"/>
      <c r="S535" s="76"/>
      <c r="T535" s="41"/>
      <c r="U535" s="76"/>
      <c r="V535" s="235"/>
      <c r="W535" s="234"/>
      <c r="X535" s="76"/>
      <c r="Y535" s="235"/>
      <c r="Z535" s="234"/>
      <c r="AA535" s="76"/>
      <c r="AB535" s="41"/>
      <c r="AC535" s="76"/>
      <c r="AD535" s="41"/>
      <c r="AE535" s="76"/>
      <c r="AF535" s="41"/>
      <c r="AG535" s="76">
        <f>U535+X535+AC535+AE535</f>
        <v>0</v>
      </c>
      <c r="AH535" s="41">
        <f>W535+Z535+AD535+AF535</f>
        <v>0</v>
      </c>
      <c r="AI535" s="39">
        <f>AD535/(C535-AH542)</f>
        <v>0</v>
      </c>
      <c r="AJ535" s="90">
        <f>AF535/(C535-AH542)</f>
        <v>0</v>
      </c>
      <c r="AK535" s="123"/>
      <c r="AL535" s="125">
        <f>AH535/C535</f>
        <v>0</v>
      </c>
    </row>
    <row r="536" spans="1:38" ht="87" customHeight="1" x14ac:dyDescent="0.25">
      <c r="A536" s="14">
        <v>2</v>
      </c>
      <c r="B536" s="15" t="s">
        <v>6</v>
      </c>
      <c r="C536" s="714"/>
      <c r="D536" s="717"/>
      <c r="E536" s="76"/>
      <c r="F536" s="446"/>
      <c r="G536" s="76"/>
      <c r="H536" s="446"/>
      <c r="I536" s="451"/>
      <c r="J536" s="41"/>
      <c r="K536" s="451"/>
      <c r="L536" s="446"/>
      <c r="M536" s="76"/>
      <c r="N536" s="234"/>
      <c r="O536" s="76"/>
      <c r="P536" s="234"/>
      <c r="Q536" s="76"/>
      <c r="R536" s="234"/>
      <c r="S536" s="76"/>
      <c r="T536" s="41"/>
      <c r="U536" s="76"/>
      <c r="V536" s="235"/>
      <c r="W536" s="234"/>
      <c r="X536" s="76"/>
      <c r="Y536" s="235"/>
      <c r="Z536" s="234"/>
      <c r="AA536" s="76"/>
      <c r="AB536" s="41"/>
      <c r="AC536" s="76"/>
      <c r="AD536" s="41"/>
      <c r="AE536" s="76"/>
      <c r="AF536" s="41"/>
      <c r="AG536" s="76">
        <f t="shared" ref="AG536:AG547" si="328">U536+X536+AC536+AE536</f>
        <v>0</v>
      </c>
      <c r="AH536" s="41">
        <f t="shared" ref="AH536:AH547" si="329">W536+Z536+AD536+AF536</f>
        <v>0</v>
      </c>
      <c r="AI536" s="39">
        <f>AD536/(C535-AH542)</f>
        <v>0</v>
      </c>
      <c r="AJ536" s="90">
        <f>AF536/(C535-AH542)</f>
        <v>0</v>
      </c>
      <c r="AK536" s="123"/>
      <c r="AL536" s="125">
        <f>AH536/C535</f>
        <v>0</v>
      </c>
    </row>
    <row r="537" spans="1:38" ht="85.5" customHeight="1" x14ac:dyDescent="0.25">
      <c r="A537" s="14">
        <v>3</v>
      </c>
      <c r="B537" s="15" t="s">
        <v>13</v>
      </c>
      <c r="C537" s="714"/>
      <c r="D537" s="717"/>
      <c r="E537" s="251"/>
      <c r="F537" s="468"/>
      <c r="G537" s="224"/>
      <c r="H537" s="475"/>
      <c r="I537" s="199"/>
      <c r="J537" s="227"/>
      <c r="K537" s="199"/>
      <c r="L537" s="437"/>
      <c r="M537" s="248">
        <f t="shared" ref="M537:M538" si="330">SUM(I537,K537)</f>
        <v>0</v>
      </c>
      <c r="N537" s="249">
        <f t="shared" ref="N537:N538" si="331">SUM(J537,L537)</f>
        <v>0</v>
      </c>
      <c r="O537" s="28"/>
      <c r="P537" s="221"/>
      <c r="Q537" s="28"/>
      <c r="R537" s="221"/>
      <c r="S537" s="274">
        <f t="shared" ref="S537:T538" si="332">SUM(O537,Q537)</f>
        <v>0</v>
      </c>
      <c r="T537" s="275">
        <f t="shared" si="332"/>
        <v>0</v>
      </c>
      <c r="U537" s="37"/>
      <c r="V537" s="232"/>
      <c r="W537" s="230"/>
      <c r="X537" s="52"/>
      <c r="Y537" s="232"/>
      <c r="Z537" s="230"/>
      <c r="AA537" s="276">
        <f t="shared" ref="AA537" si="333">SUM(U537,X537)</f>
        <v>0</v>
      </c>
      <c r="AB537" s="277">
        <f t="shared" ref="AB537" si="334">SUM(V537,W537,Y537,Z537)</f>
        <v>0</v>
      </c>
      <c r="AC537" s="10"/>
      <c r="AD537" s="21"/>
      <c r="AE537" s="10"/>
      <c r="AF537" s="21"/>
      <c r="AG537" s="116">
        <f t="shared" si="328"/>
        <v>0</v>
      </c>
      <c r="AH537" s="117">
        <f t="shared" si="329"/>
        <v>0</v>
      </c>
      <c r="AI537" s="67">
        <f>AD537/(C535-AH542)</f>
        <v>0</v>
      </c>
      <c r="AJ537" s="66">
        <f>AF537/(C535-AH542)</f>
        <v>0</v>
      </c>
      <c r="AK537" s="123"/>
      <c r="AL537" s="126">
        <f>AH537/C535</f>
        <v>0</v>
      </c>
    </row>
    <row r="538" spans="1:38" ht="101.25" customHeight="1" x14ac:dyDescent="0.25">
      <c r="A538" s="14">
        <v>4</v>
      </c>
      <c r="B538" s="15" t="s">
        <v>14</v>
      </c>
      <c r="C538" s="714"/>
      <c r="D538" s="717"/>
      <c r="E538" s="251">
        <v>0</v>
      </c>
      <c r="F538" s="468">
        <v>0</v>
      </c>
      <c r="G538" s="224">
        <v>1</v>
      </c>
      <c r="H538" s="475">
        <v>10000</v>
      </c>
      <c r="I538" s="199">
        <v>0</v>
      </c>
      <c r="J538" s="227">
        <v>0</v>
      </c>
      <c r="K538" s="199">
        <v>1</v>
      </c>
      <c r="L538" s="437">
        <v>10000</v>
      </c>
      <c r="M538" s="248">
        <f t="shared" si="330"/>
        <v>1</v>
      </c>
      <c r="N538" s="249">
        <f t="shared" si="331"/>
        <v>10000</v>
      </c>
      <c r="O538" s="28"/>
      <c r="P538" s="221"/>
      <c r="Q538" s="28"/>
      <c r="R538" s="221"/>
      <c r="S538" s="274">
        <f t="shared" si="332"/>
        <v>0</v>
      </c>
      <c r="T538" s="275">
        <f t="shared" si="332"/>
        <v>0</v>
      </c>
      <c r="U538" s="37"/>
      <c r="V538" s="232"/>
      <c r="W538" s="230"/>
      <c r="X538" s="52"/>
      <c r="Y538" s="232"/>
      <c r="Z538" s="230"/>
      <c r="AA538" s="276">
        <f t="shared" ref="AA538" si="335">SUM(U538,X538)</f>
        <v>0</v>
      </c>
      <c r="AB538" s="277">
        <f t="shared" ref="AB538" si="336">SUM(V538,W538,Y538,Z538)</f>
        <v>0</v>
      </c>
      <c r="AC538" s="10"/>
      <c r="AD538" s="21"/>
      <c r="AE538" s="10"/>
      <c r="AF538" s="21"/>
      <c r="AG538" s="116">
        <f t="shared" si="328"/>
        <v>0</v>
      </c>
      <c r="AH538" s="117">
        <f t="shared" si="329"/>
        <v>0</v>
      </c>
      <c r="AI538" s="67">
        <f>AD538/(C535-AH542)</f>
        <v>0</v>
      </c>
      <c r="AJ538" s="66">
        <f>AF538/(C535-AH542)</f>
        <v>0</v>
      </c>
      <c r="AK538" s="123"/>
      <c r="AL538" s="126">
        <f>AH538/C535</f>
        <v>0</v>
      </c>
    </row>
    <row r="539" spans="1:38" ht="138" customHeight="1" x14ac:dyDescent="0.25">
      <c r="A539" s="14">
        <v>5</v>
      </c>
      <c r="B539" s="15" t="s">
        <v>99</v>
      </c>
      <c r="C539" s="714"/>
      <c r="D539" s="717"/>
      <c r="E539" s="76"/>
      <c r="F539" s="446"/>
      <c r="G539" s="76"/>
      <c r="H539" s="446"/>
      <c r="I539" s="451"/>
      <c r="J539" s="234"/>
      <c r="K539" s="451"/>
      <c r="L539" s="446"/>
      <c r="M539" s="76"/>
      <c r="N539" s="234"/>
      <c r="O539" s="76"/>
      <c r="P539" s="234"/>
      <c r="Q539" s="76"/>
      <c r="R539" s="234"/>
      <c r="S539" s="76"/>
      <c r="T539" s="41"/>
      <c r="U539" s="76"/>
      <c r="V539" s="235"/>
      <c r="W539" s="234"/>
      <c r="X539" s="76"/>
      <c r="Y539" s="235"/>
      <c r="Z539" s="234"/>
      <c r="AA539" s="76"/>
      <c r="AB539" s="41"/>
      <c r="AC539" s="76"/>
      <c r="AD539" s="41"/>
      <c r="AE539" s="76"/>
      <c r="AF539" s="41"/>
      <c r="AG539" s="76">
        <f t="shared" si="328"/>
        <v>0</v>
      </c>
      <c r="AH539" s="41">
        <f t="shared" si="329"/>
        <v>0</v>
      </c>
      <c r="AI539" s="39">
        <f>AD539/(C535-AH542)</f>
        <v>0</v>
      </c>
      <c r="AJ539" s="90">
        <f>AF539/(C535-AH542)</f>
        <v>0</v>
      </c>
      <c r="AK539" s="123"/>
      <c r="AL539" s="125">
        <f>AH539/C535</f>
        <v>0</v>
      </c>
    </row>
    <row r="540" spans="1:38" ht="116.25" customHeight="1" x14ac:dyDescent="0.25">
      <c r="A540" s="14">
        <v>6</v>
      </c>
      <c r="B540" s="15" t="s">
        <v>16</v>
      </c>
      <c r="C540" s="714"/>
      <c r="D540" s="717"/>
      <c r="E540" s="251">
        <v>10</v>
      </c>
      <c r="F540" s="468">
        <v>324036.64</v>
      </c>
      <c r="G540" s="224">
        <v>3</v>
      </c>
      <c r="H540" s="475">
        <v>93000</v>
      </c>
      <c r="I540" s="199">
        <v>3</v>
      </c>
      <c r="J540" s="227">
        <v>80890.460000000006</v>
      </c>
      <c r="K540" s="199">
        <v>3</v>
      </c>
      <c r="L540" s="437">
        <v>93000</v>
      </c>
      <c r="M540" s="248">
        <f t="shared" ref="M540" si="337">SUM(I540,K540)</f>
        <v>6</v>
      </c>
      <c r="N540" s="249">
        <f t="shared" ref="N540" si="338">SUM(J540,L540)</f>
        <v>173890.46000000002</v>
      </c>
      <c r="O540" s="282">
        <v>1</v>
      </c>
      <c r="P540" s="283">
        <v>24447</v>
      </c>
      <c r="Q540" s="282">
        <v>1</v>
      </c>
      <c r="R540" s="283">
        <v>5000</v>
      </c>
      <c r="S540" s="274">
        <f t="shared" ref="S540:T540" si="339">SUM(O540,Q540)</f>
        <v>2</v>
      </c>
      <c r="T540" s="275">
        <f t="shared" si="339"/>
        <v>29447</v>
      </c>
      <c r="U540" s="288">
        <v>1</v>
      </c>
      <c r="V540" s="289">
        <v>8190</v>
      </c>
      <c r="W540" s="290">
        <v>11994</v>
      </c>
      <c r="X540" s="291">
        <v>1</v>
      </c>
      <c r="Y540" s="289">
        <v>0</v>
      </c>
      <c r="Z540" s="290">
        <v>3091.57</v>
      </c>
      <c r="AA540" s="239">
        <f t="shared" ref="AA540" si="340">U540+X540</f>
        <v>2</v>
      </c>
      <c r="AB540" s="229">
        <f t="shared" ref="AB540" si="341">W540+Z540</f>
        <v>15085.57</v>
      </c>
      <c r="AC540" s="298">
        <v>0</v>
      </c>
      <c r="AD540" s="299">
        <v>0</v>
      </c>
      <c r="AE540" s="298">
        <v>0</v>
      </c>
      <c r="AF540" s="299">
        <v>0</v>
      </c>
      <c r="AG540" s="116">
        <f t="shared" si="328"/>
        <v>2</v>
      </c>
      <c r="AH540" s="117">
        <f t="shared" si="329"/>
        <v>15085.57</v>
      </c>
      <c r="AI540" s="67">
        <f>AD540/(C535-AH542)</f>
        <v>0</v>
      </c>
      <c r="AJ540" s="66">
        <f>AF540/(C535-AH542)</f>
        <v>0</v>
      </c>
      <c r="AK540" s="123"/>
      <c r="AL540" s="126">
        <f>AH540/C535</f>
        <v>2.0869728028261234E-2</v>
      </c>
    </row>
    <row r="541" spans="1:38" ht="65.25" customHeight="1" x14ac:dyDescent="0.25">
      <c r="A541" s="14">
        <v>7</v>
      </c>
      <c r="B541" s="15" t="s">
        <v>98</v>
      </c>
      <c r="C541" s="714"/>
      <c r="D541" s="717"/>
      <c r="E541" s="252"/>
      <c r="F541" s="470"/>
      <c r="G541" s="233"/>
      <c r="H541" s="446"/>
      <c r="I541" s="451"/>
      <c r="J541" s="234"/>
      <c r="K541" s="451"/>
      <c r="L541" s="446"/>
      <c r="M541" s="240"/>
      <c r="N541" s="234"/>
      <c r="O541" s="284"/>
      <c r="P541" s="285"/>
      <c r="Q541" s="284"/>
      <c r="R541" s="285"/>
      <c r="S541" s="50"/>
      <c r="T541" s="41"/>
      <c r="U541" s="284"/>
      <c r="V541" s="292"/>
      <c r="W541" s="285"/>
      <c r="X541" s="293"/>
      <c r="Y541" s="292"/>
      <c r="Z541" s="285"/>
      <c r="AA541" s="50"/>
      <c r="AB541" s="79"/>
      <c r="AC541" s="284"/>
      <c r="AD541" s="285"/>
      <c r="AE541" s="284"/>
      <c r="AF541" s="285"/>
      <c r="AG541" s="76">
        <f t="shared" si="328"/>
        <v>0</v>
      </c>
      <c r="AH541" s="41">
        <f t="shared" si="329"/>
        <v>0</v>
      </c>
      <c r="AI541" s="39">
        <f>AD541/(C535-AH542)</f>
        <v>0</v>
      </c>
      <c r="AJ541" s="90">
        <f>AF541/(C535-AH542)</f>
        <v>0</v>
      </c>
      <c r="AK541" s="123"/>
      <c r="AL541" s="125">
        <f>AH541/C535</f>
        <v>0</v>
      </c>
    </row>
    <row r="542" spans="1:38" ht="59.25" customHeight="1" x14ac:dyDescent="0.25">
      <c r="A542" s="14">
        <v>8</v>
      </c>
      <c r="B542" s="15" t="s">
        <v>97</v>
      </c>
      <c r="C542" s="714"/>
      <c r="D542" s="717"/>
      <c r="E542" s="253"/>
      <c r="F542" s="472"/>
      <c r="G542" s="270">
        <v>18</v>
      </c>
      <c r="H542" s="271">
        <v>72000</v>
      </c>
      <c r="I542" s="451"/>
      <c r="J542" s="234"/>
      <c r="K542" s="199">
        <v>18</v>
      </c>
      <c r="L542" s="437">
        <v>72000</v>
      </c>
      <c r="M542" s="248">
        <f t="shared" ref="M542:M547" si="342">SUM(I542,K542)</f>
        <v>18</v>
      </c>
      <c r="N542" s="249">
        <f t="shared" ref="N542:N547" si="343">SUM(J542,L542)</f>
        <v>72000</v>
      </c>
      <c r="O542" s="253"/>
      <c r="P542" s="254"/>
      <c r="Q542" s="211">
        <v>7</v>
      </c>
      <c r="R542" s="212">
        <v>17975.599999999999</v>
      </c>
      <c r="S542" s="274">
        <f t="shared" ref="S542:T542" si="344">SUM(O542,Q542)</f>
        <v>7</v>
      </c>
      <c r="T542" s="275">
        <f t="shared" si="344"/>
        <v>17975.599999999999</v>
      </c>
      <c r="U542" s="284"/>
      <c r="V542" s="292"/>
      <c r="W542" s="285"/>
      <c r="X542" s="291">
        <v>2</v>
      </c>
      <c r="Y542" s="289">
        <v>14380.58</v>
      </c>
      <c r="Z542" s="290">
        <v>1368</v>
      </c>
      <c r="AA542" s="239">
        <f t="shared" ref="AA542" si="345">U542+X542</f>
        <v>2</v>
      </c>
      <c r="AB542" s="229">
        <f t="shared" ref="AB542" si="346">W542+Z542</f>
        <v>1368</v>
      </c>
      <c r="AC542" s="284"/>
      <c r="AD542" s="285"/>
      <c r="AE542" s="298">
        <v>6</v>
      </c>
      <c r="AF542" s="299">
        <v>8119.38</v>
      </c>
      <c r="AG542" s="116">
        <f t="shared" si="328"/>
        <v>8</v>
      </c>
      <c r="AH542" s="117">
        <f t="shared" si="329"/>
        <v>9487.380000000001</v>
      </c>
      <c r="AI542" s="169"/>
      <c r="AJ542" s="170"/>
      <c r="AK542" s="123">
        <f>AH548/C535</f>
        <v>0.21238527910958011</v>
      </c>
      <c r="AL542" s="126">
        <f>AH542/C535</f>
        <v>1.3125061916836095E-2</v>
      </c>
    </row>
    <row r="543" spans="1:38" ht="60" customHeight="1" x14ac:dyDescent="0.25">
      <c r="A543" s="14">
        <v>9</v>
      </c>
      <c r="B543" s="15" t="s">
        <v>7</v>
      </c>
      <c r="C543" s="714"/>
      <c r="D543" s="717"/>
      <c r="E543" s="251"/>
      <c r="F543" s="468"/>
      <c r="G543" s="278"/>
      <c r="H543" s="279"/>
      <c r="I543" s="199"/>
      <c r="J543" s="227"/>
      <c r="K543" s="199"/>
      <c r="L543" s="437"/>
      <c r="M543" s="248">
        <f t="shared" si="342"/>
        <v>0</v>
      </c>
      <c r="N543" s="249">
        <f t="shared" si="343"/>
        <v>0</v>
      </c>
      <c r="O543" s="282"/>
      <c r="P543" s="283"/>
      <c r="Q543" s="282"/>
      <c r="R543" s="283"/>
      <c r="S543" s="274">
        <f t="shared" ref="S543:S547" si="347">SUM(O543,Q543)</f>
        <v>0</v>
      </c>
      <c r="T543" s="275">
        <f t="shared" ref="T543:T547" si="348">SUM(P543,R543)</f>
        <v>0</v>
      </c>
      <c r="U543" s="288"/>
      <c r="V543" s="289"/>
      <c r="W543" s="290"/>
      <c r="X543" s="291"/>
      <c r="Y543" s="289"/>
      <c r="Z543" s="290"/>
      <c r="AA543" s="239">
        <f t="shared" ref="AA543" si="349">U543+X543</f>
        <v>0</v>
      </c>
      <c r="AB543" s="229">
        <f t="shared" ref="AB543" si="350">W543+Z543</f>
        <v>0</v>
      </c>
      <c r="AC543" s="298"/>
      <c r="AD543" s="299"/>
      <c r="AE543" s="298"/>
      <c r="AF543" s="299"/>
      <c r="AG543" s="116">
        <f t="shared" si="328"/>
        <v>0</v>
      </c>
      <c r="AH543" s="117">
        <f t="shared" si="329"/>
        <v>0</v>
      </c>
      <c r="AI543" s="67">
        <f>AD543/(C535-AH542)</f>
        <v>0</v>
      </c>
      <c r="AJ543" s="66">
        <f>AF543/(C535-AH542)</f>
        <v>0</v>
      </c>
      <c r="AK543" s="123"/>
      <c r="AL543" s="126">
        <f>AH543/C535</f>
        <v>0</v>
      </c>
    </row>
    <row r="544" spans="1:38" ht="73.5" customHeight="1" x14ac:dyDescent="0.25">
      <c r="A544" s="14">
        <v>10</v>
      </c>
      <c r="B544" s="15" t="s">
        <v>8</v>
      </c>
      <c r="C544" s="714"/>
      <c r="D544" s="717"/>
      <c r="E544" s="251">
        <v>5</v>
      </c>
      <c r="F544" s="468">
        <v>177767</v>
      </c>
      <c r="G544" s="278">
        <v>3</v>
      </c>
      <c r="H544" s="279">
        <v>73000</v>
      </c>
      <c r="I544" s="199">
        <v>3</v>
      </c>
      <c r="J544" s="227">
        <v>116181</v>
      </c>
      <c r="K544" s="199">
        <v>3</v>
      </c>
      <c r="L544" s="437">
        <v>73000</v>
      </c>
      <c r="M544" s="248">
        <f t="shared" si="342"/>
        <v>6</v>
      </c>
      <c r="N544" s="249">
        <f t="shared" si="343"/>
        <v>189181</v>
      </c>
      <c r="O544" s="282">
        <v>1</v>
      </c>
      <c r="P544" s="283">
        <v>36743.230000000003</v>
      </c>
      <c r="Q544" s="282">
        <v>0</v>
      </c>
      <c r="R544" s="283">
        <v>0</v>
      </c>
      <c r="S544" s="274">
        <f t="shared" si="347"/>
        <v>1</v>
      </c>
      <c r="T544" s="275">
        <f t="shared" si="348"/>
        <v>36743.230000000003</v>
      </c>
      <c r="U544" s="288">
        <v>0</v>
      </c>
      <c r="V544" s="289">
        <v>0</v>
      </c>
      <c r="W544" s="290">
        <v>0</v>
      </c>
      <c r="X544" s="291">
        <v>3</v>
      </c>
      <c r="Y544" s="289">
        <v>31311.16</v>
      </c>
      <c r="Z544" s="290">
        <v>35327.03</v>
      </c>
      <c r="AA544" s="239">
        <f t="shared" ref="AA544:AA547" si="351">U544+X544</f>
        <v>3</v>
      </c>
      <c r="AB544" s="229">
        <f t="shared" ref="AB544:AB547" si="352">W544+Z544</f>
        <v>35327.03</v>
      </c>
      <c r="AC544" s="272">
        <v>2</v>
      </c>
      <c r="AD544" s="273">
        <v>64701.34</v>
      </c>
      <c r="AE544" s="272">
        <v>0</v>
      </c>
      <c r="AF544" s="273">
        <v>0</v>
      </c>
      <c r="AG544" s="116">
        <f t="shared" si="328"/>
        <v>5</v>
      </c>
      <c r="AH544" s="117">
        <f t="shared" si="329"/>
        <v>100028.37</v>
      </c>
      <c r="AI544" s="67">
        <f>AD544/(C535-AH542)</f>
        <v>9.0699777184560876E-2</v>
      </c>
      <c r="AJ544" s="66">
        <f>AF544/(C535-AH542)</f>
        <v>0</v>
      </c>
      <c r="AK544" s="123"/>
      <c r="AL544" s="126">
        <f>AH544/C535</f>
        <v>0.1383815710649505</v>
      </c>
    </row>
    <row r="545" spans="1:38" ht="120" customHeight="1" x14ac:dyDescent="0.25">
      <c r="A545" s="14">
        <v>11</v>
      </c>
      <c r="B545" s="15" t="s">
        <v>12</v>
      </c>
      <c r="C545" s="714"/>
      <c r="D545" s="717"/>
      <c r="E545" s="251">
        <v>7</v>
      </c>
      <c r="F545" s="468">
        <v>309573.53000000003</v>
      </c>
      <c r="G545" s="278">
        <v>0</v>
      </c>
      <c r="H545" s="279">
        <v>0</v>
      </c>
      <c r="I545" s="199">
        <v>2</v>
      </c>
      <c r="J545" s="227">
        <v>73500</v>
      </c>
      <c r="K545" s="199">
        <v>0</v>
      </c>
      <c r="L545" s="437">
        <v>0</v>
      </c>
      <c r="M545" s="248">
        <f t="shared" si="342"/>
        <v>2</v>
      </c>
      <c r="N545" s="249">
        <f t="shared" si="343"/>
        <v>73500</v>
      </c>
      <c r="O545" s="282">
        <v>0</v>
      </c>
      <c r="P545" s="283">
        <v>0</v>
      </c>
      <c r="Q545" s="282">
        <v>0</v>
      </c>
      <c r="R545" s="283">
        <v>0</v>
      </c>
      <c r="S545" s="274">
        <f t="shared" si="347"/>
        <v>0</v>
      </c>
      <c r="T545" s="275">
        <f t="shared" si="348"/>
        <v>0</v>
      </c>
      <c r="U545" s="288">
        <v>2</v>
      </c>
      <c r="V545" s="289">
        <v>34968.6</v>
      </c>
      <c r="W545" s="290">
        <v>11520.26</v>
      </c>
      <c r="X545" s="291">
        <v>0</v>
      </c>
      <c r="Y545" s="289">
        <v>0</v>
      </c>
      <c r="Z545" s="290">
        <v>0</v>
      </c>
      <c r="AA545" s="239">
        <f t="shared" si="351"/>
        <v>2</v>
      </c>
      <c r="AB545" s="229">
        <f t="shared" si="352"/>
        <v>11520.26</v>
      </c>
      <c r="AC545" s="298">
        <v>0</v>
      </c>
      <c r="AD545" s="299">
        <v>0</v>
      </c>
      <c r="AE545" s="298">
        <v>0</v>
      </c>
      <c r="AF545" s="299">
        <v>0</v>
      </c>
      <c r="AG545" s="116">
        <f t="shared" si="328"/>
        <v>2</v>
      </c>
      <c r="AH545" s="117">
        <f t="shared" si="329"/>
        <v>11520.26</v>
      </c>
      <c r="AI545" s="67">
        <f>AD545/(C535-AH542)</f>
        <v>0</v>
      </c>
      <c r="AJ545" s="66">
        <f>AF545/(C535-AH542)</f>
        <v>0</v>
      </c>
      <c r="AK545" s="123"/>
      <c r="AL545" s="126">
        <f>AH545/C535</f>
        <v>1.5937395339709191E-2</v>
      </c>
    </row>
    <row r="546" spans="1:38" ht="63.75" customHeight="1" x14ac:dyDescent="0.25">
      <c r="A546" s="14">
        <v>12</v>
      </c>
      <c r="B546" s="15" t="s">
        <v>9</v>
      </c>
      <c r="C546" s="714"/>
      <c r="D546" s="717"/>
      <c r="E546" s="251">
        <v>1</v>
      </c>
      <c r="F546" s="468">
        <v>12050</v>
      </c>
      <c r="G546" s="278">
        <v>0</v>
      </c>
      <c r="H546" s="279">
        <v>0</v>
      </c>
      <c r="I546" s="199">
        <v>0</v>
      </c>
      <c r="J546" s="227">
        <v>0</v>
      </c>
      <c r="K546" s="199">
        <v>0</v>
      </c>
      <c r="L546" s="437">
        <v>0</v>
      </c>
      <c r="M546" s="248">
        <f t="shared" si="342"/>
        <v>0</v>
      </c>
      <c r="N546" s="249">
        <f t="shared" si="343"/>
        <v>0</v>
      </c>
      <c r="O546" s="282"/>
      <c r="P546" s="283"/>
      <c r="Q546" s="282"/>
      <c r="R546" s="283"/>
      <c r="S546" s="274">
        <f t="shared" si="347"/>
        <v>0</v>
      </c>
      <c r="T546" s="275">
        <f t="shared" si="348"/>
        <v>0</v>
      </c>
      <c r="U546" s="288"/>
      <c r="V546" s="289"/>
      <c r="W546" s="290"/>
      <c r="X546" s="291"/>
      <c r="Y546" s="289"/>
      <c r="Z546" s="290"/>
      <c r="AA546" s="239">
        <f t="shared" si="351"/>
        <v>0</v>
      </c>
      <c r="AB546" s="229">
        <f t="shared" si="352"/>
        <v>0</v>
      </c>
      <c r="AC546" s="298"/>
      <c r="AD546" s="299"/>
      <c r="AE546" s="298"/>
      <c r="AF546" s="299"/>
      <c r="AG546" s="116">
        <f t="shared" si="328"/>
        <v>0</v>
      </c>
      <c r="AH546" s="117">
        <f t="shared" si="329"/>
        <v>0</v>
      </c>
      <c r="AI546" s="67">
        <f>AD546/(C535-AH542)</f>
        <v>0</v>
      </c>
      <c r="AJ546" s="66">
        <f>AF546/(C535-AH542)</f>
        <v>0</v>
      </c>
      <c r="AK546" s="123"/>
      <c r="AL546" s="126">
        <f>AH546/C535</f>
        <v>0</v>
      </c>
    </row>
    <row r="547" spans="1:38" ht="62.25" customHeight="1" thickBot="1" x14ac:dyDescent="0.3">
      <c r="A547" s="16">
        <v>13</v>
      </c>
      <c r="B547" s="17" t="s">
        <v>10</v>
      </c>
      <c r="C547" s="715"/>
      <c r="D547" s="718"/>
      <c r="E547" s="255">
        <v>9</v>
      </c>
      <c r="F547" s="474">
        <v>265513.51</v>
      </c>
      <c r="G547" s="280">
        <v>3</v>
      </c>
      <c r="H547" s="281">
        <v>82000</v>
      </c>
      <c r="I547" s="200">
        <v>2</v>
      </c>
      <c r="J547" s="256">
        <v>132309.39000000001</v>
      </c>
      <c r="K547" s="200">
        <v>3</v>
      </c>
      <c r="L547" s="478">
        <v>82000</v>
      </c>
      <c r="M547" s="248">
        <f t="shared" si="342"/>
        <v>5</v>
      </c>
      <c r="N547" s="249">
        <f t="shared" si="343"/>
        <v>214309.39</v>
      </c>
      <c r="O547" s="286">
        <v>1</v>
      </c>
      <c r="P547" s="287">
        <v>7415.09</v>
      </c>
      <c r="Q547" s="286">
        <v>1</v>
      </c>
      <c r="R547" s="287">
        <v>22203.9</v>
      </c>
      <c r="S547" s="274">
        <f t="shared" si="347"/>
        <v>2</v>
      </c>
      <c r="T547" s="275">
        <f t="shared" si="348"/>
        <v>29618.99</v>
      </c>
      <c r="U547" s="294">
        <v>1</v>
      </c>
      <c r="V547" s="295">
        <v>0</v>
      </c>
      <c r="W547" s="296">
        <v>17399.97</v>
      </c>
      <c r="X547" s="297">
        <v>0</v>
      </c>
      <c r="Y547" s="295">
        <v>0</v>
      </c>
      <c r="Z547" s="296">
        <v>0</v>
      </c>
      <c r="AA547" s="239">
        <f t="shared" si="351"/>
        <v>1</v>
      </c>
      <c r="AB547" s="229">
        <f t="shared" si="352"/>
        <v>17399.97</v>
      </c>
      <c r="AC547" s="300">
        <v>0</v>
      </c>
      <c r="AD547" s="301">
        <v>0</v>
      </c>
      <c r="AE547" s="300">
        <v>0</v>
      </c>
      <c r="AF547" s="301">
        <v>0</v>
      </c>
      <c r="AG547" s="118">
        <f t="shared" si="328"/>
        <v>1</v>
      </c>
      <c r="AH547" s="119">
        <f t="shared" si="329"/>
        <v>17399.97</v>
      </c>
      <c r="AI547" s="68">
        <f>AD547/(C535-AH542)</f>
        <v>0</v>
      </c>
      <c r="AJ547" s="69">
        <f>AF547/(C535-AH542)</f>
        <v>0</v>
      </c>
      <c r="AK547" s="129"/>
      <c r="AL547" s="127">
        <f>AH547/C535</f>
        <v>2.4071522759823105E-2</v>
      </c>
    </row>
    <row r="548" spans="1:38" ht="29.25" customHeight="1" thickBot="1" x14ac:dyDescent="0.3">
      <c r="A548" s="719" t="s">
        <v>40</v>
      </c>
      <c r="B548" s="720"/>
      <c r="C548" s="11">
        <f>C535</f>
        <v>722844.59</v>
      </c>
      <c r="D548" s="11">
        <f>D535</f>
        <v>569323.04</v>
      </c>
      <c r="E548" s="56">
        <f t="shared" ref="E548:L548" si="353">SUM(E535:E547)</f>
        <v>32</v>
      </c>
      <c r="F548" s="236">
        <f>SUM(F535:F547)</f>
        <v>1088940.6800000002</v>
      </c>
      <c r="G548" s="56">
        <f t="shared" si="353"/>
        <v>28</v>
      </c>
      <c r="H548" s="236">
        <f t="shared" si="353"/>
        <v>330000</v>
      </c>
      <c r="I548" s="241">
        <f t="shared" si="353"/>
        <v>10</v>
      </c>
      <c r="J548" s="57">
        <f t="shared" si="353"/>
        <v>402880.85000000003</v>
      </c>
      <c r="K548" s="241">
        <f t="shared" si="353"/>
        <v>28</v>
      </c>
      <c r="L548" s="244">
        <f t="shared" si="353"/>
        <v>330000</v>
      </c>
      <c r="M548" s="51">
        <f>SUM(M535:M547)</f>
        <v>38</v>
      </c>
      <c r="N548" s="244">
        <f>SUM(N535:N547)</f>
        <v>732880.85000000009</v>
      </c>
      <c r="O548" s="97">
        <f>SUM(O535:O547)</f>
        <v>3</v>
      </c>
      <c r="P548" s="236">
        <f>SUM(P535:P547)</f>
        <v>68605.320000000007</v>
      </c>
      <c r="Q548" s="86">
        <f t="shared" ref="Q548:AJ548" si="354">SUM(Q535:Q547)</f>
        <v>9</v>
      </c>
      <c r="R548" s="236">
        <f t="shared" si="354"/>
        <v>45179.5</v>
      </c>
      <c r="S548" s="75">
        <f t="shared" si="354"/>
        <v>12</v>
      </c>
      <c r="T548" s="46">
        <f t="shared" si="354"/>
        <v>113784.82</v>
      </c>
      <c r="U548" s="86">
        <f t="shared" si="354"/>
        <v>4</v>
      </c>
      <c r="V548" s="236">
        <f t="shared" si="354"/>
        <v>43158.6</v>
      </c>
      <c r="W548" s="236">
        <f t="shared" si="354"/>
        <v>40914.230000000003</v>
      </c>
      <c r="X548" s="75">
        <f t="shared" si="354"/>
        <v>6</v>
      </c>
      <c r="Y548" s="236">
        <f t="shared" si="354"/>
        <v>45691.74</v>
      </c>
      <c r="Z548" s="236">
        <f t="shared" si="354"/>
        <v>39786.6</v>
      </c>
      <c r="AA548" s="75">
        <f t="shared" si="354"/>
        <v>10</v>
      </c>
      <c r="AB548" s="46">
        <f t="shared" si="354"/>
        <v>80700.83</v>
      </c>
      <c r="AC548" s="86">
        <f t="shared" si="354"/>
        <v>2</v>
      </c>
      <c r="AD548" s="46">
        <f t="shared" si="354"/>
        <v>64701.34</v>
      </c>
      <c r="AE548" s="86">
        <f t="shared" si="354"/>
        <v>6</v>
      </c>
      <c r="AF548" s="46">
        <f t="shared" si="354"/>
        <v>8119.38</v>
      </c>
      <c r="AG548" s="75">
        <f t="shared" si="354"/>
        <v>18</v>
      </c>
      <c r="AH548" s="46">
        <f t="shared" si="354"/>
        <v>153521.54999999999</v>
      </c>
      <c r="AI548" s="87">
        <f t="shared" si="354"/>
        <v>9.0699777184560876E-2</v>
      </c>
      <c r="AJ548" s="87">
        <f t="shared" si="354"/>
        <v>0</v>
      </c>
      <c r="AK548" s="130">
        <f>AK542</f>
        <v>0.21238527910958011</v>
      </c>
      <c r="AL548" s="128">
        <f>AH548/C535</f>
        <v>0.21238527910958011</v>
      </c>
    </row>
    <row r="549" spans="1:38" ht="21.75" thickBot="1" x14ac:dyDescent="0.3">
      <c r="AF549" s="24" t="s">
        <v>113</v>
      </c>
      <c r="AG549" s="72">
        <v>4.3499999999999996</v>
      </c>
      <c r="AH549" s="25">
        <f>AH548/AG549</f>
        <v>35292.310344827587</v>
      </c>
    </row>
    <row r="550" spans="1:38" ht="15.75" thickTop="1" x14ac:dyDescent="0.25">
      <c r="A550" s="721" t="s">
        <v>45</v>
      </c>
      <c r="B550" s="722"/>
      <c r="C550" s="722"/>
      <c r="D550" s="722"/>
      <c r="E550" s="722"/>
      <c r="F550" s="722"/>
      <c r="G550" s="722"/>
      <c r="H550" s="722"/>
      <c r="I550" s="722"/>
      <c r="J550" s="722"/>
      <c r="K550" s="723"/>
      <c r="L550" s="722"/>
      <c r="M550" s="722"/>
      <c r="N550" s="722"/>
      <c r="O550" s="722"/>
      <c r="P550" s="722"/>
      <c r="Q550" s="724"/>
    </row>
    <row r="551" spans="1:38" ht="18.75" x14ac:dyDescent="0.3">
      <c r="A551" s="725"/>
      <c r="B551" s="726"/>
      <c r="C551" s="726"/>
      <c r="D551" s="726"/>
      <c r="E551" s="726"/>
      <c r="F551" s="726"/>
      <c r="G551" s="726"/>
      <c r="H551" s="726"/>
      <c r="I551" s="726"/>
      <c r="J551" s="726"/>
      <c r="K551" s="727"/>
      <c r="L551" s="726"/>
      <c r="M551" s="726"/>
      <c r="N551" s="726"/>
      <c r="O551" s="726"/>
      <c r="P551" s="726"/>
      <c r="Q551" s="728"/>
      <c r="AF551" s="33"/>
    </row>
    <row r="552" spans="1:38" ht="15.75" x14ac:dyDescent="0.25">
      <c r="A552" s="725"/>
      <c r="B552" s="726"/>
      <c r="C552" s="726"/>
      <c r="D552" s="726"/>
      <c r="E552" s="726"/>
      <c r="F552" s="726"/>
      <c r="G552" s="726"/>
      <c r="H552" s="726"/>
      <c r="I552" s="726"/>
      <c r="J552" s="726"/>
      <c r="K552" s="727"/>
      <c r="L552" s="726"/>
      <c r="M552" s="726"/>
      <c r="N552" s="726"/>
      <c r="O552" s="726"/>
      <c r="P552" s="726"/>
      <c r="Q552" s="728"/>
      <c r="AE552" s="34" t="s">
        <v>66</v>
      </c>
      <c r="AF552" s="24"/>
    </row>
    <row r="553" spans="1:38" ht="15.75" x14ac:dyDescent="0.25">
      <c r="A553" s="725"/>
      <c r="B553" s="726"/>
      <c r="C553" s="726"/>
      <c r="D553" s="726"/>
      <c r="E553" s="726"/>
      <c r="F553" s="726"/>
      <c r="G553" s="726"/>
      <c r="H553" s="726"/>
      <c r="I553" s="726"/>
      <c r="J553" s="726"/>
      <c r="K553" s="727"/>
      <c r="L553" s="726"/>
      <c r="M553" s="726"/>
      <c r="N553" s="726"/>
      <c r="O553" s="726"/>
      <c r="P553" s="726"/>
      <c r="Q553" s="728"/>
      <c r="AE553" s="34" t="s">
        <v>46</v>
      </c>
      <c r="AF553" s="54">
        <f>(Z548-Z542)+(AF548-AF542)</f>
        <v>38418.6</v>
      </c>
    </row>
    <row r="554" spans="1:38" ht="15.75" x14ac:dyDescent="0.25">
      <c r="A554" s="725"/>
      <c r="B554" s="726"/>
      <c r="C554" s="726"/>
      <c r="D554" s="726"/>
      <c r="E554" s="726"/>
      <c r="F554" s="726"/>
      <c r="G554" s="726"/>
      <c r="H554" s="726"/>
      <c r="I554" s="726"/>
      <c r="J554" s="726"/>
      <c r="K554" s="727"/>
      <c r="L554" s="726"/>
      <c r="M554" s="726"/>
      <c r="N554" s="726"/>
      <c r="O554" s="726"/>
      <c r="P554" s="726"/>
      <c r="Q554" s="728"/>
      <c r="AE554" s="34" t="s">
        <v>47</v>
      </c>
      <c r="AF554" s="54">
        <f>W548+AD548</f>
        <v>105615.57</v>
      </c>
    </row>
    <row r="555" spans="1:38" ht="15.75" x14ac:dyDescent="0.25">
      <c r="A555" s="725"/>
      <c r="B555" s="726"/>
      <c r="C555" s="726"/>
      <c r="D555" s="726"/>
      <c r="E555" s="726"/>
      <c r="F555" s="726"/>
      <c r="G555" s="726"/>
      <c r="H555" s="726"/>
      <c r="I555" s="726"/>
      <c r="J555" s="726"/>
      <c r="K555" s="727"/>
      <c r="L555" s="726"/>
      <c r="M555" s="726"/>
      <c r="N555" s="726"/>
      <c r="O555" s="726"/>
      <c r="P555" s="726"/>
      <c r="Q555" s="728"/>
      <c r="AE555" s="34" t="s">
        <v>48</v>
      </c>
      <c r="AF555" s="54">
        <f>Z542+AF542</f>
        <v>9487.380000000001</v>
      </c>
    </row>
    <row r="556" spans="1:38" ht="15.75" x14ac:dyDescent="0.25">
      <c r="A556" s="725"/>
      <c r="B556" s="726"/>
      <c r="C556" s="726"/>
      <c r="D556" s="726"/>
      <c r="E556" s="726"/>
      <c r="F556" s="726"/>
      <c r="G556" s="726"/>
      <c r="H556" s="726"/>
      <c r="I556" s="726"/>
      <c r="J556" s="726"/>
      <c r="K556" s="727"/>
      <c r="L556" s="726"/>
      <c r="M556" s="726"/>
      <c r="N556" s="726"/>
      <c r="O556" s="726"/>
      <c r="P556" s="726"/>
      <c r="Q556" s="728"/>
      <c r="AE556" s="34" t="s">
        <v>49</v>
      </c>
      <c r="AF556" s="55">
        <f>SUM(AF553:AF555)</f>
        <v>153521.55000000002</v>
      </c>
    </row>
    <row r="557" spans="1:38" x14ac:dyDescent="0.25">
      <c r="A557" s="725"/>
      <c r="B557" s="726"/>
      <c r="C557" s="726"/>
      <c r="D557" s="726"/>
      <c r="E557" s="726"/>
      <c r="F557" s="726"/>
      <c r="G557" s="726"/>
      <c r="H557" s="726"/>
      <c r="I557" s="726"/>
      <c r="J557" s="726"/>
      <c r="K557" s="727"/>
      <c r="L557" s="726"/>
      <c r="M557" s="726"/>
      <c r="N557" s="726"/>
      <c r="O557" s="726"/>
      <c r="P557" s="726"/>
      <c r="Q557" s="728"/>
    </row>
    <row r="558" spans="1:38" ht="15.75" thickBot="1" x14ac:dyDescent="0.3">
      <c r="A558" s="729"/>
      <c r="B558" s="730"/>
      <c r="C558" s="730"/>
      <c r="D558" s="730"/>
      <c r="E558" s="730"/>
      <c r="F558" s="730"/>
      <c r="G558" s="730"/>
      <c r="H558" s="730"/>
      <c r="I558" s="730"/>
      <c r="J558" s="730"/>
      <c r="K558" s="731"/>
      <c r="L558" s="730"/>
      <c r="M558" s="730"/>
      <c r="N558" s="730"/>
      <c r="O558" s="730"/>
      <c r="P558" s="730"/>
      <c r="Q558" s="732"/>
    </row>
    <row r="559" spans="1:38" ht="15.75" thickTop="1" x14ac:dyDescent="0.25"/>
    <row r="561" spans="1:39" ht="15.75" thickBot="1" x14ac:dyDescent="0.3"/>
    <row r="562" spans="1:39" ht="27" thickBot="1" x14ac:dyDescent="0.3">
      <c r="A562" s="733" t="s">
        <v>150</v>
      </c>
      <c r="B562" s="734"/>
      <c r="C562" s="734"/>
      <c r="D562" s="734"/>
      <c r="E562" s="734"/>
      <c r="F562" s="734"/>
      <c r="G562" s="734"/>
      <c r="H562" s="734"/>
      <c r="I562" s="734"/>
      <c r="J562" s="734"/>
      <c r="K562" s="735"/>
      <c r="L562" s="734"/>
      <c r="M562" s="734"/>
      <c r="N562" s="734"/>
      <c r="O562" s="734"/>
      <c r="P562" s="734"/>
      <c r="Q562" s="734"/>
      <c r="R562" s="734"/>
      <c r="S562" s="734"/>
      <c r="T562" s="734"/>
      <c r="U562" s="734"/>
      <c r="V562" s="734"/>
      <c r="W562" s="734"/>
      <c r="X562" s="734"/>
      <c r="Y562" s="734"/>
      <c r="Z562" s="734"/>
      <c r="AA562" s="734"/>
      <c r="AB562" s="734"/>
      <c r="AC562" s="734"/>
      <c r="AD562" s="734"/>
      <c r="AE562" s="734"/>
      <c r="AF562" s="734"/>
      <c r="AG562" s="734"/>
      <c r="AH562" s="734"/>
      <c r="AI562" s="734"/>
      <c r="AJ562" s="734"/>
      <c r="AK562" s="736"/>
      <c r="AL562" s="73"/>
      <c r="AM562" s="45"/>
    </row>
    <row r="563" spans="1:39" ht="21" customHeight="1" x14ac:dyDescent="0.25">
      <c r="A563" s="737" t="s">
        <v>114</v>
      </c>
      <c r="B563" s="738"/>
      <c r="C563" s="744" t="s">
        <v>41</v>
      </c>
      <c r="D563" s="745"/>
      <c r="E563" s="748" t="s">
        <v>100</v>
      </c>
      <c r="F563" s="749"/>
      <c r="G563" s="749"/>
      <c r="H563" s="749"/>
      <c r="I563" s="749"/>
      <c r="J563" s="749"/>
      <c r="K563" s="750"/>
      <c r="L563" s="749"/>
      <c r="M563" s="749"/>
      <c r="N563" s="749"/>
      <c r="O563" s="754" t="s">
        <v>77</v>
      </c>
      <c r="P563" s="755"/>
      <c r="Q563" s="755"/>
      <c r="R563" s="755"/>
      <c r="S563" s="755"/>
      <c r="T563" s="755"/>
      <c r="U563" s="755"/>
      <c r="V563" s="755"/>
      <c r="W563" s="755"/>
      <c r="X563" s="755"/>
      <c r="Y563" s="755"/>
      <c r="Z563" s="755"/>
      <c r="AA563" s="755"/>
      <c r="AB563" s="755"/>
      <c r="AC563" s="755"/>
      <c r="AD563" s="755"/>
      <c r="AE563" s="755"/>
      <c r="AF563" s="755"/>
      <c r="AG563" s="755"/>
      <c r="AH563" s="755"/>
      <c r="AI563" s="755"/>
      <c r="AJ563" s="755"/>
      <c r="AK563" s="756"/>
      <c r="AL563" s="63"/>
    </row>
    <row r="564" spans="1:39" ht="36" customHeight="1" thickBot="1" x14ac:dyDescent="0.3">
      <c r="A564" s="739"/>
      <c r="B564" s="740"/>
      <c r="C564" s="746"/>
      <c r="D564" s="747"/>
      <c r="E564" s="751"/>
      <c r="F564" s="752"/>
      <c r="G564" s="752"/>
      <c r="H564" s="752"/>
      <c r="I564" s="752"/>
      <c r="J564" s="752"/>
      <c r="K564" s="753"/>
      <c r="L564" s="752"/>
      <c r="M564" s="752"/>
      <c r="N564" s="752"/>
      <c r="O564" s="757"/>
      <c r="P564" s="758"/>
      <c r="Q564" s="758"/>
      <c r="R564" s="758"/>
      <c r="S564" s="758"/>
      <c r="T564" s="758"/>
      <c r="U564" s="758"/>
      <c r="V564" s="758"/>
      <c r="W564" s="758"/>
      <c r="X564" s="758"/>
      <c r="Y564" s="758"/>
      <c r="Z564" s="758"/>
      <c r="AA564" s="758"/>
      <c r="AB564" s="758"/>
      <c r="AC564" s="758"/>
      <c r="AD564" s="758"/>
      <c r="AE564" s="758"/>
      <c r="AF564" s="758"/>
      <c r="AG564" s="758"/>
      <c r="AH564" s="758"/>
      <c r="AI564" s="758"/>
      <c r="AJ564" s="758"/>
      <c r="AK564" s="759"/>
      <c r="AL564" s="63"/>
    </row>
    <row r="565" spans="1:39" s="33" customFormat="1" ht="84" customHeight="1" thickBot="1" x14ac:dyDescent="0.35">
      <c r="A565" s="739"/>
      <c r="B565" s="741"/>
      <c r="C565" s="760" t="s">
        <v>43</v>
      </c>
      <c r="D565" s="762" t="s">
        <v>44</v>
      </c>
      <c r="E565" s="764" t="s">
        <v>59</v>
      </c>
      <c r="F565" s="765"/>
      <c r="G565" s="765"/>
      <c r="H565" s="766"/>
      <c r="I565" s="767" t="s">
        <v>58</v>
      </c>
      <c r="J565" s="768"/>
      <c r="K565" s="769"/>
      <c r="L565" s="770"/>
      <c r="M565" s="771" t="s">
        <v>49</v>
      </c>
      <c r="N565" s="772"/>
      <c r="O565" s="773" t="s">
        <v>103</v>
      </c>
      <c r="P565" s="774"/>
      <c r="Q565" s="774"/>
      <c r="R565" s="775"/>
      <c r="S565" s="776" t="s">
        <v>49</v>
      </c>
      <c r="T565" s="777"/>
      <c r="U565" s="778" t="s">
        <v>104</v>
      </c>
      <c r="V565" s="779"/>
      <c r="W565" s="779"/>
      <c r="X565" s="779"/>
      <c r="Y565" s="779"/>
      <c r="Z565" s="780"/>
      <c r="AA565" s="781" t="s">
        <v>49</v>
      </c>
      <c r="AB565" s="782"/>
      <c r="AC565" s="783" t="s">
        <v>105</v>
      </c>
      <c r="AD565" s="784"/>
      <c r="AE565" s="784"/>
      <c r="AF565" s="785"/>
      <c r="AG565" s="786" t="s">
        <v>49</v>
      </c>
      <c r="AH565" s="787"/>
      <c r="AI565" s="788" t="s">
        <v>23</v>
      </c>
      <c r="AJ565" s="789"/>
      <c r="AK565" s="790"/>
      <c r="AL565" s="62"/>
    </row>
    <row r="566" spans="1:39" ht="113.25" thickBot="1" x14ac:dyDescent="0.3">
      <c r="A566" s="742"/>
      <c r="B566" s="743"/>
      <c r="C566" s="761"/>
      <c r="D566" s="763"/>
      <c r="E566" s="91" t="s">
        <v>81</v>
      </c>
      <c r="F566" s="619" t="s">
        <v>82</v>
      </c>
      <c r="G566" s="91" t="s">
        <v>83</v>
      </c>
      <c r="H566" s="619" t="s">
        <v>84</v>
      </c>
      <c r="I566" s="197" t="s">
        <v>81</v>
      </c>
      <c r="J566" s="64" t="s">
        <v>92</v>
      </c>
      <c r="K566" s="197" t="s">
        <v>93</v>
      </c>
      <c r="L566" s="64" t="s">
        <v>94</v>
      </c>
      <c r="M566" s="98" t="s">
        <v>85</v>
      </c>
      <c r="N566" s="207" t="s">
        <v>86</v>
      </c>
      <c r="O566" s="100" t="s">
        <v>87</v>
      </c>
      <c r="P566" s="102" t="s">
        <v>101</v>
      </c>
      <c r="Q566" s="100" t="s">
        <v>88</v>
      </c>
      <c r="R566" s="102" t="s">
        <v>102</v>
      </c>
      <c r="S566" s="103" t="s">
        <v>89</v>
      </c>
      <c r="T566" s="213" t="s">
        <v>90</v>
      </c>
      <c r="U566" s="104" t="s">
        <v>87</v>
      </c>
      <c r="V566" s="107" t="s">
        <v>106</v>
      </c>
      <c r="W566" s="105" t="s">
        <v>107</v>
      </c>
      <c r="X566" s="108" t="s">
        <v>88</v>
      </c>
      <c r="Y566" s="107" t="s">
        <v>108</v>
      </c>
      <c r="Z566" s="105" t="s">
        <v>109</v>
      </c>
      <c r="AA566" s="110" t="s">
        <v>95</v>
      </c>
      <c r="AB566" s="111" t="s">
        <v>96</v>
      </c>
      <c r="AC566" s="112" t="s">
        <v>87</v>
      </c>
      <c r="AD566" s="113" t="s">
        <v>101</v>
      </c>
      <c r="AE566" s="112" t="s">
        <v>88</v>
      </c>
      <c r="AF566" s="113" t="s">
        <v>102</v>
      </c>
      <c r="AG566" s="114" t="s">
        <v>91</v>
      </c>
      <c r="AH566" s="115" t="s">
        <v>110</v>
      </c>
      <c r="AI566" s="120" t="s">
        <v>111</v>
      </c>
      <c r="AJ566" s="122" t="s">
        <v>112</v>
      </c>
      <c r="AK566" s="151" t="s">
        <v>79</v>
      </c>
      <c r="AL566" s="58"/>
      <c r="AM566" s="59"/>
    </row>
    <row r="567" spans="1:39" ht="15.75" thickBot="1" x14ac:dyDescent="0.3">
      <c r="A567" s="708" t="s">
        <v>1</v>
      </c>
      <c r="B567" s="709"/>
      <c r="C567" s="139" t="s">
        <v>2</v>
      </c>
      <c r="D567" s="143" t="s">
        <v>3</v>
      </c>
      <c r="E567" s="144" t="s">
        <v>4</v>
      </c>
      <c r="F567" s="264" t="s">
        <v>5</v>
      </c>
      <c r="G567" s="144" t="s">
        <v>33</v>
      </c>
      <c r="H567" s="264" t="s">
        <v>34</v>
      </c>
      <c r="I567" s="263" t="s">
        <v>18</v>
      </c>
      <c r="J567" s="146" t="s">
        <v>19</v>
      </c>
      <c r="K567" s="263" t="s">
        <v>20</v>
      </c>
      <c r="L567" s="264" t="s">
        <v>21</v>
      </c>
      <c r="M567" s="145" t="s">
        <v>22</v>
      </c>
      <c r="N567" s="264" t="s">
        <v>35</v>
      </c>
      <c r="O567" s="144" t="s">
        <v>36</v>
      </c>
      <c r="P567" s="264" t="s">
        <v>37</v>
      </c>
      <c r="Q567" s="144" t="s">
        <v>38</v>
      </c>
      <c r="R567" s="264" t="s">
        <v>24</v>
      </c>
      <c r="S567" s="145" t="s">
        <v>25</v>
      </c>
      <c r="T567" s="146" t="s">
        <v>26</v>
      </c>
      <c r="U567" s="144" t="s">
        <v>27</v>
      </c>
      <c r="V567" s="88" t="s">
        <v>28</v>
      </c>
      <c r="W567" s="147" t="s">
        <v>29</v>
      </c>
      <c r="X567" s="148" t="s">
        <v>30</v>
      </c>
      <c r="Y567" s="89" t="s">
        <v>31</v>
      </c>
      <c r="Z567" s="264" t="s">
        <v>32</v>
      </c>
      <c r="AA567" s="145" t="s">
        <v>51</v>
      </c>
      <c r="AB567" s="140" t="s">
        <v>52</v>
      </c>
      <c r="AC567" s="144" t="s">
        <v>53</v>
      </c>
      <c r="AD567" s="140" t="s">
        <v>54</v>
      </c>
      <c r="AE567" s="144" t="s">
        <v>55</v>
      </c>
      <c r="AF567" s="140" t="s">
        <v>56</v>
      </c>
      <c r="AG567" s="145" t="s">
        <v>60</v>
      </c>
      <c r="AH567" s="140" t="s">
        <v>61</v>
      </c>
      <c r="AI567" s="139" t="s">
        <v>62</v>
      </c>
      <c r="AJ567" s="140" t="s">
        <v>63</v>
      </c>
      <c r="AK567" s="152" t="s">
        <v>64</v>
      </c>
      <c r="AL567" s="60"/>
      <c r="AM567" s="59"/>
    </row>
    <row r="568" spans="1:39" ht="37.5" x14ac:dyDescent="0.25">
      <c r="A568" s="31">
        <v>1</v>
      </c>
      <c r="B568" s="131" t="s">
        <v>71</v>
      </c>
      <c r="C568" s="864">
        <f>C535</f>
        <v>722844.59</v>
      </c>
      <c r="D568" s="865">
        <f>C568-AH587</f>
        <v>569323.04</v>
      </c>
      <c r="E568" s="251">
        <v>2</v>
      </c>
      <c r="F568" s="468">
        <v>13837.24</v>
      </c>
      <c r="G568" s="224">
        <v>1</v>
      </c>
      <c r="H568" s="475">
        <v>35000</v>
      </c>
      <c r="I568" s="199">
        <v>0</v>
      </c>
      <c r="J568" s="227">
        <v>0</v>
      </c>
      <c r="K568" s="199">
        <v>1</v>
      </c>
      <c r="L568" s="437">
        <v>35000</v>
      </c>
      <c r="M568" s="248">
        <f t="shared" ref="M568:M586" si="355">SUM(I568,K568)</f>
        <v>1</v>
      </c>
      <c r="N568" s="249">
        <f t="shared" ref="N568:N586" si="356">SUM(J568,L568)</f>
        <v>35000</v>
      </c>
      <c r="O568" s="226"/>
      <c r="P568" s="221"/>
      <c r="Q568" s="226"/>
      <c r="R568" s="221"/>
      <c r="S568" s="245">
        <f t="shared" ref="S568:S575" si="357">O568+Q568</f>
        <v>0</v>
      </c>
      <c r="T568" s="246">
        <f t="shared" ref="T568:T575" si="358">P568+R568</f>
        <v>0</v>
      </c>
      <c r="U568" s="231"/>
      <c r="V568" s="232"/>
      <c r="W568" s="230"/>
      <c r="X568" s="242"/>
      <c r="Y568" s="232"/>
      <c r="Z568" s="230"/>
      <c r="AA568" s="239">
        <f t="shared" ref="AA568" si="359">U568+X568</f>
        <v>0</v>
      </c>
      <c r="AB568" s="229">
        <f t="shared" ref="AB568" si="360">W568+Z568</f>
        <v>0</v>
      </c>
      <c r="AC568" s="219"/>
      <c r="AD568" s="222"/>
      <c r="AE568" s="219"/>
      <c r="AF568" s="222"/>
      <c r="AG568" s="261">
        <f t="shared" ref="AG568" si="361">U568+X568+AC568+AE568</f>
        <v>0</v>
      </c>
      <c r="AH568" s="262">
        <f t="shared" ref="AH568" si="362">W568+Z568+AD568+AF568</f>
        <v>0</v>
      </c>
      <c r="AI568" s="67">
        <f>AD568/C535</f>
        <v>0</v>
      </c>
      <c r="AJ568" s="141">
        <f>AF568/C535</f>
        <v>0</v>
      </c>
      <c r="AK568" s="153">
        <f>AH568/C535</f>
        <v>0</v>
      </c>
      <c r="AL568" s="61"/>
      <c r="AM568" s="59"/>
    </row>
    <row r="569" spans="1:39" ht="75" x14ac:dyDescent="0.25">
      <c r="A569" s="32">
        <v>2</v>
      </c>
      <c r="B569" s="131" t="s">
        <v>72</v>
      </c>
      <c r="C569" s="864"/>
      <c r="D569" s="865"/>
      <c r="E569" s="251"/>
      <c r="F569" s="468"/>
      <c r="G569" s="224"/>
      <c r="H569" s="475"/>
      <c r="I569" s="199"/>
      <c r="J569" s="227"/>
      <c r="K569" s="199"/>
      <c r="L569" s="437"/>
      <c r="M569" s="248">
        <f t="shared" si="355"/>
        <v>0</v>
      </c>
      <c r="N569" s="249">
        <f t="shared" si="356"/>
        <v>0</v>
      </c>
      <c r="O569" s="226"/>
      <c r="P569" s="221"/>
      <c r="Q569" s="226"/>
      <c r="R569" s="221"/>
      <c r="S569" s="245">
        <f t="shared" si="357"/>
        <v>0</v>
      </c>
      <c r="T569" s="246">
        <f t="shared" si="358"/>
        <v>0</v>
      </c>
      <c r="U569" s="231"/>
      <c r="V569" s="232"/>
      <c r="W569" s="230"/>
      <c r="X569" s="242"/>
      <c r="Y569" s="232"/>
      <c r="Z569" s="230"/>
      <c r="AA569" s="239">
        <f t="shared" ref="AA569:AA570" si="363">U569+X569</f>
        <v>0</v>
      </c>
      <c r="AB569" s="229">
        <f t="shared" ref="AB569:AB570" si="364">W569+Z569</f>
        <v>0</v>
      </c>
      <c r="AC569" s="219"/>
      <c r="AD569" s="222"/>
      <c r="AE569" s="219"/>
      <c r="AF569" s="222"/>
      <c r="AG569" s="261">
        <f t="shared" ref="AG569:AG586" si="365">U569+X569+AC569+AE569</f>
        <v>0</v>
      </c>
      <c r="AH569" s="262">
        <f t="shared" ref="AH569:AH586" si="366">W569+Z569+AD569+AF569</f>
        <v>0</v>
      </c>
      <c r="AI569" s="67">
        <f>AD569/C535</f>
        <v>0</v>
      </c>
      <c r="AJ569" s="141">
        <f>AF569/C535</f>
        <v>0</v>
      </c>
      <c r="AK569" s="153">
        <f>AH569/C535</f>
        <v>0</v>
      </c>
      <c r="AL569" s="61"/>
      <c r="AM569" s="59"/>
    </row>
    <row r="570" spans="1:39" ht="37.5" x14ac:dyDescent="0.25">
      <c r="A570" s="32">
        <v>3</v>
      </c>
      <c r="B570" s="131" t="s">
        <v>73</v>
      </c>
      <c r="C570" s="864"/>
      <c r="D570" s="865"/>
      <c r="E570" s="251"/>
      <c r="F570" s="468"/>
      <c r="G570" s="224"/>
      <c r="H570" s="475"/>
      <c r="I570" s="199"/>
      <c r="J570" s="227"/>
      <c r="K570" s="199"/>
      <c r="L570" s="437"/>
      <c r="M570" s="248">
        <f t="shared" si="355"/>
        <v>0</v>
      </c>
      <c r="N570" s="249">
        <f t="shared" si="356"/>
        <v>0</v>
      </c>
      <c r="O570" s="226"/>
      <c r="P570" s="221"/>
      <c r="Q570" s="226"/>
      <c r="R570" s="221"/>
      <c r="S570" s="245">
        <f t="shared" si="357"/>
        <v>0</v>
      </c>
      <c r="T570" s="246">
        <f t="shared" si="358"/>
        <v>0</v>
      </c>
      <c r="U570" s="231"/>
      <c r="V570" s="232"/>
      <c r="W570" s="230"/>
      <c r="X570" s="242"/>
      <c r="Y570" s="232"/>
      <c r="Z570" s="230"/>
      <c r="AA570" s="239">
        <f t="shared" si="363"/>
        <v>0</v>
      </c>
      <c r="AB570" s="229">
        <f t="shared" si="364"/>
        <v>0</v>
      </c>
      <c r="AC570" s="219"/>
      <c r="AD570" s="222"/>
      <c r="AE570" s="219"/>
      <c r="AF570" s="222"/>
      <c r="AG570" s="261">
        <f t="shared" si="365"/>
        <v>0</v>
      </c>
      <c r="AH570" s="262">
        <f t="shared" si="366"/>
        <v>0</v>
      </c>
      <c r="AI570" s="67">
        <f>AD570/C535</f>
        <v>0</v>
      </c>
      <c r="AJ570" s="141">
        <f>AF570/C535</f>
        <v>0</v>
      </c>
      <c r="AK570" s="153">
        <f>AH570/C535</f>
        <v>0</v>
      </c>
      <c r="AL570" s="61"/>
      <c r="AM570" s="59"/>
    </row>
    <row r="571" spans="1:39" ht="37.5" x14ac:dyDescent="0.25">
      <c r="A571" s="32">
        <v>4</v>
      </c>
      <c r="B571" s="131" t="s">
        <v>74</v>
      </c>
      <c r="C571" s="864"/>
      <c r="D571" s="865"/>
      <c r="E571" s="251">
        <v>14</v>
      </c>
      <c r="F571" s="468">
        <v>427981.75</v>
      </c>
      <c r="G571" s="224">
        <v>23</v>
      </c>
      <c r="H571" s="475">
        <v>177000</v>
      </c>
      <c r="I571" s="199">
        <v>4</v>
      </c>
      <c r="J571" s="227">
        <v>106355.6</v>
      </c>
      <c r="K571" s="199">
        <v>23</v>
      </c>
      <c r="L571" s="437">
        <v>177000</v>
      </c>
      <c r="M571" s="248">
        <f t="shared" si="355"/>
        <v>27</v>
      </c>
      <c r="N571" s="249">
        <f t="shared" si="356"/>
        <v>283355.59999999998</v>
      </c>
      <c r="O571" s="226">
        <v>2</v>
      </c>
      <c r="P571" s="221">
        <v>44158.32</v>
      </c>
      <c r="Q571" s="226">
        <v>7</v>
      </c>
      <c r="R571" s="221">
        <v>17975.599999999999</v>
      </c>
      <c r="S571" s="245">
        <f t="shared" si="357"/>
        <v>9</v>
      </c>
      <c r="T571" s="246">
        <f t="shared" si="358"/>
        <v>62133.919999999998</v>
      </c>
      <c r="U571" s="231">
        <v>1</v>
      </c>
      <c r="V571" s="232">
        <v>19013.400000000001</v>
      </c>
      <c r="W571" s="230">
        <v>6720.26</v>
      </c>
      <c r="X571" s="242">
        <v>5</v>
      </c>
      <c r="Y571" s="232">
        <v>45691.74</v>
      </c>
      <c r="Z571" s="230">
        <v>36695.03</v>
      </c>
      <c r="AA571" s="239">
        <f t="shared" ref="AA571:AA586" si="367">U571+X571</f>
        <v>6</v>
      </c>
      <c r="AB571" s="229">
        <f t="shared" ref="AB571:AB586" si="368">W571+Z571</f>
        <v>43415.29</v>
      </c>
      <c r="AC571" s="219">
        <v>1</v>
      </c>
      <c r="AD571" s="222">
        <v>17255.91</v>
      </c>
      <c r="AE571" s="219">
        <v>6</v>
      </c>
      <c r="AF571" s="222">
        <v>8119.38</v>
      </c>
      <c r="AG571" s="261">
        <f t="shared" si="365"/>
        <v>13</v>
      </c>
      <c r="AH571" s="262">
        <f t="shared" si="366"/>
        <v>68790.58</v>
      </c>
      <c r="AI571" s="67">
        <f>AD571/C535</f>
        <v>2.3872226808808239E-2</v>
      </c>
      <c r="AJ571" s="141">
        <f>AF571/C535</f>
        <v>1.1232538933437961E-2</v>
      </c>
      <c r="AK571" s="153">
        <f>AH571/C535</f>
        <v>9.5166486616438548E-2</v>
      </c>
      <c r="AL571" s="61"/>
      <c r="AM571" s="59"/>
    </row>
    <row r="572" spans="1:39" ht="37.5" x14ac:dyDescent="0.25">
      <c r="A572" s="32">
        <v>5</v>
      </c>
      <c r="B572" s="131" t="s">
        <v>75</v>
      </c>
      <c r="C572" s="864"/>
      <c r="D572" s="865"/>
      <c r="E572" s="251">
        <v>0</v>
      </c>
      <c r="F572" s="468">
        <v>0</v>
      </c>
      <c r="G572" s="224">
        <v>1</v>
      </c>
      <c r="H572" s="475">
        <v>10000</v>
      </c>
      <c r="I572" s="199">
        <v>0</v>
      </c>
      <c r="J572" s="227">
        <v>0</v>
      </c>
      <c r="K572" s="199">
        <v>1</v>
      </c>
      <c r="L572" s="437">
        <v>10000</v>
      </c>
      <c r="M572" s="248">
        <f t="shared" si="355"/>
        <v>1</v>
      </c>
      <c r="N572" s="249">
        <f t="shared" si="356"/>
        <v>10000</v>
      </c>
      <c r="O572" s="226"/>
      <c r="P572" s="221"/>
      <c r="Q572" s="226"/>
      <c r="R572" s="221"/>
      <c r="S572" s="245">
        <f t="shared" si="357"/>
        <v>0</v>
      </c>
      <c r="T572" s="246">
        <f t="shared" si="358"/>
        <v>0</v>
      </c>
      <c r="U572" s="231"/>
      <c r="V572" s="232"/>
      <c r="W572" s="230"/>
      <c r="X572" s="242"/>
      <c r="Y572" s="232"/>
      <c r="Z572" s="230"/>
      <c r="AA572" s="239">
        <f t="shared" si="367"/>
        <v>0</v>
      </c>
      <c r="AB572" s="229">
        <f t="shared" si="368"/>
        <v>0</v>
      </c>
      <c r="AC572" s="219"/>
      <c r="AD572" s="222"/>
      <c r="AE572" s="219"/>
      <c r="AF572" s="222"/>
      <c r="AG572" s="261">
        <f t="shared" si="365"/>
        <v>0</v>
      </c>
      <c r="AH572" s="262">
        <f t="shared" si="366"/>
        <v>0</v>
      </c>
      <c r="AI572" s="67">
        <f>AD572/C535</f>
        <v>0</v>
      </c>
      <c r="AJ572" s="141">
        <f>AF572/C535</f>
        <v>0</v>
      </c>
      <c r="AK572" s="153">
        <f>AH572/C535</f>
        <v>0</v>
      </c>
      <c r="AL572" s="61"/>
      <c r="AM572" s="59"/>
    </row>
    <row r="573" spans="1:39" ht="37.5" x14ac:dyDescent="0.25">
      <c r="A573" s="32">
        <v>6</v>
      </c>
      <c r="B573" s="131" t="s">
        <v>76</v>
      </c>
      <c r="C573" s="864"/>
      <c r="D573" s="865"/>
      <c r="E573" s="251"/>
      <c r="F573" s="468"/>
      <c r="G573" s="224"/>
      <c r="H573" s="475"/>
      <c r="I573" s="199"/>
      <c r="J573" s="303"/>
      <c r="K573" s="199"/>
      <c r="L573" s="437"/>
      <c r="M573" s="248">
        <f t="shared" si="355"/>
        <v>0</v>
      </c>
      <c r="N573" s="249">
        <f t="shared" si="356"/>
        <v>0</v>
      </c>
      <c r="O573" s="226"/>
      <c r="P573" s="221"/>
      <c r="Q573" s="226"/>
      <c r="R573" s="221"/>
      <c r="S573" s="245">
        <f t="shared" si="357"/>
        <v>0</v>
      </c>
      <c r="T573" s="246">
        <f t="shared" si="358"/>
        <v>0</v>
      </c>
      <c r="U573" s="231"/>
      <c r="V573" s="232"/>
      <c r="W573" s="230"/>
      <c r="X573" s="242"/>
      <c r="Y573" s="232"/>
      <c r="Z573" s="230"/>
      <c r="AA573" s="239">
        <f t="shared" si="367"/>
        <v>0</v>
      </c>
      <c r="AB573" s="229">
        <f t="shared" si="368"/>
        <v>0</v>
      </c>
      <c r="AC573" s="219"/>
      <c r="AD573" s="222"/>
      <c r="AE573" s="219"/>
      <c r="AF573" s="222"/>
      <c r="AG573" s="261">
        <f t="shared" si="365"/>
        <v>0</v>
      </c>
      <c r="AH573" s="262">
        <f t="shared" si="366"/>
        <v>0</v>
      </c>
      <c r="AI573" s="67">
        <f>AD573/C535</f>
        <v>0</v>
      </c>
      <c r="AJ573" s="141">
        <f>AF573/C535</f>
        <v>0</v>
      </c>
      <c r="AK573" s="153">
        <f>AH573/C535</f>
        <v>0</v>
      </c>
      <c r="AL573" s="61"/>
      <c r="AM573" s="59"/>
    </row>
    <row r="574" spans="1:39" ht="38.25" thickBot="1" x14ac:dyDescent="0.35">
      <c r="A574" s="32">
        <v>7</v>
      </c>
      <c r="B574" s="132" t="s">
        <v>42</v>
      </c>
      <c r="C574" s="864"/>
      <c r="D574" s="865"/>
      <c r="E574" s="251"/>
      <c r="F574" s="468"/>
      <c r="G574" s="224"/>
      <c r="H574" s="475"/>
      <c r="I574" s="199"/>
      <c r="J574" s="303"/>
      <c r="K574" s="199"/>
      <c r="L574" s="437"/>
      <c r="M574" s="248">
        <f t="shared" si="355"/>
        <v>0</v>
      </c>
      <c r="N574" s="249">
        <f t="shared" si="356"/>
        <v>0</v>
      </c>
      <c r="O574" s="226"/>
      <c r="P574" s="221"/>
      <c r="Q574" s="226"/>
      <c r="R574" s="221"/>
      <c r="S574" s="245">
        <f t="shared" si="357"/>
        <v>0</v>
      </c>
      <c r="T574" s="246">
        <f t="shared" si="358"/>
        <v>0</v>
      </c>
      <c r="U574" s="231"/>
      <c r="V574" s="232"/>
      <c r="W574" s="230"/>
      <c r="X574" s="242"/>
      <c r="Y574" s="232"/>
      <c r="Z574" s="230"/>
      <c r="AA574" s="239">
        <f t="shared" si="367"/>
        <v>0</v>
      </c>
      <c r="AB574" s="229">
        <f t="shared" si="368"/>
        <v>0</v>
      </c>
      <c r="AC574" s="219"/>
      <c r="AD574" s="222"/>
      <c r="AE574" s="219"/>
      <c r="AF574" s="222"/>
      <c r="AG574" s="261">
        <f t="shared" si="365"/>
        <v>0</v>
      </c>
      <c r="AH574" s="262">
        <f t="shared" si="366"/>
        <v>0</v>
      </c>
      <c r="AI574" s="67">
        <f>AD574/C535</f>
        <v>0</v>
      </c>
      <c r="AJ574" s="141">
        <f>AF574/C535</f>
        <v>0</v>
      </c>
      <c r="AK574" s="153">
        <f>AH574/C535</f>
        <v>0</v>
      </c>
      <c r="AL574" s="61"/>
      <c r="AM574" s="59"/>
    </row>
    <row r="575" spans="1:39" ht="38.25" thickBot="1" x14ac:dyDescent="0.3">
      <c r="A575" s="32">
        <v>8</v>
      </c>
      <c r="B575" s="133" t="s">
        <v>67</v>
      </c>
      <c r="C575" s="864"/>
      <c r="D575" s="865"/>
      <c r="E575" s="251"/>
      <c r="F575" s="468"/>
      <c r="G575" s="224"/>
      <c r="H575" s="475"/>
      <c r="I575" s="199"/>
      <c r="J575" s="303"/>
      <c r="K575" s="199"/>
      <c r="L575" s="437"/>
      <c r="M575" s="248">
        <f t="shared" si="355"/>
        <v>0</v>
      </c>
      <c r="N575" s="249">
        <f t="shared" si="356"/>
        <v>0</v>
      </c>
      <c r="O575" s="226"/>
      <c r="P575" s="221"/>
      <c r="Q575" s="226"/>
      <c r="R575" s="221"/>
      <c r="S575" s="245">
        <f t="shared" si="357"/>
        <v>0</v>
      </c>
      <c r="T575" s="246">
        <f t="shared" si="358"/>
        <v>0</v>
      </c>
      <c r="U575" s="231"/>
      <c r="V575" s="232"/>
      <c r="W575" s="230"/>
      <c r="X575" s="242"/>
      <c r="Y575" s="232"/>
      <c r="Z575" s="230"/>
      <c r="AA575" s="239">
        <f t="shared" si="367"/>
        <v>0</v>
      </c>
      <c r="AB575" s="229">
        <f t="shared" si="368"/>
        <v>0</v>
      </c>
      <c r="AC575" s="219"/>
      <c r="AD575" s="222"/>
      <c r="AE575" s="219"/>
      <c r="AF575" s="222"/>
      <c r="AG575" s="261">
        <f t="shared" si="365"/>
        <v>0</v>
      </c>
      <c r="AH575" s="262">
        <f t="shared" si="366"/>
        <v>0</v>
      </c>
      <c r="AI575" s="67">
        <f>AD575/C535</f>
        <v>0</v>
      </c>
      <c r="AJ575" s="141">
        <f>AF575/C535</f>
        <v>0</v>
      </c>
      <c r="AK575" s="153">
        <f>AH575/C535</f>
        <v>0</v>
      </c>
      <c r="AL575" s="61"/>
      <c r="AM575" s="59"/>
    </row>
    <row r="576" spans="1:39" ht="21" x14ac:dyDescent="0.25">
      <c r="A576" s="14" t="s">
        <v>69</v>
      </c>
      <c r="B576" s="134" t="s">
        <v>153</v>
      </c>
      <c r="C576" s="864"/>
      <c r="D576" s="865"/>
      <c r="E576" s="251">
        <v>4</v>
      </c>
      <c r="F576" s="468">
        <v>277134.78999999998</v>
      </c>
      <c r="G576" s="224">
        <v>1</v>
      </c>
      <c r="H576" s="475">
        <v>20000</v>
      </c>
      <c r="I576" s="199">
        <v>3</v>
      </c>
      <c r="J576" s="303">
        <v>215634.79</v>
      </c>
      <c r="K576" s="199">
        <v>1</v>
      </c>
      <c r="L576" s="437">
        <v>20000</v>
      </c>
      <c r="M576" s="248">
        <f t="shared" si="355"/>
        <v>4</v>
      </c>
      <c r="N576" s="249">
        <f t="shared" si="356"/>
        <v>235634.79</v>
      </c>
      <c r="O576" s="226">
        <v>0</v>
      </c>
      <c r="P576" s="221">
        <v>0</v>
      </c>
      <c r="Q576" s="226">
        <v>1</v>
      </c>
      <c r="R576" s="221">
        <v>5000</v>
      </c>
      <c r="S576" s="245">
        <f t="shared" ref="S576:T586" si="369">SUM(O576,Q576)</f>
        <v>1</v>
      </c>
      <c r="T576" s="246">
        <f t="shared" si="369"/>
        <v>5000</v>
      </c>
      <c r="U576" s="231">
        <v>2</v>
      </c>
      <c r="V576" s="232">
        <v>15955.2</v>
      </c>
      <c r="W576" s="230">
        <v>22199.97</v>
      </c>
      <c r="X576" s="242">
        <v>0</v>
      </c>
      <c r="Y576" s="232">
        <v>0</v>
      </c>
      <c r="Z576" s="230">
        <v>0</v>
      </c>
      <c r="AA576" s="239">
        <f t="shared" si="367"/>
        <v>2</v>
      </c>
      <c r="AB576" s="229">
        <f t="shared" si="368"/>
        <v>22199.97</v>
      </c>
      <c r="AC576" s="219">
        <v>1</v>
      </c>
      <c r="AD576" s="222">
        <v>47445.43</v>
      </c>
      <c r="AE576" s="219">
        <v>0</v>
      </c>
      <c r="AF576" s="222">
        <v>0</v>
      </c>
      <c r="AG576" s="261">
        <f t="shared" si="365"/>
        <v>3</v>
      </c>
      <c r="AH576" s="262">
        <f t="shared" si="366"/>
        <v>69645.399999999994</v>
      </c>
      <c r="AI576" s="67">
        <f>AD576/$C$535</f>
        <v>6.5637110184362038E-2</v>
      </c>
      <c r="AJ576" s="141">
        <f>AF576/$C$535</f>
        <v>0</v>
      </c>
      <c r="AK576" s="153">
        <f>AH576/$C$535</f>
        <v>9.6349064464880341E-2</v>
      </c>
      <c r="AL576" s="61"/>
      <c r="AM576" s="59"/>
    </row>
    <row r="577" spans="1:39" ht="21" x14ac:dyDescent="0.25">
      <c r="A577" s="14" t="s">
        <v>68</v>
      </c>
      <c r="B577" s="134" t="s">
        <v>154</v>
      </c>
      <c r="C577" s="864"/>
      <c r="D577" s="865"/>
      <c r="E577" s="251">
        <v>1</v>
      </c>
      <c r="F577" s="468">
        <v>9204</v>
      </c>
      <c r="G577" s="224">
        <v>1</v>
      </c>
      <c r="H577" s="475">
        <v>38000</v>
      </c>
      <c r="I577" s="199">
        <v>0</v>
      </c>
      <c r="J577" s="303">
        <v>0</v>
      </c>
      <c r="K577" s="199">
        <v>1</v>
      </c>
      <c r="L577" s="437">
        <v>38000</v>
      </c>
      <c r="M577" s="248">
        <f t="shared" si="355"/>
        <v>1</v>
      </c>
      <c r="N577" s="249">
        <f t="shared" si="356"/>
        <v>38000</v>
      </c>
      <c r="O577" s="226">
        <v>0</v>
      </c>
      <c r="P577" s="221">
        <v>0</v>
      </c>
      <c r="Q577" s="226">
        <v>0</v>
      </c>
      <c r="R577" s="221">
        <v>0</v>
      </c>
      <c r="S577" s="245">
        <f t="shared" si="369"/>
        <v>0</v>
      </c>
      <c r="T577" s="246">
        <f t="shared" si="369"/>
        <v>0</v>
      </c>
      <c r="U577" s="231">
        <v>0</v>
      </c>
      <c r="V577" s="232">
        <v>0</v>
      </c>
      <c r="W577" s="230">
        <v>0</v>
      </c>
      <c r="X577" s="242">
        <v>1</v>
      </c>
      <c r="Y577" s="232">
        <v>0</v>
      </c>
      <c r="Z577" s="230">
        <v>3091.57</v>
      </c>
      <c r="AA577" s="239">
        <f t="shared" si="367"/>
        <v>1</v>
      </c>
      <c r="AB577" s="229">
        <f t="shared" si="368"/>
        <v>3091.57</v>
      </c>
      <c r="AC577" s="219">
        <v>0</v>
      </c>
      <c r="AD577" s="222">
        <v>0</v>
      </c>
      <c r="AE577" s="219">
        <v>0</v>
      </c>
      <c r="AF577" s="222">
        <v>0</v>
      </c>
      <c r="AG577" s="261">
        <f t="shared" si="365"/>
        <v>1</v>
      </c>
      <c r="AH577" s="262">
        <f t="shared" si="366"/>
        <v>3091.57</v>
      </c>
      <c r="AI577" s="67">
        <f t="shared" ref="AI577:AI586" si="370">AD577/$C$535</f>
        <v>0</v>
      </c>
      <c r="AJ577" s="141">
        <f t="shared" ref="AJ577:AJ586" si="371">AF577/$C$535</f>
        <v>0</v>
      </c>
      <c r="AK577" s="153">
        <f t="shared" ref="AK577:AK586" si="372">AH577/$C$535</f>
        <v>4.276949765924098E-3</v>
      </c>
      <c r="AL577" s="61"/>
      <c r="AM577" s="59"/>
    </row>
    <row r="578" spans="1:39" ht="21" x14ac:dyDescent="0.25">
      <c r="A578" s="14" t="s">
        <v>70</v>
      </c>
      <c r="B578" s="134" t="s">
        <v>155</v>
      </c>
      <c r="C578" s="864"/>
      <c r="D578" s="865"/>
      <c r="E578" s="251">
        <v>1</v>
      </c>
      <c r="F578" s="468">
        <v>7720</v>
      </c>
      <c r="G578" s="224">
        <v>1</v>
      </c>
      <c r="H578" s="475">
        <v>50000</v>
      </c>
      <c r="I578" s="199">
        <v>0</v>
      </c>
      <c r="J578" s="303">
        <v>0</v>
      </c>
      <c r="K578" s="199">
        <v>1</v>
      </c>
      <c r="L578" s="437">
        <v>50000</v>
      </c>
      <c r="M578" s="248">
        <f t="shared" si="355"/>
        <v>1</v>
      </c>
      <c r="N578" s="249">
        <f t="shared" si="356"/>
        <v>50000</v>
      </c>
      <c r="O578" s="226">
        <v>0</v>
      </c>
      <c r="P578" s="221">
        <v>0</v>
      </c>
      <c r="Q578" s="226">
        <v>1</v>
      </c>
      <c r="R578" s="221">
        <v>22203.9</v>
      </c>
      <c r="S578" s="245">
        <f t="shared" si="369"/>
        <v>1</v>
      </c>
      <c r="T578" s="246">
        <f t="shared" si="369"/>
        <v>22203.9</v>
      </c>
      <c r="U578" s="231">
        <v>0</v>
      </c>
      <c r="V578" s="232">
        <v>0</v>
      </c>
      <c r="W578" s="230">
        <v>0</v>
      </c>
      <c r="X578" s="242">
        <v>0</v>
      </c>
      <c r="Y578" s="232">
        <v>0</v>
      </c>
      <c r="Z578" s="230">
        <v>0</v>
      </c>
      <c r="AA578" s="239">
        <f t="shared" si="367"/>
        <v>0</v>
      </c>
      <c r="AB578" s="229">
        <f t="shared" si="368"/>
        <v>0</v>
      </c>
      <c r="AC578" s="219">
        <v>0</v>
      </c>
      <c r="AD578" s="222">
        <v>0</v>
      </c>
      <c r="AE578" s="219">
        <v>0</v>
      </c>
      <c r="AF578" s="222">
        <v>0</v>
      </c>
      <c r="AG578" s="261">
        <f t="shared" si="365"/>
        <v>0</v>
      </c>
      <c r="AH578" s="262">
        <f t="shared" si="366"/>
        <v>0</v>
      </c>
      <c r="AI578" s="67">
        <f t="shared" si="370"/>
        <v>0</v>
      </c>
      <c r="AJ578" s="141">
        <f t="shared" si="371"/>
        <v>0</v>
      </c>
      <c r="AK578" s="153">
        <f t="shared" si="372"/>
        <v>0</v>
      </c>
      <c r="AL578" s="61"/>
      <c r="AM578" s="59"/>
    </row>
    <row r="579" spans="1:39" ht="21" x14ac:dyDescent="0.25">
      <c r="A579" s="14" t="s">
        <v>156</v>
      </c>
      <c r="B579" s="134" t="s">
        <v>157</v>
      </c>
      <c r="C579" s="864"/>
      <c r="D579" s="865"/>
      <c r="E579" s="251">
        <v>3</v>
      </c>
      <c r="F579" s="468">
        <v>66094.460000000006</v>
      </c>
      <c r="G579" s="224">
        <v>0</v>
      </c>
      <c r="H579" s="475">
        <v>0</v>
      </c>
      <c r="I579" s="199">
        <v>2</v>
      </c>
      <c r="J579" s="303">
        <v>55890.46</v>
      </c>
      <c r="K579" s="199">
        <v>0</v>
      </c>
      <c r="L579" s="437">
        <v>0</v>
      </c>
      <c r="M579" s="248">
        <f t="shared" si="355"/>
        <v>2</v>
      </c>
      <c r="N579" s="249">
        <f t="shared" si="356"/>
        <v>55890.46</v>
      </c>
      <c r="O579" s="226">
        <v>1</v>
      </c>
      <c r="P579" s="221">
        <v>24447</v>
      </c>
      <c r="Q579" s="226">
        <v>0</v>
      </c>
      <c r="R579" s="221">
        <v>0</v>
      </c>
      <c r="S579" s="245">
        <f t="shared" si="369"/>
        <v>1</v>
      </c>
      <c r="T579" s="246">
        <f t="shared" si="369"/>
        <v>24447</v>
      </c>
      <c r="U579" s="231">
        <v>0</v>
      </c>
      <c r="V579" s="232">
        <v>0</v>
      </c>
      <c r="W579" s="230">
        <v>0</v>
      </c>
      <c r="X579" s="242">
        <v>0</v>
      </c>
      <c r="Y579" s="232">
        <v>0</v>
      </c>
      <c r="Z579" s="230">
        <v>0</v>
      </c>
      <c r="AA579" s="239">
        <f t="shared" si="367"/>
        <v>0</v>
      </c>
      <c r="AB579" s="229">
        <f t="shared" si="368"/>
        <v>0</v>
      </c>
      <c r="AC579" s="219">
        <v>0</v>
      </c>
      <c r="AD579" s="299">
        <v>0</v>
      </c>
      <c r="AE579" s="298">
        <v>0</v>
      </c>
      <c r="AF579" s="299">
        <v>0</v>
      </c>
      <c r="AG579" s="261">
        <f t="shared" si="365"/>
        <v>0</v>
      </c>
      <c r="AH579" s="262">
        <f t="shared" si="366"/>
        <v>0</v>
      </c>
      <c r="AI579" s="304">
        <f t="shared" si="370"/>
        <v>0</v>
      </c>
      <c r="AJ579" s="305">
        <f t="shared" si="371"/>
        <v>0</v>
      </c>
      <c r="AK579" s="306">
        <f t="shared" si="372"/>
        <v>0</v>
      </c>
      <c r="AL579" s="61"/>
      <c r="AM579" s="59"/>
    </row>
    <row r="580" spans="1:39" ht="21" x14ac:dyDescent="0.25">
      <c r="A580" s="14" t="s">
        <v>158</v>
      </c>
      <c r="B580" s="134" t="s">
        <v>159</v>
      </c>
      <c r="C580" s="864"/>
      <c r="D580" s="865"/>
      <c r="E580" s="251">
        <v>1</v>
      </c>
      <c r="F580" s="468">
        <v>25000</v>
      </c>
      <c r="G580" s="224">
        <v>0</v>
      </c>
      <c r="H580" s="475">
        <v>0</v>
      </c>
      <c r="I580" s="199">
        <v>1</v>
      </c>
      <c r="J580" s="303">
        <v>25000</v>
      </c>
      <c r="K580" s="199">
        <v>0</v>
      </c>
      <c r="L580" s="437">
        <v>0</v>
      </c>
      <c r="M580" s="248">
        <f t="shared" si="355"/>
        <v>1</v>
      </c>
      <c r="N580" s="249">
        <f t="shared" si="356"/>
        <v>25000</v>
      </c>
      <c r="O580" s="226">
        <v>0</v>
      </c>
      <c r="P580" s="221">
        <v>0</v>
      </c>
      <c r="Q580" s="226">
        <v>0</v>
      </c>
      <c r="R580" s="221">
        <v>0</v>
      </c>
      <c r="S580" s="245">
        <f t="shared" si="369"/>
        <v>0</v>
      </c>
      <c r="T580" s="246">
        <f t="shared" si="369"/>
        <v>0</v>
      </c>
      <c r="U580" s="231">
        <v>0</v>
      </c>
      <c r="V580" s="232">
        <v>0</v>
      </c>
      <c r="W580" s="230">
        <v>0</v>
      </c>
      <c r="X580" s="242">
        <v>0</v>
      </c>
      <c r="Y580" s="232">
        <v>0</v>
      </c>
      <c r="Z580" s="230">
        <v>0</v>
      </c>
      <c r="AA580" s="239">
        <f t="shared" si="367"/>
        <v>0</v>
      </c>
      <c r="AB580" s="229">
        <f t="shared" si="368"/>
        <v>0</v>
      </c>
      <c r="AC580" s="219">
        <v>0</v>
      </c>
      <c r="AD580" s="222">
        <v>0</v>
      </c>
      <c r="AE580" s="219">
        <v>0</v>
      </c>
      <c r="AF580" s="222">
        <v>0</v>
      </c>
      <c r="AG580" s="261">
        <f t="shared" si="365"/>
        <v>0</v>
      </c>
      <c r="AH580" s="262">
        <f t="shared" si="366"/>
        <v>0</v>
      </c>
      <c r="AI580" s="67">
        <f t="shared" si="370"/>
        <v>0</v>
      </c>
      <c r="AJ580" s="141">
        <f t="shared" si="371"/>
        <v>0</v>
      </c>
      <c r="AK580" s="153">
        <f t="shared" si="372"/>
        <v>0</v>
      </c>
      <c r="AL580" s="61"/>
      <c r="AM580" s="59"/>
    </row>
    <row r="581" spans="1:39" ht="21" x14ac:dyDescent="0.25">
      <c r="A581" s="14" t="s">
        <v>160</v>
      </c>
      <c r="B581" s="134" t="s">
        <v>161</v>
      </c>
      <c r="C581" s="864"/>
      <c r="D581" s="865"/>
      <c r="E581" s="251">
        <v>1</v>
      </c>
      <c r="F581" s="468">
        <v>107439</v>
      </c>
      <c r="G581" s="224">
        <v>0</v>
      </c>
      <c r="H581" s="475">
        <v>0</v>
      </c>
      <c r="I581" s="199">
        <v>0</v>
      </c>
      <c r="J581" s="303">
        <v>0</v>
      </c>
      <c r="K581" s="199">
        <v>0</v>
      </c>
      <c r="L581" s="437">
        <v>0</v>
      </c>
      <c r="M581" s="248">
        <f t="shared" si="355"/>
        <v>0</v>
      </c>
      <c r="N581" s="249">
        <f t="shared" si="356"/>
        <v>0</v>
      </c>
      <c r="O581" s="226">
        <v>0</v>
      </c>
      <c r="P581" s="221">
        <v>0</v>
      </c>
      <c r="Q581" s="226">
        <v>0</v>
      </c>
      <c r="R581" s="221">
        <v>0</v>
      </c>
      <c r="S581" s="245">
        <f t="shared" si="369"/>
        <v>0</v>
      </c>
      <c r="T581" s="246">
        <f t="shared" si="369"/>
        <v>0</v>
      </c>
      <c r="U581" s="231">
        <v>0</v>
      </c>
      <c r="V581" s="232">
        <v>0</v>
      </c>
      <c r="W581" s="230">
        <v>0</v>
      </c>
      <c r="X581" s="242">
        <v>0</v>
      </c>
      <c r="Y581" s="232">
        <v>0</v>
      </c>
      <c r="Z581" s="230">
        <v>0</v>
      </c>
      <c r="AA581" s="239">
        <f t="shared" si="367"/>
        <v>0</v>
      </c>
      <c r="AB581" s="229">
        <f t="shared" si="368"/>
        <v>0</v>
      </c>
      <c r="AC581" s="219">
        <v>0</v>
      </c>
      <c r="AD581" s="222">
        <v>0</v>
      </c>
      <c r="AE581" s="219">
        <v>0</v>
      </c>
      <c r="AF581" s="222">
        <v>0</v>
      </c>
      <c r="AG581" s="261">
        <f t="shared" si="365"/>
        <v>0</v>
      </c>
      <c r="AH581" s="262">
        <f t="shared" si="366"/>
        <v>0</v>
      </c>
      <c r="AI581" s="67">
        <f t="shared" si="370"/>
        <v>0</v>
      </c>
      <c r="AJ581" s="141">
        <f t="shared" si="371"/>
        <v>0</v>
      </c>
      <c r="AK581" s="153">
        <f t="shared" si="372"/>
        <v>0</v>
      </c>
      <c r="AL581" s="61"/>
      <c r="AM581" s="59"/>
    </row>
    <row r="582" spans="1:39" ht="21" x14ac:dyDescent="0.25">
      <c r="A582" s="14" t="s">
        <v>162</v>
      </c>
      <c r="B582" s="134" t="s">
        <v>163</v>
      </c>
      <c r="C582" s="864"/>
      <c r="D582" s="865"/>
      <c r="E582" s="251">
        <v>1</v>
      </c>
      <c r="F582" s="468">
        <v>34214.160000000003</v>
      </c>
      <c r="G582" s="224">
        <v>0</v>
      </c>
      <c r="H582" s="475">
        <v>0</v>
      </c>
      <c r="I582" s="199">
        <v>0</v>
      </c>
      <c r="J582" s="303">
        <v>0</v>
      </c>
      <c r="K582" s="199">
        <v>0</v>
      </c>
      <c r="L582" s="437">
        <v>0</v>
      </c>
      <c r="M582" s="248">
        <f t="shared" si="355"/>
        <v>0</v>
      </c>
      <c r="N582" s="249">
        <f t="shared" si="356"/>
        <v>0</v>
      </c>
      <c r="O582" s="226">
        <v>0</v>
      </c>
      <c r="P582" s="221">
        <v>0</v>
      </c>
      <c r="Q582" s="226">
        <v>0</v>
      </c>
      <c r="R582" s="221">
        <v>0</v>
      </c>
      <c r="S582" s="245">
        <f t="shared" si="369"/>
        <v>0</v>
      </c>
      <c r="T582" s="246">
        <f t="shared" si="369"/>
        <v>0</v>
      </c>
      <c r="U582" s="231">
        <v>0</v>
      </c>
      <c r="V582" s="232">
        <v>0</v>
      </c>
      <c r="W582" s="230">
        <v>0</v>
      </c>
      <c r="X582" s="242">
        <v>0</v>
      </c>
      <c r="Y582" s="232">
        <v>0</v>
      </c>
      <c r="Z582" s="230">
        <v>0</v>
      </c>
      <c r="AA582" s="239">
        <f t="shared" si="367"/>
        <v>0</v>
      </c>
      <c r="AB582" s="229">
        <f t="shared" si="368"/>
        <v>0</v>
      </c>
      <c r="AC582" s="219">
        <v>0</v>
      </c>
      <c r="AD582" s="299">
        <v>0</v>
      </c>
      <c r="AE582" s="298">
        <v>0</v>
      </c>
      <c r="AF582" s="299">
        <v>0</v>
      </c>
      <c r="AG582" s="261">
        <f t="shared" si="365"/>
        <v>0</v>
      </c>
      <c r="AH582" s="262">
        <f t="shared" si="366"/>
        <v>0</v>
      </c>
      <c r="AI582" s="304">
        <f t="shared" si="370"/>
        <v>0</v>
      </c>
      <c r="AJ582" s="305">
        <f t="shared" si="371"/>
        <v>0</v>
      </c>
      <c r="AK582" s="306">
        <f t="shared" si="372"/>
        <v>0</v>
      </c>
      <c r="AL582" s="61"/>
      <c r="AM582" s="59"/>
    </row>
    <row r="583" spans="1:39" ht="21" x14ac:dyDescent="0.25">
      <c r="A583" s="14" t="s">
        <v>164</v>
      </c>
      <c r="B583" s="134" t="s">
        <v>165</v>
      </c>
      <c r="C583" s="864"/>
      <c r="D583" s="865"/>
      <c r="E583" s="251">
        <v>1</v>
      </c>
      <c r="F583" s="468">
        <v>10147</v>
      </c>
      <c r="G583" s="224">
        <v>0</v>
      </c>
      <c r="H583" s="475">
        <v>0</v>
      </c>
      <c r="I583" s="199">
        <v>0</v>
      </c>
      <c r="J583" s="303">
        <v>0</v>
      </c>
      <c r="K583" s="199">
        <v>0</v>
      </c>
      <c r="L583" s="437">
        <v>0</v>
      </c>
      <c r="M583" s="248">
        <f t="shared" si="355"/>
        <v>0</v>
      </c>
      <c r="N583" s="249">
        <f t="shared" si="356"/>
        <v>0</v>
      </c>
      <c r="O583" s="226">
        <v>0</v>
      </c>
      <c r="P583" s="221">
        <v>0</v>
      </c>
      <c r="Q583" s="226">
        <v>0</v>
      </c>
      <c r="R583" s="221">
        <v>0</v>
      </c>
      <c r="S583" s="245">
        <f t="shared" si="369"/>
        <v>0</v>
      </c>
      <c r="T583" s="246">
        <f t="shared" si="369"/>
        <v>0</v>
      </c>
      <c r="U583" s="231">
        <v>0</v>
      </c>
      <c r="V583" s="232">
        <v>0</v>
      </c>
      <c r="W583" s="230">
        <v>0</v>
      </c>
      <c r="X583" s="242">
        <v>0</v>
      </c>
      <c r="Y583" s="232">
        <v>0</v>
      </c>
      <c r="Z583" s="230">
        <v>0</v>
      </c>
      <c r="AA583" s="239">
        <f t="shared" si="367"/>
        <v>0</v>
      </c>
      <c r="AB583" s="229">
        <f t="shared" si="368"/>
        <v>0</v>
      </c>
      <c r="AC583" s="219">
        <v>0</v>
      </c>
      <c r="AD583" s="222">
        <v>0</v>
      </c>
      <c r="AE583" s="219">
        <v>0</v>
      </c>
      <c r="AF583" s="222">
        <v>0</v>
      </c>
      <c r="AG583" s="261">
        <f t="shared" si="365"/>
        <v>0</v>
      </c>
      <c r="AH583" s="262">
        <f t="shared" si="366"/>
        <v>0</v>
      </c>
      <c r="AI583" s="67">
        <f t="shared" si="370"/>
        <v>0</v>
      </c>
      <c r="AJ583" s="141">
        <f t="shared" si="371"/>
        <v>0</v>
      </c>
      <c r="AK583" s="153">
        <f t="shared" si="372"/>
        <v>0</v>
      </c>
      <c r="AL583" s="61"/>
      <c r="AM583" s="59"/>
    </row>
    <row r="584" spans="1:39" ht="21" x14ac:dyDescent="0.25">
      <c r="A584" s="14" t="s">
        <v>166</v>
      </c>
      <c r="B584" s="134" t="s">
        <v>167</v>
      </c>
      <c r="C584" s="864"/>
      <c r="D584" s="865"/>
      <c r="E584" s="251">
        <v>1</v>
      </c>
      <c r="F584" s="468">
        <v>47060</v>
      </c>
      <c r="G584" s="224">
        <v>0</v>
      </c>
      <c r="H584" s="475">
        <v>0</v>
      </c>
      <c r="I584" s="199">
        <v>0</v>
      </c>
      <c r="J584" s="303">
        <v>0</v>
      </c>
      <c r="K584" s="199">
        <v>0</v>
      </c>
      <c r="L584" s="437">
        <v>0</v>
      </c>
      <c r="M584" s="248">
        <f t="shared" si="355"/>
        <v>0</v>
      </c>
      <c r="N584" s="249">
        <f t="shared" si="356"/>
        <v>0</v>
      </c>
      <c r="O584" s="226">
        <v>0</v>
      </c>
      <c r="P584" s="221">
        <v>0</v>
      </c>
      <c r="Q584" s="226">
        <v>0</v>
      </c>
      <c r="R584" s="221">
        <v>0</v>
      </c>
      <c r="S584" s="245">
        <f t="shared" si="369"/>
        <v>0</v>
      </c>
      <c r="T584" s="246">
        <f t="shared" si="369"/>
        <v>0</v>
      </c>
      <c r="U584" s="231">
        <v>0</v>
      </c>
      <c r="V584" s="232">
        <v>0</v>
      </c>
      <c r="W584" s="230">
        <v>0</v>
      </c>
      <c r="X584" s="242">
        <v>0</v>
      </c>
      <c r="Y584" s="232">
        <v>0</v>
      </c>
      <c r="Z584" s="230">
        <v>0</v>
      </c>
      <c r="AA584" s="239">
        <f t="shared" si="367"/>
        <v>0</v>
      </c>
      <c r="AB584" s="229">
        <f t="shared" si="368"/>
        <v>0</v>
      </c>
      <c r="AC584" s="219">
        <v>0</v>
      </c>
      <c r="AD584" s="222">
        <v>0</v>
      </c>
      <c r="AE584" s="219">
        <v>0</v>
      </c>
      <c r="AF584" s="222">
        <v>0</v>
      </c>
      <c r="AG584" s="261">
        <f t="shared" si="365"/>
        <v>0</v>
      </c>
      <c r="AH584" s="262">
        <f t="shared" si="366"/>
        <v>0</v>
      </c>
      <c r="AI584" s="67">
        <f t="shared" si="370"/>
        <v>0</v>
      </c>
      <c r="AJ584" s="141">
        <f t="shared" si="371"/>
        <v>0</v>
      </c>
      <c r="AK584" s="153">
        <f t="shared" si="372"/>
        <v>0</v>
      </c>
      <c r="AL584" s="61"/>
      <c r="AM584" s="59"/>
    </row>
    <row r="585" spans="1:39" ht="21" x14ac:dyDescent="0.25">
      <c r="A585" s="14" t="s">
        <v>168</v>
      </c>
      <c r="B585" s="134" t="s">
        <v>169</v>
      </c>
      <c r="C585" s="864"/>
      <c r="D585" s="865"/>
      <c r="E585" s="251">
        <v>1</v>
      </c>
      <c r="F585" s="468">
        <v>22728.78</v>
      </c>
      <c r="G585" s="224">
        <v>0</v>
      </c>
      <c r="H585" s="475">
        <v>0</v>
      </c>
      <c r="I585" s="199">
        <v>0</v>
      </c>
      <c r="J585" s="303">
        <v>0</v>
      </c>
      <c r="K585" s="199">
        <v>0</v>
      </c>
      <c r="L585" s="437">
        <v>0</v>
      </c>
      <c r="M585" s="248">
        <f t="shared" si="355"/>
        <v>0</v>
      </c>
      <c r="N585" s="249">
        <f t="shared" si="356"/>
        <v>0</v>
      </c>
      <c r="O585" s="226">
        <v>0</v>
      </c>
      <c r="P585" s="221">
        <v>0</v>
      </c>
      <c r="Q585" s="226">
        <v>0</v>
      </c>
      <c r="R585" s="221">
        <v>0</v>
      </c>
      <c r="S585" s="245">
        <f t="shared" si="369"/>
        <v>0</v>
      </c>
      <c r="T585" s="246">
        <f t="shared" si="369"/>
        <v>0</v>
      </c>
      <c r="U585" s="231">
        <v>0</v>
      </c>
      <c r="V585" s="232">
        <v>0</v>
      </c>
      <c r="W585" s="230">
        <v>0</v>
      </c>
      <c r="X585" s="242">
        <v>0</v>
      </c>
      <c r="Y585" s="232">
        <v>0</v>
      </c>
      <c r="Z585" s="230">
        <v>0</v>
      </c>
      <c r="AA585" s="239">
        <f t="shared" si="367"/>
        <v>0</v>
      </c>
      <c r="AB585" s="229">
        <f t="shared" si="368"/>
        <v>0</v>
      </c>
      <c r="AC585" s="219">
        <v>0</v>
      </c>
      <c r="AD585" s="299">
        <v>0</v>
      </c>
      <c r="AE585" s="298">
        <v>0</v>
      </c>
      <c r="AF585" s="299">
        <v>0</v>
      </c>
      <c r="AG585" s="261">
        <f t="shared" si="365"/>
        <v>0</v>
      </c>
      <c r="AH585" s="262">
        <f t="shared" si="366"/>
        <v>0</v>
      </c>
      <c r="AI585" s="304">
        <f t="shared" si="370"/>
        <v>0</v>
      </c>
      <c r="AJ585" s="305">
        <f t="shared" si="371"/>
        <v>0</v>
      </c>
      <c r="AK585" s="306">
        <f t="shared" si="372"/>
        <v>0</v>
      </c>
      <c r="AL585" s="61"/>
      <c r="AM585" s="59"/>
    </row>
    <row r="586" spans="1:39" ht="21.75" thickBot="1" x14ac:dyDescent="0.3">
      <c r="A586" s="14" t="s">
        <v>170</v>
      </c>
      <c r="B586" s="134" t="s">
        <v>171</v>
      </c>
      <c r="C586" s="864"/>
      <c r="D586" s="865"/>
      <c r="E586" s="255">
        <v>1</v>
      </c>
      <c r="F586" s="474">
        <v>40379.5</v>
      </c>
      <c r="G586" s="225">
        <v>0</v>
      </c>
      <c r="H586" s="476">
        <v>0</v>
      </c>
      <c r="I586" s="201">
        <v>0</v>
      </c>
      <c r="J586" s="30">
        <v>0</v>
      </c>
      <c r="K586" s="201">
        <v>0</v>
      </c>
      <c r="L586" s="438">
        <v>0</v>
      </c>
      <c r="M586" s="84">
        <f t="shared" si="355"/>
        <v>0</v>
      </c>
      <c r="N586" s="250">
        <f t="shared" si="356"/>
        <v>0</v>
      </c>
      <c r="O586" s="44">
        <v>0</v>
      </c>
      <c r="P586" s="20">
        <v>0</v>
      </c>
      <c r="Q586" s="44">
        <v>0</v>
      </c>
      <c r="R586" s="20">
        <v>0</v>
      </c>
      <c r="S586" s="80">
        <f t="shared" si="369"/>
        <v>0</v>
      </c>
      <c r="T586" s="81">
        <f t="shared" si="369"/>
        <v>0</v>
      </c>
      <c r="U586" s="257">
        <v>1</v>
      </c>
      <c r="V586" s="259">
        <v>8190</v>
      </c>
      <c r="W586" s="258">
        <v>11994</v>
      </c>
      <c r="X586" s="260">
        <v>0</v>
      </c>
      <c r="Y586" s="259">
        <v>0</v>
      </c>
      <c r="Z586" s="258">
        <v>0</v>
      </c>
      <c r="AA586" s="239">
        <f t="shared" si="367"/>
        <v>1</v>
      </c>
      <c r="AB586" s="229">
        <f t="shared" si="368"/>
        <v>11994</v>
      </c>
      <c r="AC586" s="149">
        <v>0</v>
      </c>
      <c r="AD586" s="307">
        <v>0</v>
      </c>
      <c r="AE586" s="308">
        <v>0</v>
      </c>
      <c r="AF586" s="307">
        <v>0</v>
      </c>
      <c r="AG586" s="261">
        <f t="shared" si="365"/>
        <v>1</v>
      </c>
      <c r="AH586" s="262">
        <f t="shared" si="366"/>
        <v>11994</v>
      </c>
      <c r="AI586" s="309">
        <f t="shared" si="370"/>
        <v>0</v>
      </c>
      <c r="AJ586" s="310">
        <f t="shared" si="371"/>
        <v>0</v>
      </c>
      <c r="AK586" s="311">
        <f t="shared" si="372"/>
        <v>1.6592778262337137E-2</v>
      </c>
      <c r="AL586" s="61"/>
      <c r="AM586" s="59"/>
    </row>
    <row r="587" spans="1:39" ht="24" thickBot="1" x14ac:dyDescent="0.3">
      <c r="A587" s="719" t="s">
        <v>40</v>
      </c>
      <c r="B587" s="720"/>
      <c r="C587" s="135">
        <f>C568</f>
        <v>722844.59</v>
      </c>
      <c r="D587" s="135">
        <f>D568</f>
        <v>569323.04</v>
      </c>
      <c r="E587" s="56">
        <f t="shared" ref="E587:AH587" si="373">SUM(E568:E586)</f>
        <v>32</v>
      </c>
      <c r="F587" s="236">
        <f t="shared" si="373"/>
        <v>1088940.6800000002</v>
      </c>
      <c r="G587" s="56">
        <f t="shared" si="373"/>
        <v>28</v>
      </c>
      <c r="H587" s="96">
        <f t="shared" si="373"/>
        <v>330000</v>
      </c>
      <c r="I587" s="247">
        <f t="shared" si="373"/>
        <v>10</v>
      </c>
      <c r="J587" s="236">
        <f t="shared" si="373"/>
        <v>402880.85000000003</v>
      </c>
      <c r="K587" s="247">
        <f t="shared" si="373"/>
        <v>28</v>
      </c>
      <c r="L587" s="236">
        <f t="shared" si="373"/>
        <v>330000</v>
      </c>
      <c r="M587" s="247">
        <f t="shared" si="373"/>
        <v>38</v>
      </c>
      <c r="N587" s="236">
        <f t="shared" si="373"/>
        <v>732880.85</v>
      </c>
      <c r="O587" s="86">
        <f t="shared" si="373"/>
        <v>3</v>
      </c>
      <c r="P587" s="236">
        <f t="shared" si="373"/>
        <v>68605.320000000007</v>
      </c>
      <c r="Q587" s="86">
        <f t="shared" si="373"/>
        <v>9</v>
      </c>
      <c r="R587" s="38">
        <f t="shared" si="373"/>
        <v>45179.5</v>
      </c>
      <c r="S587" s="75">
        <f t="shared" si="373"/>
        <v>12</v>
      </c>
      <c r="T587" s="38">
        <f t="shared" si="373"/>
        <v>113784.82</v>
      </c>
      <c r="U587" s="85">
        <f t="shared" si="373"/>
        <v>4</v>
      </c>
      <c r="V587" s="38">
        <f t="shared" si="373"/>
        <v>43158.600000000006</v>
      </c>
      <c r="W587" s="96">
        <f t="shared" si="373"/>
        <v>40914.230000000003</v>
      </c>
      <c r="X587" s="75">
        <f t="shared" si="373"/>
        <v>6</v>
      </c>
      <c r="Y587" s="38">
        <f t="shared" si="373"/>
        <v>45691.74</v>
      </c>
      <c r="Z587" s="38">
        <f t="shared" si="373"/>
        <v>39786.6</v>
      </c>
      <c r="AA587" s="136">
        <f t="shared" si="373"/>
        <v>10</v>
      </c>
      <c r="AB587" s="236">
        <f t="shared" si="373"/>
        <v>80700.830000000016</v>
      </c>
      <c r="AC587" s="97">
        <f t="shared" si="373"/>
        <v>2</v>
      </c>
      <c r="AD587" s="236">
        <f t="shared" si="373"/>
        <v>64701.34</v>
      </c>
      <c r="AE587" s="86">
        <f t="shared" si="373"/>
        <v>6</v>
      </c>
      <c r="AF587" s="236">
        <f t="shared" si="373"/>
        <v>8119.38</v>
      </c>
      <c r="AG587" s="75">
        <f t="shared" si="373"/>
        <v>18</v>
      </c>
      <c r="AH587" s="96">
        <f t="shared" si="373"/>
        <v>153521.54999999999</v>
      </c>
      <c r="AI587" s="137">
        <f>AD587/C535</f>
        <v>8.9509336993170277E-2</v>
      </c>
      <c r="AJ587" s="138">
        <f>AF587/C535</f>
        <v>1.1232538933437961E-2</v>
      </c>
      <c r="AK587" s="65">
        <f>AH587/C535</f>
        <v>0.21238527910958011</v>
      </c>
      <c r="AL587" s="61"/>
      <c r="AM587" s="59"/>
    </row>
    <row r="588" spans="1:39" x14ac:dyDescent="0.25">
      <c r="E588" s="336" t="str">
        <f>IF(E548=E587,"OK","BŁĄD")</f>
        <v>OK</v>
      </c>
      <c r="F588" s="610" t="str">
        <f t="shared" ref="F588:AH588" si="374">IF(F548=F587,"OK","BŁĄD")</f>
        <v>OK</v>
      </c>
      <c r="G588" s="336" t="str">
        <f t="shared" si="374"/>
        <v>OK</v>
      </c>
      <c r="H588" s="610" t="str">
        <f t="shared" si="374"/>
        <v>OK</v>
      </c>
      <c r="I588" s="573" t="str">
        <f t="shared" si="374"/>
        <v>OK</v>
      </c>
      <c r="J588" s="336" t="str">
        <f t="shared" si="374"/>
        <v>OK</v>
      </c>
      <c r="K588" s="573" t="str">
        <f t="shared" si="374"/>
        <v>OK</v>
      </c>
      <c r="L588" s="610" t="str">
        <f t="shared" si="374"/>
        <v>OK</v>
      </c>
      <c r="M588" s="336" t="str">
        <f t="shared" si="374"/>
        <v>OK</v>
      </c>
      <c r="N588" s="336" t="str">
        <f t="shared" si="374"/>
        <v>OK</v>
      </c>
      <c r="O588" s="336" t="str">
        <f t="shared" si="374"/>
        <v>OK</v>
      </c>
      <c r="P588" s="336" t="str">
        <f t="shared" si="374"/>
        <v>OK</v>
      </c>
      <c r="Q588" s="336" t="str">
        <f t="shared" si="374"/>
        <v>OK</v>
      </c>
      <c r="R588" s="336" t="str">
        <f t="shared" si="374"/>
        <v>OK</v>
      </c>
      <c r="S588" s="336" t="str">
        <f t="shared" si="374"/>
        <v>OK</v>
      </c>
      <c r="T588" s="336" t="str">
        <f t="shared" si="374"/>
        <v>OK</v>
      </c>
      <c r="U588" s="336" t="str">
        <f t="shared" si="374"/>
        <v>OK</v>
      </c>
      <c r="V588" s="336" t="str">
        <f t="shared" si="374"/>
        <v>OK</v>
      </c>
      <c r="W588" s="336" t="str">
        <f t="shared" si="374"/>
        <v>OK</v>
      </c>
      <c r="X588" s="336" t="str">
        <f t="shared" si="374"/>
        <v>OK</v>
      </c>
      <c r="Y588" s="336" t="str">
        <f t="shared" si="374"/>
        <v>OK</v>
      </c>
      <c r="Z588" s="336" t="str">
        <f t="shared" si="374"/>
        <v>OK</v>
      </c>
      <c r="AA588" s="336" t="str">
        <f t="shared" si="374"/>
        <v>OK</v>
      </c>
      <c r="AB588" s="336" t="str">
        <f t="shared" si="374"/>
        <v>OK</v>
      </c>
      <c r="AC588" s="336" t="str">
        <f t="shared" si="374"/>
        <v>OK</v>
      </c>
      <c r="AD588" s="336" t="str">
        <f t="shared" si="374"/>
        <v>OK</v>
      </c>
      <c r="AE588" s="336" t="str">
        <f t="shared" si="374"/>
        <v>OK</v>
      </c>
      <c r="AF588" s="336" t="str">
        <f t="shared" si="374"/>
        <v>OK</v>
      </c>
      <c r="AG588" s="336" t="str">
        <f t="shared" si="374"/>
        <v>OK</v>
      </c>
      <c r="AH588" s="336" t="str">
        <f t="shared" si="374"/>
        <v>OK</v>
      </c>
      <c r="AJ588" s="59"/>
      <c r="AK588" s="59"/>
      <c r="AL588" s="59"/>
      <c r="AM588" s="59"/>
    </row>
    <row r="589" spans="1:39" ht="15.75" thickBot="1" x14ac:dyDescent="0.3">
      <c r="J589" s="228"/>
      <c r="M589" s="237"/>
      <c r="S589" s="237"/>
      <c r="T589" s="228"/>
      <c r="X589" s="237"/>
      <c r="AA589" s="237"/>
      <c r="AG589" s="237"/>
      <c r="AJ589" s="59"/>
      <c r="AK589" s="59"/>
      <c r="AL589" s="59"/>
      <c r="AM589" s="59"/>
    </row>
    <row r="590" spans="1:39" ht="19.5" thickTop="1" x14ac:dyDescent="0.3">
      <c r="A590" s="721" t="s">
        <v>45</v>
      </c>
      <c r="B590" s="722"/>
      <c r="C590" s="722"/>
      <c r="D590" s="722"/>
      <c r="E590" s="722"/>
      <c r="F590" s="722"/>
      <c r="G590" s="722"/>
      <c r="H590" s="722"/>
      <c r="I590" s="722"/>
      <c r="J590" s="722"/>
      <c r="K590" s="723"/>
      <c r="L590" s="722"/>
      <c r="M590" s="722"/>
      <c r="N590" s="722"/>
      <c r="O590" s="722"/>
      <c r="P590" s="722"/>
      <c r="Q590" s="724"/>
      <c r="S590" s="237"/>
      <c r="T590" s="228"/>
      <c r="X590" s="237"/>
      <c r="AA590" s="237"/>
      <c r="AD590" s="33" t="s">
        <v>50</v>
      </c>
      <c r="AE590" s="3" t="str">
        <f>IF(AH587=AH548,"OK","BŁĄD")</f>
        <v>OK</v>
      </c>
      <c r="AG590" s="237"/>
    </row>
    <row r="591" spans="1:39" x14ac:dyDescent="0.25">
      <c r="A591" s="725"/>
      <c r="B591" s="726"/>
      <c r="C591" s="726"/>
      <c r="D591" s="726"/>
      <c r="E591" s="726"/>
      <c r="F591" s="726"/>
      <c r="G591" s="726"/>
      <c r="H591" s="726"/>
      <c r="I591" s="726"/>
      <c r="J591" s="726"/>
      <c r="K591" s="727"/>
      <c r="L591" s="726"/>
      <c r="M591" s="726"/>
      <c r="N591" s="726"/>
      <c r="O591" s="726"/>
      <c r="P591" s="726"/>
      <c r="Q591" s="728"/>
      <c r="S591" s="237"/>
      <c r="T591" s="228"/>
      <c r="X591" s="237"/>
      <c r="AA591" s="237"/>
      <c r="AG591" s="237"/>
    </row>
    <row r="592" spans="1:39" x14ac:dyDescent="0.25">
      <c r="A592" s="725"/>
      <c r="B592" s="726"/>
      <c r="C592" s="726"/>
      <c r="D592" s="726"/>
      <c r="E592" s="726"/>
      <c r="F592" s="726"/>
      <c r="G592" s="726"/>
      <c r="H592" s="726"/>
      <c r="I592" s="726"/>
      <c r="J592" s="726"/>
      <c r="K592" s="727"/>
      <c r="L592" s="726"/>
      <c r="M592" s="726"/>
      <c r="N592" s="726"/>
      <c r="O592" s="726"/>
      <c r="P592" s="726"/>
      <c r="Q592" s="728"/>
      <c r="S592" s="237"/>
      <c r="T592" s="228"/>
      <c r="X592" s="237"/>
      <c r="AA592" s="237"/>
      <c r="AG592" s="237"/>
    </row>
    <row r="593" spans="1:38" x14ac:dyDescent="0.25">
      <c r="A593" s="725"/>
      <c r="B593" s="726"/>
      <c r="C593" s="726"/>
      <c r="D593" s="726"/>
      <c r="E593" s="726"/>
      <c r="F593" s="726"/>
      <c r="G593" s="726"/>
      <c r="H593" s="726"/>
      <c r="I593" s="726"/>
      <c r="J593" s="726"/>
      <c r="K593" s="727"/>
      <c r="L593" s="726"/>
      <c r="M593" s="726"/>
      <c r="N593" s="726"/>
      <c r="O593" s="726"/>
      <c r="P593" s="726"/>
      <c r="Q593" s="728"/>
      <c r="S593" s="237"/>
      <c r="T593" s="228"/>
      <c r="X593" s="237"/>
      <c r="AA593" s="237"/>
      <c r="AG593" s="237"/>
    </row>
    <row r="594" spans="1:38" x14ac:dyDescent="0.25">
      <c r="A594" s="725"/>
      <c r="B594" s="726"/>
      <c r="C594" s="726"/>
      <c r="D594" s="726"/>
      <c r="E594" s="726"/>
      <c r="F594" s="726"/>
      <c r="G594" s="726"/>
      <c r="H594" s="726"/>
      <c r="I594" s="726"/>
      <c r="J594" s="726"/>
      <c r="K594" s="727"/>
      <c r="L594" s="726"/>
      <c r="M594" s="726"/>
      <c r="N594" s="726"/>
      <c r="O594" s="726"/>
      <c r="P594" s="726"/>
      <c r="Q594" s="728"/>
      <c r="S594" s="237"/>
      <c r="T594" s="228"/>
      <c r="X594" s="237"/>
      <c r="AA594" s="237"/>
      <c r="AG594" s="237"/>
    </row>
    <row r="595" spans="1:38" x14ac:dyDescent="0.25">
      <c r="A595" s="725"/>
      <c r="B595" s="726"/>
      <c r="C595" s="726"/>
      <c r="D595" s="726"/>
      <c r="E595" s="726"/>
      <c r="F595" s="726"/>
      <c r="G595" s="726"/>
      <c r="H595" s="726"/>
      <c r="I595" s="726"/>
      <c r="J595" s="726"/>
      <c r="K595" s="727"/>
      <c r="L595" s="726"/>
      <c r="M595" s="726"/>
      <c r="N595" s="726"/>
      <c r="O595" s="726"/>
      <c r="P595" s="726"/>
      <c r="Q595" s="728"/>
    </row>
    <row r="596" spans="1:38" x14ac:dyDescent="0.25">
      <c r="A596" s="725"/>
      <c r="B596" s="726"/>
      <c r="C596" s="726"/>
      <c r="D596" s="726"/>
      <c r="E596" s="726"/>
      <c r="F596" s="726"/>
      <c r="G596" s="726"/>
      <c r="H596" s="726"/>
      <c r="I596" s="726"/>
      <c r="J596" s="726"/>
      <c r="K596" s="727"/>
      <c r="L596" s="726"/>
      <c r="M596" s="726"/>
      <c r="N596" s="726"/>
      <c r="O596" s="726"/>
      <c r="P596" s="726"/>
      <c r="Q596" s="728"/>
    </row>
    <row r="597" spans="1:38" x14ac:dyDescent="0.25">
      <c r="A597" s="725"/>
      <c r="B597" s="726"/>
      <c r="C597" s="726"/>
      <c r="D597" s="726"/>
      <c r="E597" s="726"/>
      <c r="F597" s="726"/>
      <c r="G597" s="726"/>
      <c r="H597" s="726"/>
      <c r="I597" s="726"/>
      <c r="J597" s="726"/>
      <c r="K597" s="727"/>
      <c r="L597" s="726"/>
      <c r="M597" s="726"/>
      <c r="N597" s="726"/>
      <c r="O597" s="726"/>
      <c r="P597" s="726"/>
      <c r="Q597" s="728"/>
    </row>
    <row r="598" spans="1:38" ht="15.75" thickBot="1" x14ac:dyDescent="0.3">
      <c r="A598" s="729"/>
      <c r="B598" s="730"/>
      <c r="C598" s="730"/>
      <c r="D598" s="730"/>
      <c r="E598" s="730"/>
      <c r="F598" s="730"/>
      <c r="G598" s="730"/>
      <c r="H598" s="730"/>
      <c r="I598" s="730"/>
      <c r="J598" s="730"/>
      <c r="K598" s="731"/>
      <c r="L598" s="730"/>
      <c r="M598" s="730"/>
      <c r="N598" s="730"/>
      <c r="O598" s="730"/>
      <c r="P598" s="730"/>
      <c r="Q598" s="732"/>
    </row>
    <row r="599" spans="1:38" ht="15.75" thickTop="1" x14ac:dyDescent="0.25"/>
    <row r="600" spans="1:38" x14ac:dyDescent="0.25">
      <c r="B600" s="1"/>
      <c r="C600" s="1"/>
    </row>
    <row r="603" spans="1:38" ht="18.75" x14ac:dyDescent="0.3">
      <c r="B603" s="2" t="s">
        <v>15</v>
      </c>
      <c r="C603" s="2"/>
      <c r="D603" s="2"/>
      <c r="E603" s="2"/>
      <c r="F603" s="618"/>
      <c r="G603" s="2"/>
    </row>
    <row r="604" spans="1:38" ht="26.25" x14ac:dyDescent="0.4">
      <c r="A604" s="604"/>
      <c r="B604" s="868" t="s">
        <v>122</v>
      </c>
      <c r="C604" s="868"/>
      <c r="D604" s="868"/>
      <c r="E604" s="868"/>
      <c r="F604" s="868"/>
      <c r="G604" s="868"/>
      <c r="H604" s="868"/>
      <c r="I604" s="868"/>
      <c r="J604" s="868"/>
      <c r="K604" s="880"/>
      <c r="L604" s="209"/>
      <c r="M604" s="156"/>
      <c r="N604" s="209"/>
      <c r="S604" s="3"/>
      <c r="X604" s="3"/>
      <c r="AA604" s="3"/>
      <c r="AG604" s="3"/>
    </row>
    <row r="605" spans="1:38" ht="21.75" thickBot="1" x14ac:dyDescent="0.4">
      <c r="B605" s="8"/>
      <c r="C605" s="8"/>
      <c r="D605" s="8"/>
      <c r="E605" s="8"/>
      <c r="F605" s="214"/>
      <c r="G605" s="8"/>
      <c r="H605" s="214"/>
      <c r="I605" s="196"/>
      <c r="J605" s="214"/>
      <c r="K605" s="196"/>
      <c r="L605" s="214"/>
    </row>
    <row r="606" spans="1:38" ht="27" customHeight="1" thickBot="1" x14ac:dyDescent="0.3">
      <c r="A606" s="791" t="s">
        <v>150</v>
      </c>
      <c r="B606" s="792"/>
      <c r="C606" s="792"/>
      <c r="D606" s="792"/>
      <c r="E606" s="792"/>
      <c r="F606" s="792"/>
      <c r="G606" s="792"/>
      <c r="H606" s="792"/>
      <c r="I606" s="792"/>
      <c r="J606" s="792"/>
      <c r="K606" s="793"/>
      <c r="L606" s="792"/>
      <c r="M606" s="792"/>
      <c r="N606" s="792"/>
      <c r="O606" s="792"/>
      <c r="P606" s="792"/>
      <c r="Q606" s="792"/>
      <c r="R606" s="792"/>
      <c r="S606" s="792"/>
      <c r="T606" s="792"/>
      <c r="U606" s="792"/>
      <c r="V606" s="792"/>
      <c r="W606" s="792"/>
      <c r="X606" s="792"/>
      <c r="Y606" s="792"/>
      <c r="Z606" s="792"/>
      <c r="AA606" s="792"/>
      <c r="AB606" s="792"/>
      <c r="AC606" s="792"/>
      <c r="AD606" s="792"/>
      <c r="AE606" s="792"/>
      <c r="AF606" s="792"/>
      <c r="AG606" s="792"/>
      <c r="AH606" s="792"/>
      <c r="AI606" s="792"/>
      <c r="AJ606" s="792"/>
      <c r="AK606" s="792"/>
      <c r="AL606" s="43"/>
    </row>
    <row r="607" spans="1:38" ht="33.75" customHeight="1" x14ac:dyDescent="0.25">
      <c r="A607" s="794" t="s">
        <v>0</v>
      </c>
      <c r="B607" s="795"/>
      <c r="C607" s="744" t="s">
        <v>41</v>
      </c>
      <c r="D607" s="745"/>
      <c r="E607" s="748" t="s">
        <v>80</v>
      </c>
      <c r="F607" s="749"/>
      <c r="G607" s="749"/>
      <c r="H607" s="749"/>
      <c r="I607" s="749"/>
      <c r="J607" s="749"/>
      <c r="K607" s="750"/>
      <c r="L607" s="749"/>
      <c r="M607" s="749"/>
      <c r="N607" s="802"/>
      <c r="O607" s="754" t="s">
        <v>78</v>
      </c>
      <c r="P607" s="755"/>
      <c r="Q607" s="755"/>
      <c r="R607" s="755"/>
      <c r="S607" s="755"/>
      <c r="T607" s="755"/>
      <c r="U607" s="755"/>
      <c r="V607" s="755"/>
      <c r="W607" s="755"/>
      <c r="X607" s="755"/>
      <c r="Y607" s="755"/>
      <c r="Z607" s="755"/>
      <c r="AA607" s="755"/>
      <c r="AB607" s="755"/>
      <c r="AC607" s="755"/>
      <c r="AD607" s="755"/>
      <c r="AE607" s="755"/>
      <c r="AF607" s="755"/>
      <c r="AG607" s="755"/>
      <c r="AH607" s="755"/>
      <c r="AI607" s="755"/>
      <c r="AJ607" s="755"/>
      <c r="AK607" s="755"/>
      <c r="AL607" s="756"/>
    </row>
    <row r="608" spans="1:38" ht="51" customHeight="1" thickBot="1" x14ac:dyDescent="0.3">
      <c r="A608" s="796"/>
      <c r="B608" s="797"/>
      <c r="C608" s="800"/>
      <c r="D608" s="801"/>
      <c r="E608" s="803"/>
      <c r="F608" s="804"/>
      <c r="G608" s="804"/>
      <c r="H608" s="804"/>
      <c r="I608" s="804"/>
      <c r="J608" s="804"/>
      <c r="K608" s="805"/>
      <c r="L608" s="804"/>
      <c r="M608" s="804"/>
      <c r="N608" s="806"/>
      <c r="O608" s="859"/>
      <c r="P608" s="860"/>
      <c r="Q608" s="860"/>
      <c r="R608" s="860"/>
      <c r="S608" s="860"/>
      <c r="T608" s="860"/>
      <c r="U608" s="860"/>
      <c r="V608" s="860"/>
      <c r="W608" s="860"/>
      <c r="X608" s="860"/>
      <c r="Y608" s="860"/>
      <c r="Z608" s="860"/>
      <c r="AA608" s="860"/>
      <c r="AB608" s="860"/>
      <c r="AC608" s="860"/>
      <c r="AD608" s="860"/>
      <c r="AE608" s="860"/>
      <c r="AF608" s="860"/>
      <c r="AG608" s="860"/>
      <c r="AH608" s="860"/>
      <c r="AI608" s="860"/>
      <c r="AJ608" s="860"/>
      <c r="AK608" s="860"/>
      <c r="AL608" s="861"/>
    </row>
    <row r="609" spans="1:38" ht="75" customHeight="1" x14ac:dyDescent="0.25">
      <c r="A609" s="796"/>
      <c r="B609" s="797"/>
      <c r="C609" s="862" t="s">
        <v>43</v>
      </c>
      <c r="D609" s="866" t="s">
        <v>44</v>
      </c>
      <c r="E609" s="853" t="s">
        <v>59</v>
      </c>
      <c r="F609" s="854"/>
      <c r="G609" s="854"/>
      <c r="H609" s="855"/>
      <c r="I609" s="845" t="s">
        <v>58</v>
      </c>
      <c r="J609" s="846"/>
      <c r="K609" s="847"/>
      <c r="L609" s="848"/>
      <c r="M609" s="841" t="s">
        <v>49</v>
      </c>
      <c r="N609" s="842"/>
      <c r="O609" s="807" t="s">
        <v>103</v>
      </c>
      <c r="P609" s="808"/>
      <c r="Q609" s="808"/>
      <c r="R609" s="808"/>
      <c r="S609" s="811" t="s">
        <v>49</v>
      </c>
      <c r="T609" s="812"/>
      <c r="U609" s="815" t="s">
        <v>104</v>
      </c>
      <c r="V609" s="816"/>
      <c r="W609" s="816"/>
      <c r="X609" s="816"/>
      <c r="Y609" s="816"/>
      <c r="Z609" s="817"/>
      <c r="AA609" s="821" t="s">
        <v>49</v>
      </c>
      <c r="AB609" s="822"/>
      <c r="AC609" s="825" t="s">
        <v>105</v>
      </c>
      <c r="AD609" s="826"/>
      <c r="AE609" s="826"/>
      <c r="AF609" s="827"/>
      <c r="AG609" s="831" t="s">
        <v>49</v>
      </c>
      <c r="AH609" s="832"/>
      <c r="AI609" s="835" t="s">
        <v>23</v>
      </c>
      <c r="AJ609" s="836"/>
      <c r="AK609" s="836"/>
      <c r="AL609" s="837"/>
    </row>
    <row r="610" spans="1:38" ht="75" customHeight="1" thickBot="1" x14ac:dyDescent="0.3">
      <c r="A610" s="796"/>
      <c r="B610" s="797"/>
      <c r="C610" s="862"/>
      <c r="D610" s="866"/>
      <c r="E610" s="856"/>
      <c r="F610" s="857"/>
      <c r="G610" s="857"/>
      <c r="H610" s="858"/>
      <c r="I610" s="849"/>
      <c r="J610" s="850"/>
      <c r="K610" s="851"/>
      <c r="L610" s="852"/>
      <c r="M610" s="843"/>
      <c r="N610" s="844"/>
      <c r="O610" s="809"/>
      <c r="P610" s="810"/>
      <c r="Q610" s="810"/>
      <c r="R610" s="810"/>
      <c r="S610" s="813"/>
      <c r="T610" s="814"/>
      <c r="U610" s="818"/>
      <c r="V610" s="819"/>
      <c r="W610" s="819"/>
      <c r="X610" s="819"/>
      <c r="Y610" s="819"/>
      <c r="Z610" s="820"/>
      <c r="AA610" s="823"/>
      <c r="AB610" s="824"/>
      <c r="AC610" s="828"/>
      <c r="AD610" s="829"/>
      <c r="AE610" s="829"/>
      <c r="AF610" s="830"/>
      <c r="AG610" s="833"/>
      <c r="AH610" s="834"/>
      <c r="AI610" s="838"/>
      <c r="AJ610" s="839"/>
      <c r="AK610" s="839"/>
      <c r="AL610" s="840"/>
    </row>
    <row r="611" spans="1:38" ht="139.5" customHeight="1" thickBot="1" x14ac:dyDescent="0.3">
      <c r="A611" s="798"/>
      <c r="B611" s="799"/>
      <c r="C611" s="863"/>
      <c r="D611" s="867"/>
      <c r="E611" s="91" t="s">
        <v>81</v>
      </c>
      <c r="F611" s="619" t="s">
        <v>82</v>
      </c>
      <c r="G611" s="91" t="s">
        <v>83</v>
      </c>
      <c r="H611" s="619" t="s">
        <v>84</v>
      </c>
      <c r="I611" s="197" t="s">
        <v>81</v>
      </c>
      <c r="J611" s="64" t="s">
        <v>92</v>
      </c>
      <c r="K611" s="197" t="s">
        <v>93</v>
      </c>
      <c r="L611" s="64" t="s">
        <v>94</v>
      </c>
      <c r="M611" s="98" t="s">
        <v>85</v>
      </c>
      <c r="N611" s="207" t="s">
        <v>86</v>
      </c>
      <c r="O611" s="100" t="s">
        <v>87</v>
      </c>
      <c r="P611" s="102" t="s">
        <v>101</v>
      </c>
      <c r="Q611" s="100" t="s">
        <v>88</v>
      </c>
      <c r="R611" s="102" t="s">
        <v>102</v>
      </c>
      <c r="S611" s="103" t="s">
        <v>89</v>
      </c>
      <c r="T611" s="213" t="s">
        <v>90</v>
      </c>
      <c r="U611" s="104" t="s">
        <v>87</v>
      </c>
      <c r="V611" s="107" t="s">
        <v>106</v>
      </c>
      <c r="W611" s="105" t="s">
        <v>107</v>
      </c>
      <c r="X611" s="108" t="s">
        <v>88</v>
      </c>
      <c r="Y611" s="107" t="s">
        <v>108</v>
      </c>
      <c r="Z611" s="105" t="s">
        <v>109</v>
      </c>
      <c r="AA611" s="110" t="s">
        <v>95</v>
      </c>
      <c r="AB611" s="111" t="s">
        <v>96</v>
      </c>
      <c r="AC611" s="112" t="s">
        <v>87</v>
      </c>
      <c r="AD611" s="113" t="s">
        <v>101</v>
      </c>
      <c r="AE611" s="112" t="s">
        <v>88</v>
      </c>
      <c r="AF611" s="113" t="s">
        <v>102</v>
      </c>
      <c r="AG611" s="114" t="s">
        <v>91</v>
      </c>
      <c r="AH611" s="115" t="s">
        <v>110</v>
      </c>
      <c r="AI611" s="120" t="s">
        <v>111</v>
      </c>
      <c r="AJ611" s="121" t="s">
        <v>112</v>
      </c>
      <c r="AK611" s="122" t="s">
        <v>39</v>
      </c>
      <c r="AL611" s="124" t="s">
        <v>57</v>
      </c>
    </row>
    <row r="612" spans="1:38" ht="38.25" customHeight="1" thickBot="1" x14ac:dyDescent="0.3">
      <c r="A612" s="708" t="s">
        <v>1</v>
      </c>
      <c r="B612" s="712"/>
      <c r="C612" s="5" t="s">
        <v>2</v>
      </c>
      <c r="D612" s="70" t="s">
        <v>3</v>
      </c>
      <c r="E612" s="5" t="s">
        <v>4</v>
      </c>
      <c r="F612" s="208" t="s">
        <v>5</v>
      </c>
      <c r="G612" s="5" t="s">
        <v>33</v>
      </c>
      <c r="H612" s="208" t="s">
        <v>34</v>
      </c>
      <c r="I612" s="198" t="s">
        <v>18</v>
      </c>
      <c r="J612" s="208" t="s">
        <v>19</v>
      </c>
      <c r="K612" s="198" t="s">
        <v>20</v>
      </c>
      <c r="L612" s="208" t="s">
        <v>21</v>
      </c>
      <c r="M612" s="5" t="s">
        <v>22</v>
      </c>
      <c r="N612" s="208" t="s">
        <v>35</v>
      </c>
      <c r="O612" s="5" t="s">
        <v>36</v>
      </c>
      <c r="P612" s="208" t="s">
        <v>37</v>
      </c>
      <c r="Q612" s="5" t="s">
        <v>38</v>
      </c>
      <c r="R612" s="208" t="s">
        <v>24</v>
      </c>
      <c r="S612" s="5" t="s">
        <v>25</v>
      </c>
      <c r="T612" s="208" t="s">
        <v>26</v>
      </c>
      <c r="U612" s="5" t="s">
        <v>27</v>
      </c>
      <c r="V612" s="321" t="s">
        <v>28</v>
      </c>
      <c r="W612" s="208" t="s">
        <v>29</v>
      </c>
      <c r="X612" s="70" t="s">
        <v>30</v>
      </c>
      <c r="Y612" s="208" t="s">
        <v>31</v>
      </c>
      <c r="Z612" s="208" t="s">
        <v>32</v>
      </c>
      <c r="AA612" s="5" t="s">
        <v>51</v>
      </c>
      <c r="AB612" s="5" t="s">
        <v>52</v>
      </c>
      <c r="AC612" s="5" t="s">
        <v>53</v>
      </c>
      <c r="AD612" s="5" t="s">
        <v>54</v>
      </c>
      <c r="AE612" s="5" t="s">
        <v>55</v>
      </c>
      <c r="AF612" s="5" t="s">
        <v>56</v>
      </c>
      <c r="AG612" s="5" t="s">
        <v>60</v>
      </c>
      <c r="AH612" s="5" t="s">
        <v>61</v>
      </c>
      <c r="AI612" s="5" t="s">
        <v>62</v>
      </c>
      <c r="AJ612" s="70" t="s">
        <v>63</v>
      </c>
      <c r="AK612" s="5" t="s">
        <v>64</v>
      </c>
      <c r="AL612" s="71" t="s">
        <v>65</v>
      </c>
    </row>
    <row r="613" spans="1:38" ht="99" customHeight="1" x14ac:dyDescent="0.25">
      <c r="A613" s="12">
        <v>1</v>
      </c>
      <c r="B613" s="13" t="s">
        <v>11</v>
      </c>
      <c r="C613" s="713">
        <v>900000</v>
      </c>
      <c r="D613" s="716">
        <f>C613-AH626</f>
        <v>865919</v>
      </c>
      <c r="E613" s="76"/>
      <c r="F613" s="446"/>
      <c r="G613" s="76"/>
      <c r="H613" s="446"/>
      <c r="I613" s="451"/>
      <c r="J613" s="41"/>
      <c r="K613" s="451"/>
      <c r="L613" s="446"/>
      <c r="M613" s="76"/>
      <c r="N613" s="234"/>
      <c r="O613" s="76"/>
      <c r="P613" s="234"/>
      <c r="Q613" s="76"/>
      <c r="R613" s="234"/>
      <c r="S613" s="76"/>
      <c r="T613" s="234"/>
      <c r="U613" s="76"/>
      <c r="V613" s="235"/>
      <c r="W613" s="234"/>
      <c r="X613" s="76"/>
      <c r="Y613" s="235"/>
      <c r="Z613" s="234"/>
      <c r="AA613" s="76"/>
      <c r="AB613" s="234"/>
      <c r="AC613" s="76"/>
      <c r="AD613" s="41"/>
      <c r="AE613" s="76"/>
      <c r="AF613" s="41"/>
      <c r="AG613" s="76">
        <f>U613+X613+AC613+AE613</f>
        <v>0</v>
      </c>
      <c r="AH613" s="41">
        <f>W613+Z613+AD613+AF613</f>
        <v>0</v>
      </c>
      <c r="AI613" s="39">
        <f>AD613/(C613-AH620)</f>
        <v>0</v>
      </c>
      <c r="AJ613" s="90">
        <f>AF613/(C613-AH620)</f>
        <v>0</v>
      </c>
      <c r="AK613" s="123"/>
      <c r="AL613" s="125">
        <f>AH613/C613</f>
        <v>0</v>
      </c>
    </row>
    <row r="614" spans="1:38" ht="87" customHeight="1" x14ac:dyDescent="0.25">
      <c r="A614" s="14">
        <v>2</v>
      </c>
      <c r="B614" s="15" t="s">
        <v>6</v>
      </c>
      <c r="C614" s="714"/>
      <c r="D614" s="717"/>
      <c r="E614" s="76"/>
      <c r="F614" s="446"/>
      <c r="G614" s="76"/>
      <c r="H614" s="446"/>
      <c r="I614" s="451"/>
      <c r="J614" s="41"/>
      <c r="K614" s="451"/>
      <c r="L614" s="446"/>
      <c r="M614" s="76"/>
      <c r="N614" s="234"/>
      <c r="O614" s="76"/>
      <c r="P614" s="234"/>
      <c r="Q614" s="76"/>
      <c r="R614" s="234"/>
      <c r="S614" s="76"/>
      <c r="T614" s="234"/>
      <c r="U614" s="76"/>
      <c r="V614" s="235"/>
      <c r="W614" s="234"/>
      <c r="X614" s="76"/>
      <c r="Y614" s="235"/>
      <c r="Z614" s="234"/>
      <c r="AA614" s="76"/>
      <c r="AB614" s="234"/>
      <c r="AC614" s="76"/>
      <c r="AD614" s="41"/>
      <c r="AE614" s="76"/>
      <c r="AF614" s="41"/>
      <c r="AG614" s="76">
        <f t="shared" ref="AG614:AG625" si="375">U614+X614+AC614+AE614</f>
        <v>0</v>
      </c>
      <c r="AH614" s="41">
        <f t="shared" ref="AH614:AH625" si="376">W614+Z614+AD614+AF614</f>
        <v>0</v>
      </c>
      <c r="AI614" s="39">
        <f>AD614/(C613-AH620)</f>
        <v>0</v>
      </c>
      <c r="AJ614" s="90">
        <f>AF614/(C613-AH620)</f>
        <v>0</v>
      </c>
      <c r="AK614" s="123"/>
      <c r="AL614" s="125">
        <f>AH614/C613</f>
        <v>0</v>
      </c>
    </row>
    <row r="615" spans="1:38" ht="85.5" customHeight="1" x14ac:dyDescent="0.25">
      <c r="A615" s="14">
        <v>3</v>
      </c>
      <c r="B615" s="15" t="s">
        <v>13</v>
      </c>
      <c r="C615" s="714"/>
      <c r="D615" s="717"/>
      <c r="E615" s="683"/>
      <c r="F615" s="684"/>
      <c r="G615" s="663"/>
      <c r="H615" s="685"/>
      <c r="I615" s="199"/>
      <c r="J615" s="227"/>
      <c r="K615" s="199"/>
      <c r="L615" s="437"/>
      <c r="M615" s="248">
        <f t="shared" ref="M615:M616" si="377">SUM(I615,K615)</f>
        <v>0</v>
      </c>
      <c r="N615" s="249">
        <f t="shared" ref="N615:N616" si="378">SUM(J615,L615)</f>
        <v>0</v>
      </c>
      <c r="O615" s="226"/>
      <c r="P615" s="221"/>
      <c r="Q615" s="226"/>
      <c r="R615" s="221"/>
      <c r="S615" s="274">
        <f t="shared" ref="S615:S616" si="379">SUM(O615,Q615)</f>
        <v>0</v>
      </c>
      <c r="T615" s="275">
        <f t="shared" ref="T615:T616" si="380">SUM(P615,R615)</f>
        <v>0</v>
      </c>
      <c r="U615" s="231"/>
      <c r="V615" s="232"/>
      <c r="W615" s="230"/>
      <c r="X615" s="242"/>
      <c r="Y615" s="232"/>
      <c r="Z615" s="230"/>
      <c r="AA615" s="239">
        <f t="shared" ref="AA615" si="381">U615+X615</f>
        <v>0</v>
      </c>
      <c r="AB615" s="229">
        <f t="shared" ref="AB615" si="382">W615+Z615</f>
        <v>0</v>
      </c>
      <c r="AC615" s="10"/>
      <c r="AD615" s="21"/>
      <c r="AE615" s="10"/>
      <c r="AF615" s="21"/>
      <c r="AG615" s="116">
        <f t="shared" si="375"/>
        <v>0</v>
      </c>
      <c r="AH615" s="117">
        <f t="shared" si="376"/>
        <v>0</v>
      </c>
      <c r="AI615" s="67">
        <f>AD615/(C613-AH620)</f>
        <v>0</v>
      </c>
      <c r="AJ615" s="66">
        <f>AF615/(C613-AH620)</f>
        <v>0</v>
      </c>
      <c r="AK615" s="123"/>
      <c r="AL615" s="126">
        <f>AH615/C613</f>
        <v>0</v>
      </c>
    </row>
    <row r="616" spans="1:38" ht="101.25" customHeight="1" x14ac:dyDescent="0.25">
      <c r="A616" s="14">
        <v>4</v>
      </c>
      <c r="B616" s="15" t="s">
        <v>14</v>
      </c>
      <c r="C616" s="714"/>
      <c r="D616" s="717"/>
      <c r="E616" s="683">
        <v>3</v>
      </c>
      <c r="F616" s="684">
        <v>69623.05</v>
      </c>
      <c r="G616" s="663">
        <v>0</v>
      </c>
      <c r="H616" s="685">
        <v>0</v>
      </c>
      <c r="I616" s="199">
        <v>1</v>
      </c>
      <c r="J616" s="227">
        <v>20000</v>
      </c>
      <c r="K616" s="199">
        <v>0</v>
      </c>
      <c r="L616" s="437">
        <v>0</v>
      </c>
      <c r="M616" s="248">
        <f t="shared" si="377"/>
        <v>1</v>
      </c>
      <c r="N616" s="249">
        <f t="shared" si="378"/>
        <v>20000</v>
      </c>
      <c r="O616" s="226"/>
      <c r="P616" s="221"/>
      <c r="Q616" s="226"/>
      <c r="R616" s="221"/>
      <c r="S616" s="274">
        <f t="shared" si="379"/>
        <v>0</v>
      </c>
      <c r="T616" s="275">
        <f t="shared" si="380"/>
        <v>0</v>
      </c>
      <c r="U616" s="231"/>
      <c r="V616" s="232"/>
      <c r="W616" s="230"/>
      <c r="X616" s="242"/>
      <c r="Y616" s="232"/>
      <c r="Z616" s="230"/>
      <c r="AA616" s="239">
        <f t="shared" ref="AA616" si="383">U616+X616</f>
        <v>0</v>
      </c>
      <c r="AB616" s="229">
        <f t="shared" ref="AB616" si="384">W616+Z616</f>
        <v>0</v>
      </c>
      <c r="AC616" s="10"/>
      <c r="AD616" s="21"/>
      <c r="AE616" s="10"/>
      <c r="AF616" s="21"/>
      <c r="AG616" s="116">
        <f t="shared" si="375"/>
        <v>0</v>
      </c>
      <c r="AH616" s="117">
        <f t="shared" si="376"/>
        <v>0</v>
      </c>
      <c r="AI616" s="67">
        <f>AD616/(C613-AH620)</f>
        <v>0</v>
      </c>
      <c r="AJ616" s="66">
        <f>AF616/(C613-AH620)</f>
        <v>0</v>
      </c>
      <c r="AK616" s="123"/>
      <c r="AL616" s="126">
        <f>AH616/C613</f>
        <v>0</v>
      </c>
    </row>
    <row r="617" spans="1:38" ht="138" customHeight="1" x14ac:dyDescent="0.25">
      <c r="A617" s="14">
        <v>5</v>
      </c>
      <c r="B617" s="15" t="s">
        <v>99</v>
      </c>
      <c r="C617" s="714"/>
      <c r="D617" s="717"/>
      <c r="E617" s="458"/>
      <c r="F617" s="446"/>
      <c r="G617" s="458"/>
      <c r="H617" s="446"/>
      <c r="I617" s="451"/>
      <c r="J617" s="234"/>
      <c r="K617" s="451"/>
      <c r="L617" s="446"/>
      <c r="M617" s="76"/>
      <c r="N617" s="234"/>
      <c r="O617" s="76"/>
      <c r="P617" s="234"/>
      <c r="Q617" s="76"/>
      <c r="R617" s="234"/>
      <c r="S617" s="76"/>
      <c r="T617" s="234"/>
      <c r="U617" s="76"/>
      <c r="V617" s="235"/>
      <c r="W617" s="234"/>
      <c r="X617" s="76"/>
      <c r="Y617" s="235"/>
      <c r="Z617" s="234"/>
      <c r="AA617" s="76"/>
      <c r="AB617" s="234"/>
      <c r="AC617" s="76"/>
      <c r="AD617" s="41"/>
      <c r="AE617" s="76"/>
      <c r="AF617" s="41"/>
      <c r="AG617" s="76">
        <f t="shared" si="375"/>
        <v>0</v>
      </c>
      <c r="AH617" s="41">
        <f t="shared" si="376"/>
        <v>0</v>
      </c>
      <c r="AI617" s="39">
        <f>AD617/(C613-AH620)</f>
        <v>0</v>
      </c>
      <c r="AJ617" s="90">
        <f>AF617/(C613-AH620)</f>
        <v>0</v>
      </c>
      <c r="AK617" s="123"/>
      <c r="AL617" s="125">
        <f>AH617/C613</f>
        <v>0</v>
      </c>
    </row>
    <row r="618" spans="1:38" ht="116.25" customHeight="1" x14ac:dyDescent="0.25">
      <c r="A618" s="14">
        <v>6</v>
      </c>
      <c r="B618" s="15" t="s">
        <v>16</v>
      </c>
      <c r="C618" s="714"/>
      <c r="D618" s="717"/>
      <c r="E618" s="683">
        <v>5</v>
      </c>
      <c r="F618" s="684">
        <v>85724.31</v>
      </c>
      <c r="G618" s="663">
        <v>0</v>
      </c>
      <c r="H618" s="685">
        <v>0</v>
      </c>
      <c r="I618" s="199">
        <v>4</v>
      </c>
      <c r="J618" s="227">
        <v>76975.929999999993</v>
      </c>
      <c r="K618" s="199">
        <v>0</v>
      </c>
      <c r="L618" s="437">
        <v>0</v>
      </c>
      <c r="M618" s="248">
        <f t="shared" ref="M618" si="385">SUM(I618,K618)</f>
        <v>4</v>
      </c>
      <c r="N618" s="249">
        <f t="shared" ref="N618" si="386">SUM(J618,L618)</f>
        <v>76975.929999999993</v>
      </c>
      <c r="O618" s="226"/>
      <c r="P618" s="221"/>
      <c r="Q618" s="226"/>
      <c r="R618" s="221"/>
      <c r="S618" s="274">
        <f t="shared" ref="S618" si="387">SUM(O618,Q618)</f>
        <v>0</v>
      </c>
      <c r="T618" s="275">
        <f t="shared" ref="T618" si="388">SUM(P618,R618)</f>
        <v>0</v>
      </c>
      <c r="U618" s="231">
        <v>1</v>
      </c>
      <c r="V618" s="232">
        <v>14391</v>
      </c>
      <c r="W618" s="230">
        <v>3198</v>
      </c>
      <c r="X618" s="242">
        <v>0</v>
      </c>
      <c r="Y618" s="232">
        <v>0</v>
      </c>
      <c r="Z618" s="230">
        <v>0</v>
      </c>
      <c r="AA618" s="239">
        <f t="shared" ref="AA618" si="389">U618+X618</f>
        <v>1</v>
      </c>
      <c r="AB618" s="229">
        <f t="shared" ref="AB618" si="390">W618+Z618</f>
        <v>3198</v>
      </c>
      <c r="AC618" s="10"/>
      <c r="AD618" s="21"/>
      <c r="AE618" s="10"/>
      <c r="AF618" s="21"/>
      <c r="AG618" s="116">
        <f t="shared" si="375"/>
        <v>1</v>
      </c>
      <c r="AH618" s="117">
        <f t="shared" si="376"/>
        <v>3198</v>
      </c>
      <c r="AI618" s="67">
        <f>AD618/(C613-AH620)</f>
        <v>0</v>
      </c>
      <c r="AJ618" s="66">
        <f>AF618/(C613-AH620)</f>
        <v>0</v>
      </c>
      <c r="AK618" s="123"/>
      <c r="AL618" s="126">
        <f>AH618/C613</f>
        <v>3.5533333333333333E-3</v>
      </c>
    </row>
    <row r="619" spans="1:38" ht="65.25" customHeight="1" x14ac:dyDescent="0.25">
      <c r="A619" s="14">
        <v>7</v>
      </c>
      <c r="B619" s="15" t="s">
        <v>98</v>
      </c>
      <c r="C619" s="714"/>
      <c r="D619" s="717"/>
      <c r="E619" s="469"/>
      <c r="F619" s="470"/>
      <c r="G619" s="445"/>
      <c r="H619" s="446"/>
      <c r="I619" s="451"/>
      <c r="J619" s="234"/>
      <c r="K619" s="451"/>
      <c r="L619" s="446"/>
      <c r="M619" s="240"/>
      <c r="N619" s="234"/>
      <c r="O619" s="233"/>
      <c r="P619" s="234"/>
      <c r="Q619" s="233"/>
      <c r="R619" s="234"/>
      <c r="S619" s="240"/>
      <c r="T619" s="234"/>
      <c r="U619" s="233"/>
      <c r="V619" s="235"/>
      <c r="W619" s="234"/>
      <c r="X619" s="240"/>
      <c r="Y619" s="235"/>
      <c r="Z619" s="234"/>
      <c r="AA619" s="240"/>
      <c r="AB619" s="79"/>
      <c r="AC619" s="40"/>
      <c r="AD619" s="41"/>
      <c r="AE619" s="40"/>
      <c r="AF619" s="41"/>
      <c r="AG619" s="76">
        <f t="shared" si="375"/>
        <v>0</v>
      </c>
      <c r="AH619" s="41">
        <f t="shared" si="376"/>
        <v>0</v>
      </c>
      <c r="AI619" s="39">
        <f>AD619/(C613-AH620)</f>
        <v>0</v>
      </c>
      <c r="AJ619" s="90">
        <f>AF619/(C613-AH620)</f>
        <v>0</v>
      </c>
      <c r="AK619" s="123"/>
      <c r="AL619" s="125">
        <f>AH619/C613</f>
        <v>0</v>
      </c>
    </row>
    <row r="620" spans="1:38" ht="59.25" customHeight="1" x14ac:dyDescent="0.25">
      <c r="A620" s="14">
        <v>8</v>
      </c>
      <c r="B620" s="15" t="s">
        <v>97</v>
      </c>
      <c r="C620" s="714"/>
      <c r="D620" s="717"/>
      <c r="E620" s="471"/>
      <c r="F620" s="472"/>
      <c r="G620" s="891">
        <v>11</v>
      </c>
      <c r="H620" s="892">
        <v>100000</v>
      </c>
      <c r="I620" s="451"/>
      <c r="J620" s="234"/>
      <c r="K620" s="199">
        <v>11</v>
      </c>
      <c r="L620" s="437">
        <v>100000</v>
      </c>
      <c r="M620" s="248">
        <f t="shared" ref="M620:M625" si="391">SUM(I620,K620)</f>
        <v>11</v>
      </c>
      <c r="N620" s="249">
        <f t="shared" ref="N620:N625" si="392">SUM(J620,L620)</f>
        <v>100000</v>
      </c>
      <c r="O620" s="101"/>
      <c r="P620" s="42"/>
      <c r="Q620" s="74"/>
      <c r="R620" s="19"/>
      <c r="S620" s="274">
        <f t="shared" ref="S620:S625" si="393">SUM(O620,Q620)</f>
        <v>0</v>
      </c>
      <c r="T620" s="275">
        <f t="shared" ref="T620:T625" si="394">SUM(P620,R620)</f>
        <v>0</v>
      </c>
      <c r="U620" s="233"/>
      <c r="V620" s="235"/>
      <c r="W620" s="234"/>
      <c r="X620" s="242"/>
      <c r="Y620" s="232"/>
      <c r="Z620" s="230"/>
      <c r="AA620" s="239">
        <f t="shared" ref="AA620:AA621" si="395">U620+X620</f>
        <v>0</v>
      </c>
      <c r="AB620" s="229">
        <f t="shared" ref="AB620:AB621" si="396">W620+Z620</f>
        <v>0</v>
      </c>
      <c r="AC620" s="40"/>
      <c r="AD620" s="41"/>
      <c r="AE620" s="10"/>
      <c r="AF620" s="21"/>
      <c r="AG620" s="116">
        <f t="shared" si="375"/>
        <v>0</v>
      </c>
      <c r="AH620" s="117">
        <f t="shared" si="376"/>
        <v>0</v>
      </c>
      <c r="AI620" s="169"/>
      <c r="AJ620" s="170"/>
      <c r="AK620" s="123">
        <f>AH626/C613</f>
        <v>3.7867777777777778E-2</v>
      </c>
      <c r="AL620" s="126">
        <f>AH620/C613</f>
        <v>0</v>
      </c>
    </row>
    <row r="621" spans="1:38" ht="60" customHeight="1" x14ac:dyDescent="0.25">
      <c r="A621" s="14">
        <v>9</v>
      </c>
      <c r="B621" s="15" t="s">
        <v>7</v>
      </c>
      <c r="C621" s="714"/>
      <c r="D621" s="717"/>
      <c r="E621" s="683">
        <v>3</v>
      </c>
      <c r="F621" s="684">
        <v>239928.4</v>
      </c>
      <c r="G621" s="663">
        <v>0</v>
      </c>
      <c r="H621" s="685">
        <v>0</v>
      </c>
      <c r="I621" s="199">
        <v>1</v>
      </c>
      <c r="J621" s="227">
        <v>33104.800000000003</v>
      </c>
      <c r="K621" s="199">
        <v>0</v>
      </c>
      <c r="L621" s="437">
        <v>0</v>
      </c>
      <c r="M621" s="248">
        <f t="shared" si="391"/>
        <v>1</v>
      </c>
      <c r="N621" s="249">
        <f t="shared" si="392"/>
        <v>33104.800000000003</v>
      </c>
      <c r="O621" s="226"/>
      <c r="P621" s="221"/>
      <c r="Q621" s="226"/>
      <c r="R621" s="221"/>
      <c r="S621" s="274">
        <f t="shared" si="393"/>
        <v>0</v>
      </c>
      <c r="T621" s="275">
        <f t="shared" si="394"/>
        <v>0</v>
      </c>
      <c r="U621" s="231"/>
      <c r="V621" s="232"/>
      <c r="W621" s="230"/>
      <c r="X621" s="242"/>
      <c r="Y621" s="232"/>
      <c r="Z621" s="230"/>
      <c r="AA621" s="239">
        <f t="shared" si="395"/>
        <v>0</v>
      </c>
      <c r="AB621" s="229">
        <f t="shared" si="396"/>
        <v>0</v>
      </c>
      <c r="AC621" s="10"/>
      <c r="AD621" s="21"/>
      <c r="AE621" s="10"/>
      <c r="AF621" s="21"/>
      <c r="AG621" s="116">
        <f t="shared" si="375"/>
        <v>0</v>
      </c>
      <c r="AH621" s="117">
        <f t="shared" si="376"/>
        <v>0</v>
      </c>
      <c r="AI621" s="67">
        <f>AD621/(C613-AH620)</f>
        <v>0</v>
      </c>
      <c r="AJ621" s="66">
        <f>AF621/(C613-AH620)</f>
        <v>0</v>
      </c>
      <c r="AK621" s="123"/>
      <c r="AL621" s="126">
        <f>AH621/C613</f>
        <v>0</v>
      </c>
    </row>
    <row r="622" spans="1:38" ht="73.5" customHeight="1" x14ac:dyDescent="0.25">
      <c r="A622" s="14">
        <v>10</v>
      </c>
      <c r="B622" s="15" t="s">
        <v>8</v>
      </c>
      <c r="C622" s="714"/>
      <c r="D622" s="717"/>
      <c r="E622" s="683">
        <v>8</v>
      </c>
      <c r="F622" s="684">
        <v>281491.87</v>
      </c>
      <c r="G622" s="663">
        <v>1</v>
      </c>
      <c r="H622" s="685">
        <v>170000</v>
      </c>
      <c r="I622" s="199">
        <v>3</v>
      </c>
      <c r="J622" s="227">
        <v>96326.48</v>
      </c>
      <c r="K622" s="199">
        <v>1</v>
      </c>
      <c r="L622" s="437">
        <v>170000</v>
      </c>
      <c r="M622" s="248">
        <f t="shared" si="391"/>
        <v>4</v>
      </c>
      <c r="N622" s="249">
        <f t="shared" si="392"/>
        <v>266326.48</v>
      </c>
      <c r="O622" s="226"/>
      <c r="P622" s="221"/>
      <c r="Q622" s="226"/>
      <c r="R622" s="221"/>
      <c r="S622" s="274">
        <f t="shared" si="393"/>
        <v>0</v>
      </c>
      <c r="T622" s="275">
        <f t="shared" si="394"/>
        <v>0</v>
      </c>
      <c r="U622" s="231"/>
      <c r="V622" s="232"/>
      <c r="W622" s="230"/>
      <c r="X622" s="242"/>
      <c r="Y622" s="232"/>
      <c r="Z622" s="230"/>
      <c r="AA622" s="239">
        <f t="shared" ref="AA622:AA625" si="397">U622+X622</f>
        <v>0</v>
      </c>
      <c r="AB622" s="229">
        <f t="shared" ref="AB622:AB625" si="398">W622+Z622</f>
        <v>0</v>
      </c>
      <c r="AC622" s="9"/>
      <c r="AD622" s="22"/>
      <c r="AE622" s="9"/>
      <c r="AF622" s="22"/>
      <c r="AG622" s="116">
        <f t="shared" si="375"/>
        <v>0</v>
      </c>
      <c r="AH622" s="117">
        <f t="shared" si="376"/>
        <v>0</v>
      </c>
      <c r="AI622" s="67">
        <f>AD622/(C613-AH620)</f>
        <v>0</v>
      </c>
      <c r="AJ622" s="66">
        <f>AF622/(C613-AH620)</f>
        <v>0</v>
      </c>
      <c r="AK622" s="123"/>
      <c r="AL622" s="126">
        <f>AH622/C613</f>
        <v>0</v>
      </c>
    </row>
    <row r="623" spans="1:38" ht="120" customHeight="1" x14ac:dyDescent="0.25">
      <c r="A623" s="14">
        <v>11</v>
      </c>
      <c r="B623" s="15" t="s">
        <v>12</v>
      </c>
      <c r="C623" s="714"/>
      <c r="D623" s="717"/>
      <c r="E623" s="683">
        <v>6</v>
      </c>
      <c r="F623" s="684">
        <v>299966.18</v>
      </c>
      <c r="G623" s="663"/>
      <c r="H623" s="685"/>
      <c r="I623" s="199"/>
      <c r="J623" s="227"/>
      <c r="K623" s="199"/>
      <c r="L623" s="437"/>
      <c r="M623" s="248">
        <f t="shared" si="391"/>
        <v>0</v>
      </c>
      <c r="N623" s="249">
        <f t="shared" si="392"/>
        <v>0</v>
      </c>
      <c r="O623" s="226"/>
      <c r="P623" s="221"/>
      <c r="Q623" s="226"/>
      <c r="R623" s="221"/>
      <c r="S623" s="274">
        <f t="shared" si="393"/>
        <v>0</v>
      </c>
      <c r="T623" s="275">
        <f t="shared" si="394"/>
        <v>0</v>
      </c>
      <c r="U623" s="231"/>
      <c r="V623" s="232"/>
      <c r="W623" s="230"/>
      <c r="X623" s="242"/>
      <c r="Y623" s="232"/>
      <c r="Z623" s="230"/>
      <c r="AA623" s="239">
        <f t="shared" si="397"/>
        <v>0</v>
      </c>
      <c r="AB623" s="229">
        <f t="shared" si="398"/>
        <v>0</v>
      </c>
      <c r="AC623" s="10"/>
      <c r="AD623" s="21"/>
      <c r="AE623" s="10"/>
      <c r="AF623" s="21"/>
      <c r="AG623" s="116">
        <f t="shared" si="375"/>
        <v>0</v>
      </c>
      <c r="AH623" s="117">
        <f t="shared" si="376"/>
        <v>0</v>
      </c>
      <c r="AI623" s="67">
        <f>AD623/(C613-AH620)</f>
        <v>0</v>
      </c>
      <c r="AJ623" s="66">
        <f>AF623/(C613-AH620)</f>
        <v>0</v>
      </c>
      <c r="AK623" s="123"/>
      <c r="AL623" s="126">
        <f>AH623/C613</f>
        <v>0</v>
      </c>
    </row>
    <row r="624" spans="1:38" ht="63.75" customHeight="1" x14ac:dyDescent="0.25">
      <c r="A624" s="14">
        <v>12</v>
      </c>
      <c r="B624" s="15" t="s">
        <v>9</v>
      </c>
      <c r="C624" s="714"/>
      <c r="D624" s="717"/>
      <c r="E624" s="683">
        <v>3</v>
      </c>
      <c r="F624" s="684">
        <v>73635.600000000006</v>
      </c>
      <c r="G624" s="663"/>
      <c r="H624" s="685"/>
      <c r="I624" s="199"/>
      <c r="J624" s="227"/>
      <c r="K624" s="199"/>
      <c r="L624" s="437"/>
      <c r="M624" s="248">
        <f t="shared" si="391"/>
        <v>0</v>
      </c>
      <c r="N624" s="249">
        <f t="shared" si="392"/>
        <v>0</v>
      </c>
      <c r="O624" s="226"/>
      <c r="P624" s="221"/>
      <c r="Q624" s="226"/>
      <c r="R624" s="221"/>
      <c r="S624" s="274">
        <f t="shared" si="393"/>
        <v>0</v>
      </c>
      <c r="T624" s="275">
        <f t="shared" si="394"/>
        <v>0</v>
      </c>
      <c r="U624" s="231"/>
      <c r="V624" s="232"/>
      <c r="W624" s="230"/>
      <c r="X624" s="242"/>
      <c r="Y624" s="232"/>
      <c r="Z624" s="230"/>
      <c r="AA624" s="239">
        <f t="shared" si="397"/>
        <v>0</v>
      </c>
      <c r="AB624" s="229">
        <f t="shared" si="398"/>
        <v>0</v>
      </c>
      <c r="AC624" s="10"/>
      <c r="AD624" s="21"/>
      <c r="AE624" s="10"/>
      <c r="AF624" s="21"/>
      <c r="AG624" s="116">
        <f t="shared" si="375"/>
        <v>0</v>
      </c>
      <c r="AH624" s="117">
        <f t="shared" si="376"/>
        <v>0</v>
      </c>
      <c r="AI624" s="67">
        <f>AD624/(C613-AH620)</f>
        <v>0</v>
      </c>
      <c r="AJ624" s="66">
        <f>AF624/(C613-AH620)</f>
        <v>0</v>
      </c>
      <c r="AK624" s="123"/>
      <c r="AL624" s="126">
        <f>AH624/C613</f>
        <v>0</v>
      </c>
    </row>
    <row r="625" spans="1:39" ht="62.25" customHeight="1" thickBot="1" x14ac:dyDescent="0.3">
      <c r="A625" s="16">
        <v>13</v>
      </c>
      <c r="B625" s="17" t="s">
        <v>10</v>
      </c>
      <c r="C625" s="715"/>
      <c r="D625" s="718"/>
      <c r="E625" s="635">
        <v>20</v>
      </c>
      <c r="F625" s="636">
        <v>932185.35</v>
      </c>
      <c r="G625" s="632">
        <v>6</v>
      </c>
      <c r="H625" s="638">
        <v>150000</v>
      </c>
      <c r="I625" s="200">
        <v>9</v>
      </c>
      <c r="J625" s="256">
        <v>253592.79</v>
      </c>
      <c r="K625" s="200">
        <v>6</v>
      </c>
      <c r="L625" s="478">
        <v>150000</v>
      </c>
      <c r="M625" s="248">
        <f t="shared" si="391"/>
        <v>15</v>
      </c>
      <c r="N625" s="249">
        <f t="shared" si="392"/>
        <v>403592.79000000004</v>
      </c>
      <c r="O625" s="44">
        <v>1</v>
      </c>
      <c r="P625" s="20">
        <v>12470</v>
      </c>
      <c r="Q625" s="44">
        <v>1</v>
      </c>
      <c r="R625" s="20">
        <v>3000</v>
      </c>
      <c r="S625" s="274">
        <f t="shared" si="393"/>
        <v>2</v>
      </c>
      <c r="T625" s="275">
        <f t="shared" si="394"/>
        <v>15470</v>
      </c>
      <c r="U625" s="257">
        <v>0</v>
      </c>
      <c r="V625" s="259">
        <v>0</v>
      </c>
      <c r="W625" s="258">
        <v>0</v>
      </c>
      <c r="X625" s="260">
        <v>1</v>
      </c>
      <c r="Y625" s="259">
        <v>25000</v>
      </c>
      <c r="Z625" s="258">
        <v>11000</v>
      </c>
      <c r="AA625" s="239">
        <f t="shared" si="397"/>
        <v>1</v>
      </c>
      <c r="AB625" s="229">
        <f t="shared" si="398"/>
        <v>11000</v>
      </c>
      <c r="AC625" s="220">
        <v>1</v>
      </c>
      <c r="AD625" s="223">
        <v>19883</v>
      </c>
      <c r="AE625" s="220">
        <v>0</v>
      </c>
      <c r="AF625" s="223">
        <v>0</v>
      </c>
      <c r="AG625" s="118">
        <f t="shared" si="375"/>
        <v>2</v>
      </c>
      <c r="AH625" s="119">
        <f t="shared" si="376"/>
        <v>30883</v>
      </c>
      <c r="AI625" s="68">
        <f>AD625/(C613-AH620)</f>
        <v>2.2092222222222221E-2</v>
      </c>
      <c r="AJ625" s="69">
        <f>AF625/(C613-AH620)</f>
        <v>0</v>
      </c>
      <c r="AK625" s="129"/>
      <c r="AL625" s="127">
        <f>AH625/C613</f>
        <v>3.4314444444444446E-2</v>
      </c>
    </row>
    <row r="626" spans="1:39" ht="29.25" customHeight="1" thickBot="1" x14ac:dyDescent="0.3">
      <c r="A626" s="719" t="s">
        <v>40</v>
      </c>
      <c r="B626" s="720"/>
      <c r="C626" s="11">
        <f>C613</f>
        <v>900000</v>
      </c>
      <c r="D626" s="11">
        <f>D613</f>
        <v>865919</v>
      </c>
      <c r="E626" s="56">
        <f t="shared" ref="E626:L626" si="399">SUM(E613:E625)</f>
        <v>48</v>
      </c>
      <c r="F626" s="236">
        <f t="shared" si="399"/>
        <v>1982554.7600000002</v>
      </c>
      <c r="G626" s="56">
        <f t="shared" si="399"/>
        <v>18</v>
      </c>
      <c r="H626" s="236">
        <f t="shared" si="399"/>
        <v>420000</v>
      </c>
      <c r="I626" s="241">
        <f t="shared" si="399"/>
        <v>18</v>
      </c>
      <c r="J626" s="57">
        <f t="shared" si="399"/>
        <v>480000</v>
      </c>
      <c r="K626" s="241">
        <f t="shared" si="399"/>
        <v>18</v>
      </c>
      <c r="L626" s="244">
        <f t="shared" si="399"/>
        <v>420000</v>
      </c>
      <c r="M626" s="51">
        <f>SUM(M613:M625)</f>
        <v>36</v>
      </c>
      <c r="N626" s="244">
        <f>SUM(N613:N625)</f>
        <v>900000</v>
      </c>
      <c r="O626" s="97">
        <f>SUM(O613:O625)</f>
        <v>1</v>
      </c>
      <c r="P626" s="236">
        <f>SUM(P613:P625)</f>
        <v>12470</v>
      </c>
      <c r="Q626" s="86">
        <f t="shared" ref="Q626:AJ626" si="400">SUM(Q613:Q625)</f>
        <v>1</v>
      </c>
      <c r="R626" s="236">
        <f t="shared" si="400"/>
        <v>3000</v>
      </c>
      <c r="S626" s="75">
        <f t="shared" si="400"/>
        <v>2</v>
      </c>
      <c r="T626" s="46">
        <f t="shared" si="400"/>
        <v>15470</v>
      </c>
      <c r="U626" s="86">
        <f t="shared" si="400"/>
        <v>1</v>
      </c>
      <c r="V626" s="236">
        <f t="shared" si="400"/>
        <v>14391</v>
      </c>
      <c r="W626" s="236">
        <f t="shared" si="400"/>
        <v>3198</v>
      </c>
      <c r="X626" s="75">
        <f t="shared" si="400"/>
        <v>1</v>
      </c>
      <c r="Y626" s="236">
        <f t="shared" si="400"/>
        <v>25000</v>
      </c>
      <c r="Z626" s="236">
        <f t="shared" si="400"/>
        <v>11000</v>
      </c>
      <c r="AA626" s="75">
        <f t="shared" si="400"/>
        <v>2</v>
      </c>
      <c r="AB626" s="46">
        <f t="shared" si="400"/>
        <v>14198</v>
      </c>
      <c r="AC626" s="86">
        <f t="shared" si="400"/>
        <v>1</v>
      </c>
      <c r="AD626" s="46">
        <f t="shared" si="400"/>
        <v>19883</v>
      </c>
      <c r="AE626" s="86">
        <f t="shared" si="400"/>
        <v>0</v>
      </c>
      <c r="AF626" s="46">
        <f t="shared" si="400"/>
        <v>0</v>
      </c>
      <c r="AG626" s="75">
        <f t="shared" si="400"/>
        <v>3</v>
      </c>
      <c r="AH626" s="46">
        <f t="shared" si="400"/>
        <v>34081</v>
      </c>
      <c r="AI626" s="87">
        <f t="shared" si="400"/>
        <v>2.2092222222222221E-2</v>
      </c>
      <c r="AJ626" s="87">
        <f t="shared" si="400"/>
        <v>0</v>
      </c>
      <c r="AK626" s="130">
        <f>AK620</f>
        <v>3.7867777777777778E-2</v>
      </c>
      <c r="AL626" s="128">
        <f>AH626/C613</f>
        <v>3.7867777777777778E-2</v>
      </c>
    </row>
    <row r="627" spans="1:39" ht="21.75" thickBot="1" x14ac:dyDescent="0.3">
      <c r="AF627" s="24" t="s">
        <v>113</v>
      </c>
      <c r="AG627" s="72">
        <v>4.3499999999999996</v>
      </c>
      <c r="AH627" s="25">
        <f>AH626/AG627</f>
        <v>7834.7126436781618</v>
      </c>
    </row>
    <row r="628" spans="1:39" ht="15.75" thickTop="1" x14ac:dyDescent="0.25">
      <c r="A628" s="721" t="s">
        <v>45</v>
      </c>
      <c r="B628" s="722"/>
      <c r="C628" s="722"/>
      <c r="D628" s="722"/>
      <c r="E628" s="722"/>
      <c r="F628" s="722"/>
      <c r="G628" s="722"/>
      <c r="H628" s="722"/>
      <c r="I628" s="722"/>
      <c r="J628" s="722"/>
      <c r="K628" s="723"/>
      <c r="L628" s="722"/>
      <c r="M628" s="722"/>
      <c r="N628" s="722"/>
      <c r="O628" s="722"/>
      <c r="P628" s="722"/>
      <c r="Q628" s="724"/>
    </row>
    <row r="629" spans="1:39" ht="18.75" x14ac:dyDescent="0.3">
      <c r="A629" s="725"/>
      <c r="B629" s="726"/>
      <c r="C629" s="726"/>
      <c r="D629" s="726"/>
      <c r="E629" s="726"/>
      <c r="F629" s="726"/>
      <c r="G629" s="726"/>
      <c r="H629" s="726"/>
      <c r="I629" s="726"/>
      <c r="J629" s="726"/>
      <c r="K629" s="727"/>
      <c r="L629" s="726"/>
      <c r="M629" s="726"/>
      <c r="N629" s="726"/>
      <c r="O629" s="726"/>
      <c r="P629" s="726"/>
      <c r="Q629" s="728"/>
      <c r="AF629" s="33"/>
    </row>
    <row r="630" spans="1:39" ht="15.75" x14ac:dyDescent="0.25">
      <c r="A630" s="725"/>
      <c r="B630" s="726"/>
      <c r="C630" s="726"/>
      <c r="D630" s="726"/>
      <c r="E630" s="726"/>
      <c r="F630" s="726"/>
      <c r="G630" s="726"/>
      <c r="H630" s="726"/>
      <c r="I630" s="726"/>
      <c r="J630" s="726"/>
      <c r="K630" s="727"/>
      <c r="L630" s="726"/>
      <c r="M630" s="726"/>
      <c r="N630" s="726"/>
      <c r="O630" s="726"/>
      <c r="P630" s="726"/>
      <c r="Q630" s="728"/>
      <c r="AE630" s="34" t="s">
        <v>66</v>
      </c>
      <c r="AF630" s="24"/>
    </row>
    <row r="631" spans="1:39" ht="15.75" x14ac:dyDescent="0.25">
      <c r="A631" s="725"/>
      <c r="B631" s="726"/>
      <c r="C631" s="726"/>
      <c r="D631" s="726"/>
      <c r="E631" s="726"/>
      <c r="F631" s="726"/>
      <c r="G631" s="726"/>
      <c r="H631" s="726"/>
      <c r="I631" s="726"/>
      <c r="J631" s="726"/>
      <c r="K631" s="727"/>
      <c r="L631" s="726"/>
      <c r="M631" s="726"/>
      <c r="N631" s="726"/>
      <c r="O631" s="726"/>
      <c r="P631" s="726"/>
      <c r="Q631" s="728"/>
      <c r="AE631" s="34" t="s">
        <v>46</v>
      </c>
      <c r="AF631" s="54">
        <f>(Z626-Z620)+(AF626-AF620)</f>
        <v>11000</v>
      </c>
    </row>
    <row r="632" spans="1:39" ht="15.75" x14ac:dyDescent="0.25">
      <c r="A632" s="725"/>
      <c r="B632" s="726"/>
      <c r="C632" s="726"/>
      <c r="D632" s="726"/>
      <c r="E632" s="726"/>
      <c r="F632" s="726"/>
      <c r="G632" s="726"/>
      <c r="H632" s="726"/>
      <c r="I632" s="726"/>
      <c r="J632" s="726"/>
      <c r="K632" s="727"/>
      <c r="L632" s="726"/>
      <c r="M632" s="726"/>
      <c r="N632" s="726"/>
      <c r="O632" s="726"/>
      <c r="P632" s="726"/>
      <c r="Q632" s="728"/>
      <c r="AE632" s="34" t="s">
        <v>47</v>
      </c>
      <c r="AF632" s="54">
        <f>W626+AD626</f>
        <v>23081</v>
      </c>
    </row>
    <row r="633" spans="1:39" ht="15.75" x14ac:dyDescent="0.25">
      <c r="A633" s="725"/>
      <c r="B633" s="726"/>
      <c r="C633" s="726"/>
      <c r="D633" s="726"/>
      <c r="E633" s="726"/>
      <c r="F633" s="726"/>
      <c r="G633" s="726"/>
      <c r="H633" s="726"/>
      <c r="I633" s="726"/>
      <c r="J633" s="726"/>
      <c r="K633" s="727"/>
      <c r="L633" s="726"/>
      <c r="M633" s="726"/>
      <c r="N633" s="726"/>
      <c r="O633" s="726"/>
      <c r="P633" s="726"/>
      <c r="Q633" s="728"/>
      <c r="AE633" s="34" t="s">
        <v>48</v>
      </c>
      <c r="AF633" s="54">
        <f>Z620+AF620</f>
        <v>0</v>
      </c>
    </row>
    <row r="634" spans="1:39" ht="15.75" x14ac:dyDescent="0.25">
      <c r="A634" s="725"/>
      <c r="B634" s="726"/>
      <c r="C634" s="726"/>
      <c r="D634" s="726"/>
      <c r="E634" s="726"/>
      <c r="F634" s="726"/>
      <c r="G634" s="726"/>
      <c r="H634" s="726"/>
      <c r="I634" s="726"/>
      <c r="J634" s="726"/>
      <c r="K634" s="727"/>
      <c r="L634" s="726"/>
      <c r="M634" s="726"/>
      <c r="N634" s="726"/>
      <c r="O634" s="726"/>
      <c r="P634" s="726"/>
      <c r="Q634" s="728"/>
      <c r="AE634" s="34" t="s">
        <v>49</v>
      </c>
      <c r="AF634" s="55">
        <f>SUM(AF631:AF633)</f>
        <v>34081</v>
      </c>
    </row>
    <row r="635" spans="1:39" x14ac:dyDescent="0.25">
      <c r="A635" s="725"/>
      <c r="B635" s="726"/>
      <c r="C635" s="726"/>
      <c r="D635" s="726"/>
      <c r="E635" s="726"/>
      <c r="F635" s="726"/>
      <c r="G635" s="726"/>
      <c r="H635" s="726"/>
      <c r="I635" s="726"/>
      <c r="J635" s="726"/>
      <c r="K635" s="727"/>
      <c r="L635" s="726"/>
      <c r="M635" s="726"/>
      <c r="N635" s="726"/>
      <c r="O635" s="726"/>
      <c r="P635" s="726"/>
      <c r="Q635" s="728"/>
    </row>
    <row r="636" spans="1:39" ht="15.75" thickBot="1" x14ac:dyDescent="0.3">
      <c r="A636" s="729"/>
      <c r="B636" s="730"/>
      <c r="C636" s="730"/>
      <c r="D636" s="730"/>
      <c r="E636" s="730"/>
      <c r="F636" s="730"/>
      <c r="G636" s="730"/>
      <c r="H636" s="730"/>
      <c r="I636" s="730"/>
      <c r="J636" s="730"/>
      <c r="K636" s="731"/>
      <c r="L636" s="730"/>
      <c r="M636" s="730"/>
      <c r="N636" s="730"/>
      <c r="O636" s="730"/>
      <c r="P636" s="730"/>
      <c r="Q636" s="732"/>
    </row>
    <row r="637" spans="1:39" ht="15.75" thickTop="1" x14ac:dyDescent="0.25"/>
    <row r="639" spans="1:39" ht="15.75" thickBot="1" x14ac:dyDescent="0.3"/>
    <row r="640" spans="1:39" ht="27" thickBot="1" x14ac:dyDescent="0.3">
      <c r="A640" s="733" t="s">
        <v>150</v>
      </c>
      <c r="B640" s="734"/>
      <c r="C640" s="734"/>
      <c r="D640" s="734"/>
      <c r="E640" s="734"/>
      <c r="F640" s="734"/>
      <c r="G640" s="734"/>
      <c r="H640" s="734"/>
      <c r="I640" s="734"/>
      <c r="J640" s="734"/>
      <c r="K640" s="735"/>
      <c r="L640" s="734"/>
      <c r="M640" s="734"/>
      <c r="N640" s="734"/>
      <c r="O640" s="734"/>
      <c r="P640" s="734"/>
      <c r="Q640" s="734"/>
      <c r="R640" s="734"/>
      <c r="S640" s="734"/>
      <c r="T640" s="734"/>
      <c r="U640" s="734"/>
      <c r="V640" s="734"/>
      <c r="W640" s="734"/>
      <c r="X640" s="734"/>
      <c r="Y640" s="734"/>
      <c r="Z640" s="734"/>
      <c r="AA640" s="734"/>
      <c r="AB640" s="734"/>
      <c r="AC640" s="734"/>
      <c r="AD640" s="734"/>
      <c r="AE640" s="734"/>
      <c r="AF640" s="734"/>
      <c r="AG640" s="734"/>
      <c r="AH640" s="734"/>
      <c r="AI640" s="734"/>
      <c r="AJ640" s="734"/>
      <c r="AK640" s="736"/>
      <c r="AL640" s="73"/>
      <c r="AM640" s="45"/>
    </row>
    <row r="641" spans="1:39" ht="21" customHeight="1" x14ac:dyDescent="0.25">
      <c r="A641" s="737" t="s">
        <v>114</v>
      </c>
      <c r="B641" s="738"/>
      <c r="C641" s="744" t="s">
        <v>41</v>
      </c>
      <c r="D641" s="745"/>
      <c r="E641" s="748" t="s">
        <v>100</v>
      </c>
      <c r="F641" s="749"/>
      <c r="G641" s="749"/>
      <c r="H641" s="749"/>
      <c r="I641" s="749"/>
      <c r="J641" s="749"/>
      <c r="K641" s="750"/>
      <c r="L641" s="749"/>
      <c r="M641" s="749"/>
      <c r="N641" s="749"/>
      <c r="O641" s="754" t="s">
        <v>77</v>
      </c>
      <c r="P641" s="755"/>
      <c r="Q641" s="755"/>
      <c r="R641" s="755"/>
      <c r="S641" s="755"/>
      <c r="T641" s="755"/>
      <c r="U641" s="755"/>
      <c r="V641" s="755"/>
      <c r="W641" s="755"/>
      <c r="X641" s="755"/>
      <c r="Y641" s="755"/>
      <c r="Z641" s="755"/>
      <c r="AA641" s="755"/>
      <c r="AB641" s="755"/>
      <c r="AC641" s="755"/>
      <c r="AD641" s="755"/>
      <c r="AE641" s="755"/>
      <c r="AF641" s="755"/>
      <c r="AG641" s="755"/>
      <c r="AH641" s="755"/>
      <c r="AI641" s="755"/>
      <c r="AJ641" s="755"/>
      <c r="AK641" s="756"/>
      <c r="AL641" s="63"/>
    </row>
    <row r="642" spans="1:39" ht="36" customHeight="1" thickBot="1" x14ac:dyDescent="0.3">
      <c r="A642" s="739"/>
      <c r="B642" s="740"/>
      <c r="C642" s="746"/>
      <c r="D642" s="747"/>
      <c r="E642" s="751"/>
      <c r="F642" s="752"/>
      <c r="G642" s="752"/>
      <c r="H642" s="752"/>
      <c r="I642" s="752"/>
      <c r="J642" s="752"/>
      <c r="K642" s="753"/>
      <c r="L642" s="752"/>
      <c r="M642" s="752"/>
      <c r="N642" s="752"/>
      <c r="O642" s="757"/>
      <c r="P642" s="758"/>
      <c r="Q642" s="758"/>
      <c r="R642" s="758"/>
      <c r="S642" s="758"/>
      <c r="T642" s="758"/>
      <c r="U642" s="758"/>
      <c r="V642" s="758"/>
      <c r="W642" s="758"/>
      <c r="X642" s="758"/>
      <c r="Y642" s="758"/>
      <c r="Z642" s="758"/>
      <c r="AA642" s="758"/>
      <c r="AB642" s="758"/>
      <c r="AC642" s="758"/>
      <c r="AD642" s="758"/>
      <c r="AE642" s="758"/>
      <c r="AF642" s="758"/>
      <c r="AG642" s="758"/>
      <c r="AH642" s="758"/>
      <c r="AI642" s="758"/>
      <c r="AJ642" s="758"/>
      <c r="AK642" s="759"/>
      <c r="AL642" s="63"/>
    </row>
    <row r="643" spans="1:39" s="33" customFormat="1" ht="84" customHeight="1" thickBot="1" x14ac:dyDescent="0.35">
      <c r="A643" s="739"/>
      <c r="B643" s="741"/>
      <c r="C643" s="760" t="s">
        <v>43</v>
      </c>
      <c r="D643" s="762" t="s">
        <v>44</v>
      </c>
      <c r="E643" s="764" t="s">
        <v>59</v>
      </c>
      <c r="F643" s="765"/>
      <c r="G643" s="765"/>
      <c r="H643" s="766"/>
      <c r="I643" s="767" t="s">
        <v>58</v>
      </c>
      <c r="J643" s="768"/>
      <c r="K643" s="769"/>
      <c r="L643" s="770"/>
      <c r="M643" s="771" t="s">
        <v>49</v>
      </c>
      <c r="N643" s="772"/>
      <c r="O643" s="773" t="s">
        <v>103</v>
      </c>
      <c r="P643" s="774"/>
      <c r="Q643" s="774"/>
      <c r="R643" s="775"/>
      <c r="S643" s="776" t="s">
        <v>49</v>
      </c>
      <c r="T643" s="777"/>
      <c r="U643" s="778" t="s">
        <v>104</v>
      </c>
      <c r="V643" s="779"/>
      <c r="W643" s="779"/>
      <c r="X643" s="779"/>
      <c r="Y643" s="779"/>
      <c r="Z643" s="780"/>
      <c r="AA643" s="781" t="s">
        <v>49</v>
      </c>
      <c r="AB643" s="782"/>
      <c r="AC643" s="783" t="s">
        <v>105</v>
      </c>
      <c r="AD643" s="784"/>
      <c r="AE643" s="784"/>
      <c r="AF643" s="785"/>
      <c r="AG643" s="786" t="s">
        <v>49</v>
      </c>
      <c r="AH643" s="787"/>
      <c r="AI643" s="788" t="s">
        <v>23</v>
      </c>
      <c r="AJ643" s="789"/>
      <c r="AK643" s="790"/>
      <c r="AL643" s="62"/>
    </row>
    <row r="644" spans="1:39" ht="113.25" thickBot="1" x14ac:dyDescent="0.3">
      <c r="A644" s="742"/>
      <c r="B644" s="743"/>
      <c r="C644" s="761"/>
      <c r="D644" s="763"/>
      <c r="E644" s="91" t="s">
        <v>81</v>
      </c>
      <c r="F644" s="619" t="s">
        <v>82</v>
      </c>
      <c r="G644" s="91" t="s">
        <v>83</v>
      </c>
      <c r="H644" s="619" t="s">
        <v>84</v>
      </c>
      <c r="I644" s="197" t="s">
        <v>81</v>
      </c>
      <c r="J644" s="64" t="s">
        <v>92</v>
      </c>
      <c r="K644" s="197" t="s">
        <v>93</v>
      </c>
      <c r="L644" s="64" t="s">
        <v>94</v>
      </c>
      <c r="M644" s="98" t="s">
        <v>85</v>
      </c>
      <c r="N644" s="207" t="s">
        <v>86</v>
      </c>
      <c r="O644" s="100" t="s">
        <v>87</v>
      </c>
      <c r="P644" s="102" t="s">
        <v>101</v>
      </c>
      <c r="Q644" s="100" t="s">
        <v>88</v>
      </c>
      <c r="R644" s="102" t="s">
        <v>102</v>
      </c>
      <c r="S644" s="103" t="s">
        <v>89</v>
      </c>
      <c r="T644" s="213" t="s">
        <v>90</v>
      </c>
      <c r="U644" s="104" t="s">
        <v>87</v>
      </c>
      <c r="V644" s="107" t="s">
        <v>106</v>
      </c>
      <c r="W644" s="105" t="s">
        <v>107</v>
      </c>
      <c r="X644" s="108" t="s">
        <v>88</v>
      </c>
      <c r="Y644" s="107" t="s">
        <v>108</v>
      </c>
      <c r="Z644" s="105" t="s">
        <v>109</v>
      </c>
      <c r="AA644" s="110" t="s">
        <v>95</v>
      </c>
      <c r="AB644" s="111" t="s">
        <v>96</v>
      </c>
      <c r="AC644" s="112" t="s">
        <v>87</v>
      </c>
      <c r="AD644" s="113" t="s">
        <v>101</v>
      </c>
      <c r="AE644" s="112" t="s">
        <v>88</v>
      </c>
      <c r="AF644" s="113" t="s">
        <v>102</v>
      </c>
      <c r="AG644" s="114" t="s">
        <v>91</v>
      </c>
      <c r="AH644" s="115" t="s">
        <v>110</v>
      </c>
      <c r="AI644" s="120" t="s">
        <v>111</v>
      </c>
      <c r="AJ644" s="122" t="s">
        <v>112</v>
      </c>
      <c r="AK644" s="151" t="s">
        <v>79</v>
      </c>
      <c r="AL644" s="58"/>
      <c r="AM644" s="59"/>
    </row>
    <row r="645" spans="1:39" ht="15.75" thickBot="1" x14ac:dyDescent="0.3">
      <c r="A645" s="708" t="s">
        <v>1</v>
      </c>
      <c r="B645" s="709"/>
      <c r="C645" s="139" t="s">
        <v>2</v>
      </c>
      <c r="D645" s="143" t="s">
        <v>3</v>
      </c>
      <c r="E645" s="144" t="s">
        <v>4</v>
      </c>
      <c r="F645" s="264" t="s">
        <v>5</v>
      </c>
      <c r="G645" s="144" t="s">
        <v>33</v>
      </c>
      <c r="H645" s="264" t="s">
        <v>34</v>
      </c>
      <c r="I645" s="263" t="s">
        <v>18</v>
      </c>
      <c r="J645" s="146" t="s">
        <v>19</v>
      </c>
      <c r="K645" s="263" t="s">
        <v>20</v>
      </c>
      <c r="L645" s="264" t="s">
        <v>21</v>
      </c>
      <c r="M645" s="145" t="s">
        <v>22</v>
      </c>
      <c r="N645" s="264" t="s">
        <v>35</v>
      </c>
      <c r="O645" s="144" t="s">
        <v>36</v>
      </c>
      <c r="P645" s="264" t="s">
        <v>37</v>
      </c>
      <c r="Q645" s="144" t="s">
        <v>38</v>
      </c>
      <c r="R645" s="264" t="s">
        <v>24</v>
      </c>
      <c r="S645" s="145" t="s">
        <v>25</v>
      </c>
      <c r="T645" s="146" t="s">
        <v>26</v>
      </c>
      <c r="U645" s="144" t="s">
        <v>27</v>
      </c>
      <c r="V645" s="88" t="s">
        <v>28</v>
      </c>
      <c r="W645" s="147" t="s">
        <v>29</v>
      </c>
      <c r="X645" s="148" t="s">
        <v>30</v>
      </c>
      <c r="Y645" s="89" t="s">
        <v>31</v>
      </c>
      <c r="Z645" s="264" t="s">
        <v>32</v>
      </c>
      <c r="AA645" s="145" t="s">
        <v>51</v>
      </c>
      <c r="AB645" s="140" t="s">
        <v>52</v>
      </c>
      <c r="AC645" s="144" t="s">
        <v>53</v>
      </c>
      <c r="AD645" s="140" t="s">
        <v>54</v>
      </c>
      <c r="AE645" s="144" t="s">
        <v>55</v>
      </c>
      <c r="AF645" s="140" t="s">
        <v>56</v>
      </c>
      <c r="AG645" s="145" t="s">
        <v>60</v>
      </c>
      <c r="AH645" s="140" t="s">
        <v>61</v>
      </c>
      <c r="AI645" s="139" t="s">
        <v>62</v>
      </c>
      <c r="AJ645" s="140" t="s">
        <v>63</v>
      </c>
      <c r="AK645" s="152" t="s">
        <v>64</v>
      </c>
      <c r="AL645" s="60"/>
      <c r="AM645" s="59"/>
    </row>
    <row r="646" spans="1:39" ht="37.5" x14ac:dyDescent="0.25">
      <c r="A646" s="31">
        <v>1</v>
      </c>
      <c r="B646" s="131" t="s">
        <v>71</v>
      </c>
      <c r="C646" s="864">
        <f>C613</f>
        <v>900000</v>
      </c>
      <c r="D646" s="865">
        <f>C646-AH657</f>
        <v>865919</v>
      </c>
      <c r="E646" s="683">
        <v>12</v>
      </c>
      <c r="F646" s="684">
        <v>376585.36</v>
      </c>
      <c r="G646" s="663"/>
      <c r="H646" s="685"/>
      <c r="I646" s="199">
        <v>7</v>
      </c>
      <c r="J646" s="227">
        <v>171196.73</v>
      </c>
      <c r="K646" s="199"/>
      <c r="L646" s="437"/>
      <c r="M646" s="248">
        <f t="shared" ref="M646:M656" si="401">SUM(I646,K646)</f>
        <v>7</v>
      </c>
      <c r="N646" s="249">
        <f t="shared" ref="N646:N656" si="402">SUM(J646,L646)</f>
        <v>171196.73</v>
      </c>
      <c r="O646" s="226"/>
      <c r="P646" s="221"/>
      <c r="Q646" s="226"/>
      <c r="R646" s="221"/>
      <c r="S646" s="245">
        <f t="shared" ref="S646:S656" si="403">O646+Q646</f>
        <v>0</v>
      </c>
      <c r="T646" s="246">
        <f t="shared" ref="T646:T656" si="404">P646+R646</f>
        <v>0</v>
      </c>
      <c r="U646" s="231">
        <v>1</v>
      </c>
      <c r="V646" s="232">
        <v>14391</v>
      </c>
      <c r="W646" s="230">
        <v>3198</v>
      </c>
      <c r="X646" s="242"/>
      <c r="Y646" s="232"/>
      <c r="Z646" s="230"/>
      <c r="AA646" s="239">
        <f t="shared" ref="AA646:AA656" si="405">U646+X646</f>
        <v>1</v>
      </c>
      <c r="AB646" s="229">
        <f t="shared" ref="AB646:AB656" si="406">W646+Z646</f>
        <v>3198</v>
      </c>
      <c r="AC646" s="219"/>
      <c r="AD646" s="222"/>
      <c r="AE646" s="219"/>
      <c r="AF646" s="222"/>
      <c r="AG646" s="261">
        <f t="shared" ref="AG646:AG656" si="407">U646+X646+AC646+AE646</f>
        <v>1</v>
      </c>
      <c r="AH646" s="262">
        <f t="shared" ref="AH646:AH656" si="408">W646+Z646+AD646+AF646</f>
        <v>3198</v>
      </c>
      <c r="AI646" s="67">
        <f>AD646/C613</f>
        <v>0</v>
      </c>
      <c r="AJ646" s="141">
        <f>AF646/C613</f>
        <v>0</v>
      </c>
      <c r="AK646" s="153">
        <f>AH646/C613</f>
        <v>3.5533333333333333E-3</v>
      </c>
      <c r="AL646" s="61"/>
      <c r="AM646" s="59"/>
    </row>
    <row r="647" spans="1:39" ht="75" x14ac:dyDescent="0.25">
      <c r="A647" s="32">
        <v>2</v>
      </c>
      <c r="B647" s="131" t="s">
        <v>72</v>
      </c>
      <c r="C647" s="864"/>
      <c r="D647" s="865"/>
      <c r="E647" s="683">
        <v>2</v>
      </c>
      <c r="F647" s="684">
        <v>68220.570000000007</v>
      </c>
      <c r="G647" s="663"/>
      <c r="H647" s="685"/>
      <c r="I647" s="199">
        <v>2</v>
      </c>
      <c r="J647" s="227">
        <v>68220.570000000007</v>
      </c>
      <c r="K647" s="199"/>
      <c r="L647" s="437"/>
      <c r="M647" s="248">
        <f t="shared" si="401"/>
        <v>2</v>
      </c>
      <c r="N647" s="249">
        <f t="shared" si="402"/>
        <v>68220.570000000007</v>
      </c>
      <c r="O647" s="226"/>
      <c r="P647" s="221"/>
      <c r="Q647" s="226"/>
      <c r="R647" s="221"/>
      <c r="S647" s="245">
        <f t="shared" si="403"/>
        <v>0</v>
      </c>
      <c r="T647" s="246">
        <f t="shared" si="404"/>
        <v>0</v>
      </c>
      <c r="U647" s="231"/>
      <c r="V647" s="232"/>
      <c r="W647" s="230"/>
      <c r="X647" s="242"/>
      <c r="Y647" s="232"/>
      <c r="Z647" s="230"/>
      <c r="AA647" s="239">
        <f t="shared" si="405"/>
        <v>0</v>
      </c>
      <c r="AB647" s="229">
        <f t="shared" si="406"/>
        <v>0</v>
      </c>
      <c r="AC647" s="219"/>
      <c r="AD647" s="222"/>
      <c r="AE647" s="219"/>
      <c r="AF647" s="222"/>
      <c r="AG647" s="261">
        <f t="shared" si="407"/>
        <v>0</v>
      </c>
      <c r="AH647" s="262">
        <f t="shared" si="408"/>
        <v>0</v>
      </c>
      <c r="AI647" s="67">
        <f>AD647/C613</f>
        <v>0</v>
      </c>
      <c r="AJ647" s="141">
        <f>AF647/C613</f>
        <v>0</v>
      </c>
      <c r="AK647" s="153">
        <f>AH647/C613</f>
        <v>0</v>
      </c>
      <c r="AL647" s="61"/>
      <c r="AM647" s="59"/>
    </row>
    <row r="648" spans="1:39" ht="37.5" x14ac:dyDescent="0.25">
      <c r="A648" s="32">
        <v>3</v>
      </c>
      <c r="B648" s="131" t="s">
        <v>73</v>
      </c>
      <c r="C648" s="864"/>
      <c r="D648" s="865"/>
      <c r="E648" s="683">
        <v>3</v>
      </c>
      <c r="F648" s="684">
        <v>168521.4</v>
      </c>
      <c r="G648" s="663"/>
      <c r="H648" s="685"/>
      <c r="I648" s="199"/>
      <c r="J648" s="227"/>
      <c r="K648" s="199"/>
      <c r="L648" s="437"/>
      <c r="M648" s="248">
        <f t="shared" si="401"/>
        <v>0</v>
      </c>
      <c r="N648" s="249">
        <f t="shared" si="402"/>
        <v>0</v>
      </c>
      <c r="O648" s="226"/>
      <c r="P648" s="221"/>
      <c r="Q648" s="226"/>
      <c r="R648" s="221"/>
      <c r="S648" s="245">
        <f t="shared" si="403"/>
        <v>0</v>
      </c>
      <c r="T648" s="246">
        <f t="shared" si="404"/>
        <v>0</v>
      </c>
      <c r="U648" s="231"/>
      <c r="V648" s="232"/>
      <c r="W648" s="230"/>
      <c r="X648" s="242"/>
      <c r="Y648" s="232"/>
      <c r="Z648" s="230"/>
      <c r="AA648" s="239">
        <f t="shared" si="405"/>
        <v>0</v>
      </c>
      <c r="AB648" s="229">
        <f t="shared" si="406"/>
        <v>0</v>
      </c>
      <c r="AC648" s="219"/>
      <c r="AD648" s="222"/>
      <c r="AE648" s="219"/>
      <c r="AF648" s="222"/>
      <c r="AG648" s="261">
        <f t="shared" si="407"/>
        <v>0</v>
      </c>
      <c r="AH648" s="262">
        <f t="shared" si="408"/>
        <v>0</v>
      </c>
      <c r="AI648" s="67">
        <f>AD648/C613</f>
        <v>0</v>
      </c>
      <c r="AJ648" s="141">
        <f>AF648/C613</f>
        <v>0</v>
      </c>
      <c r="AK648" s="153">
        <f>AH648/C613</f>
        <v>0</v>
      </c>
      <c r="AL648" s="61"/>
      <c r="AM648" s="59"/>
    </row>
    <row r="649" spans="1:39" ht="37.5" x14ac:dyDescent="0.25">
      <c r="A649" s="32">
        <v>4</v>
      </c>
      <c r="B649" s="131" t="s">
        <v>74</v>
      </c>
      <c r="C649" s="864"/>
      <c r="D649" s="865"/>
      <c r="E649" s="683"/>
      <c r="F649" s="684"/>
      <c r="G649" s="663"/>
      <c r="H649" s="685"/>
      <c r="I649" s="199"/>
      <c r="J649" s="227"/>
      <c r="K649" s="199"/>
      <c r="L649" s="437"/>
      <c r="M649" s="248">
        <f t="shared" si="401"/>
        <v>0</v>
      </c>
      <c r="N649" s="249">
        <f t="shared" si="402"/>
        <v>0</v>
      </c>
      <c r="O649" s="226"/>
      <c r="P649" s="221"/>
      <c r="Q649" s="226"/>
      <c r="R649" s="221"/>
      <c r="S649" s="245">
        <f t="shared" si="403"/>
        <v>0</v>
      </c>
      <c r="T649" s="246">
        <f t="shared" si="404"/>
        <v>0</v>
      </c>
      <c r="U649" s="231"/>
      <c r="V649" s="232"/>
      <c r="W649" s="230"/>
      <c r="X649" s="242"/>
      <c r="Y649" s="232"/>
      <c r="Z649" s="230"/>
      <c r="AA649" s="239">
        <f t="shared" si="405"/>
        <v>0</v>
      </c>
      <c r="AB649" s="229">
        <f t="shared" si="406"/>
        <v>0</v>
      </c>
      <c r="AC649" s="219"/>
      <c r="AD649" s="222"/>
      <c r="AE649" s="219"/>
      <c r="AF649" s="222"/>
      <c r="AG649" s="261">
        <f t="shared" si="407"/>
        <v>0</v>
      </c>
      <c r="AH649" s="262">
        <f t="shared" si="408"/>
        <v>0</v>
      </c>
      <c r="AI649" s="67">
        <f>AD649/C613</f>
        <v>0</v>
      </c>
      <c r="AJ649" s="141">
        <f>AF649/C613</f>
        <v>0</v>
      </c>
      <c r="AK649" s="153">
        <f>AH649/C613</f>
        <v>0</v>
      </c>
      <c r="AL649" s="61"/>
      <c r="AM649" s="59"/>
    </row>
    <row r="650" spans="1:39" ht="37.5" x14ac:dyDescent="0.25">
      <c r="A650" s="32">
        <v>5</v>
      </c>
      <c r="B650" s="131" t="s">
        <v>75</v>
      </c>
      <c r="C650" s="864"/>
      <c r="D650" s="865"/>
      <c r="E650" s="683">
        <v>1</v>
      </c>
      <c r="F650" s="684">
        <v>129522.2</v>
      </c>
      <c r="G650" s="663"/>
      <c r="H650" s="685"/>
      <c r="I650" s="199"/>
      <c r="J650" s="227"/>
      <c r="K650" s="199"/>
      <c r="L650" s="437"/>
      <c r="M650" s="248">
        <f t="shared" si="401"/>
        <v>0</v>
      </c>
      <c r="N650" s="249">
        <f t="shared" si="402"/>
        <v>0</v>
      </c>
      <c r="O650" s="226"/>
      <c r="P650" s="221"/>
      <c r="Q650" s="226"/>
      <c r="R650" s="221"/>
      <c r="S650" s="245">
        <f t="shared" si="403"/>
        <v>0</v>
      </c>
      <c r="T650" s="246">
        <f t="shared" si="404"/>
        <v>0</v>
      </c>
      <c r="U650" s="231"/>
      <c r="V650" s="232"/>
      <c r="W650" s="230"/>
      <c r="X650" s="242"/>
      <c r="Y650" s="232"/>
      <c r="Z650" s="230"/>
      <c r="AA650" s="239">
        <f t="shared" si="405"/>
        <v>0</v>
      </c>
      <c r="AB650" s="229">
        <f t="shared" si="406"/>
        <v>0</v>
      </c>
      <c r="AC650" s="219"/>
      <c r="AD650" s="222"/>
      <c r="AE650" s="219"/>
      <c r="AF650" s="222"/>
      <c r="AG650" s="261">
        <f t="shared" si="407"/>
        <v>0</v>
      </c>
      <c r="AH650" s="262">
        <f t="shared" si="408"/>
        <v>0</v>
      </c>
      <c r="AI650" s="67">
        <f>AD650/C613</f>
        <v>0</v>
      </c>
      <c r="AJ650" s="141">
        <f>AF650/C613</f>
        <v>0</v>
      </c>
      <c r="AK650" s="153">
        <f>AH650/C613</f>
        <v>0</v>
      </c>
      <c r="AL650" s="61"/>
      <c r="AM650" s="59"/>
    </row>
    <row r="651" spans="1:39" ht="37.5" x14ac:dyDescent="0.25">
      <c r="A651" s="32">
        <v>6</v>
      </c>
      <c r="B651" s="131" t="s">
        <v>76</v>
      </c>
      <c r="C651" s="864"/>
      <c r="D651" s="865"/>
      <c r="E651" s="683">
        <v>1</v>
      </c>
      <c r="F651" s="684">
        <v>12888</v>
      </c>
      <c r="G651" s="663"/>
      <c r="H651" s="685"/>
      <c r="I651" s="199"/>
      <c r="J651" s="303"/>
      <c r="K651" s="199"/>
      <c r="L651" s="437"/>
      <c r="M651" s="248">
        <f t="shared" si="401"/>
        <v>0</v>
      </c>
      <c r="N651" s="249">
        <f t="shared" si="402"/>
        <v>0</v>
      </c>
      <c r="O651" s="226"/>
      <c r="P651" s="221"/>
      <c r="Q651" s="226"/>
      <c r="R651" s="221"/>
      <c r="S651" s="245">
        <f t="shared" si="403"/>
        <v>0</v>
      </c>
      <c r="T651" s="246">
        <f t="shared" si="404"/>
        <v>0</v>
      </c>
      <c r="U651" s="231"/>
      <c r="V651" s="232"/>
      <c r="W651" s="230"/>
      <c r="X651" s="242"/>
      <c r="Y651" s="232"/>
      <c r="Z651" s="230"/>
      <c r="AA651" s="239">
        <f t="shared" si="405"/>
        <v>0</v>
      </c>
      <c r="AB651" s="229">
        <f t="shared" si="406"/>
        <v>0</v>
      </c>
      <c r="AC651" s="219"/>
      <c r="AD651" s="222"/>
      <c r="AE651" s="219"/>
      <c r="AF651" s="222"/>
      <c r="AG651" s="261">
        <f t="shared" si="407"/>
        <v>0</v>
      </c>
      <c r="AH651" s="262">
        <f t="shared" si="408"/>
        <v>0</v>
      </c>
      <c r="AI651" s="67">
        <f>AD651/C613</f>
        <v>0</v>
      </c>
      <c r="AJ651" s="141">
        <f>AF651/C613</f>
        <v>0</v>
      </c>
      <c r="AK651" s="153">
        <f>AH651/C613</f>
        <v>0</v>
      </c>
      <c r="AL651" s="61"/>
      <c r="AM651" s="59"/>
    </row>
    <row r="652" spans="1:39" ht="38.25" thickBot="1" x14ac:dyDescent="0.35">
      <c r="A652" s="32">
        <v>7</v>
      </c>
      <c r="B652" s="132" t="s">
        <v>42</v>
      </c>
      <c r="C652" s="864"/>
      <c r="D652" s="865"/>
      <c r="E652" s="683"/>
      <c r="F652" s="684"/>
      <c r="G652" s="663"/>
      <c r="H652" s="685"/>
      <c r="I652" s="199"/>
      <c r="J652" s="303"/>
      <c r="K652" s="199"/>
      <c r="L652" s="437"/>
      <c r="M652" s="248">
        <f t="shared" si="401"/>
        <v>0</v>
      </c>
      <c r="N652" s="249">
        <f t="shared" si="402"/>
        <v>0</v>
      </c>
      <c r="O652" s="226"/>
      <c r="P652" s="221"/>
      <c r="Q652" s="226"/>
      <c r="R652" s="221"/>
      <c r="S652" s="245">
        <f t="shared" si="403"/>
        <v>0</v>
      </c>
      <c r="T652" s="246">
        <f t="shared" si="404"/>
        <v>0</v>
      </c>
      <c r="U652" s="231"/>
      <c r="V652" s="232"/>
      <c r="W652" s="230"/>
      <c r="X652" s="242"/>
      <c r="Y652" s="232"/>
      <c r="Z652" s="230"/>
      <c r="AA652" s="239">
        <f t="shared" si="405"/>
        <v>0</v>
      </c>
      <c r="AB652" s="229">
        <f t="shared" si="406"/>
        <v>0</v>
      </c>
      <c r="AC652" s="219"/>
      <c r="AD652" s="222"/>
      <c r="AE652" s="219"/>
      <c r="AF652" s="222"/>
      <c r="AG652" s="261">
        <f t="shared" si="407"/>
        <v>0</v>
      </c>
      <c r="AH652" s="262">
        <f t="shared" si="408"/>
        <v>0</v>
      </c>
      <c r="AI652" s="67">
        <f>AD652/C613</f>
        <v>0</v>
      </c>
      <c r="AJ652" s="141">
        <f>AF652/C613</f>
        <v>0</v>
      </c>
      <c r="AK652" s="153">
        <f>AH652/C613</f>
        <v>0</v>
      </c>
      <c r="AL652" s="61"/>
      <c r="AM652" s="59"/>
    </row>
    <row r="653" spans="1:39" ht="57" thickBot="1" x14ac:dyDescent="0.3">
      <c r="A653" s="32">
        <v>8</v>
      </c>
      <c r="B653" s="133" t="s">
        <v>67</v>
      </c>
      <c r="C653" s="864"/>
      <c r="D653" s="865"/>
      <c r="E653" s="683"/>
      <c r="F653" s="684"/>
      <c r="G653" s="663"/>
      <c r="H653" s="685"/>
      <c r="I653" s="199"/>
      <c r="J653" s="303"/>
      <c r="K653" s="199"/>
      <c r="L653" s="437"/>
      <c r="M653" s="248">
        <f t="shared" si="401"/>
        <v>0</v>
      </c>
      <c r="N653" s="249">
        <f t="shared" si="402"/>
        <v>0</v>
      </c>
      <c r="O653" s="226"/>
      <c r="P653" s="221"/>
      <c r="Q653" s="226"/>
      <c r="R653" s="221"/>
      <c r="S653" s="245">
        <f t="shared" si="403"/>
        <v>0</v>
      </c>
      <c r="T653" s="246">
        <f t="shared" si="404"/>
        <v>0</v>
      </c>
      <c r="U653" s="231"/>
      <c r="V653" s="232"/>
      <c r="W653" s="230"/>
      <c r="X653" s="242"/>
      <c r="Y653" s="232"/>
      <c r="Z653" s="230"/>
      <c r="AA653" s="239">
        <f t="shared" si="405"/>
        <v>0</v>
      </c>
      <c r="AB653" s="229">
        <f t="shared" si="406"/>
        <v>0</v>
      </c>
      <c r="AC653" s="219"/>
      <c r="AD653" s="222"/>
      <c r="AE653" s="219"/>
      <c r="AF653" s="222"/>
      <c r="AG653" s="261">
        <f t="shared" si="407"/>
        <v>0</v>
      </c>
      <c r="AH653" s="262">
        <f t="shared" si="408"/>
        <v>0</v>
      </c>
      <c r="AI653" s="67">
        <f>AD653/C613</f>
        <v>0</v>
      </c>
      <c r="AJ653" s="141">
        <f>AF653/C613</f>
        <v>0</v>
      </c>
      <c r="AK653" s="153">
        <f>AH653/C613</f>
        <v>0</v>
      </c>
      <c r="AL653" s="61"/>
      <c r="AM653" s="59"/>
    </row>
    <row r="654" spans="1:39" ht="37.5" x14ac:dyDescent="0.25">
      <c r="A654" s="14" t="s">
        <v>69</v>
      </c>
      <c r="B654" s="357" t="s">
        <v>187</v>
      </c>
      <c r="C654" s="864"/>
      <c r="D654" s="865"/>
      <c r="E654" s="683">
        <v>29</v>
      </c>
      <c r="F654" s="684">
        <v>1226817.23</v>
      </c>
      <c r="G654" s="663">
        <v>18</v>
      </c>
      <c r="H654" s="685">
        <v>420000</v>
      </c>
      <c r="I654" s="199">
        <v>9</v>
      </c>
      <c r="J654" s="358">
        <v>240582.7</v>
      </c>
      <c r="K654" s="199">
        <v>18</v>
      </c>
      <c r="L654" s="437">
        <v>420000</v>
      </c>
      <c r="M654" s="248">
        <f t="shared" si="401"/>
        <v>27</v>
      </c>
      <c r="N654" s="249">
        <f t="shared" si="402"/>
        <v>660582.69999999995</v>
      </c>
      <c r="O654" s="226">
        <v>1</v>
      </c>
      <c r="P654" s="359">
        <v>12470</v>
      </c>
      <c r="Q654" s="226">
        <v>1</v>
      </c>
      <c r="R654" s="221">
        <v>3000</v>
      </c>
      <c r="S654" s="245">
        <f t="shared" si="403"/>
        <v>2</v>
      </c>
      <c r="T654" s="246">
        <f t="shared" si="404"/>
        <v>15470</v>
      </c>
      <c r="U654" s="231"/>
      <c r="V654" s="232"/>
      <c r="W654" s="230"/>
      <c r="X654" s="242">
        <v>1</v>
      </c>
      <c r="Y654" s="232">
        <v>25000</v>
      </c>
      <c r="Z654" s="230">
        <v>11000</v>
      </c>
      <c r="AA654" s="239">
        <f t="shared" si="405"/>
        <v>1</v>
      </c>
      <c r="AB654" s="229">
        <f t="shared" si="406"/>
        <v>11000</v>
      </c>
      <c r="AC654" s="219">
        <v>1</v>
      </c>
      <c r="AD654" s="222">
        <v>19883</v>
      </c>
      <c r="AE654" s="219">
        <v>0</v>
      </c>
      <c r="AF654" s="222">
        <v>0</v>
      </c>
      <c r="AG654" s="261">
        <f t="shared" si="407"/>
        <v>2</v>
      </c>
      <c r="AH654" s="262">
        <f t="shared" si="408"/>
        <v>30883</v>
      </c>
      <c r="AI654" s="67">
        <f>AD654/C613</f>
        <v>2.2092222222222221E-2</v>
      </c>
      <c r="AJ654" s="141">
        <f>AF654/C613</f>
        <v>0</v>
      </c>
      <c r="AK654" s="153">
        <f>AH654/C613</f>
        <v>3.4314444444444446E-2</v>
      </c>
      <c r="AL654" s="61"/>
      <c r="AM654" s="59"/>
    </row>
    <row r="655" spans="1:39" ht="21" x14ac:dyDescent="0.25">
      <c r="A655" s="14" t="s">
        <v>68</v>
      </c>
      <c r="B655" s="134"/>
      <c r="C655" s="864"/>
      <c r="D655" s="865"/>
      <c r="E655" s="92"/>
      <c r="F655" s="468"/>
      <c r="G655" s="26"/>
      <c r="H655" s="475"/>
      <c r="I655" s="199"/>
      <c r="J655" s="29"/>
      <c r="K655" s="199"/>
      <c r="L655" s="437"/>
      <c r="M655" s="248">
        <f t="shared" si="401"/>
        <v>0</v>
      </c>
      <c r="N655" s="249">
        <f t="shared" si="402"/>
        <v>0</v>
      </c>
      <c r="O655" s="226"/>
      <c r="P655" s="221"/>
      <c r="Q655" s="226"/>
      <c r="R655" s="221"/>
      <c r="S655" s="245">
        <f t="shared" si="403"/>
        <v>0</v>
      </c>
      <c r="T655" s="246">
        <f t="shared" si="404"/>
        <v>0</v>
      </c>
      <c r="U655" s="231"/>
      <c r="V655" s="232"/>
      <c r="W655" s="230"/>
      <c r="X655" s="242"/>
      <c r="Y655" s="232"/>
      <c r="Z655" s="230"/>
      <c r="AA655" s="239">
        <f t="shared" si="405"/>
        <v>0</v>
      </c>
      <c r="AB655" s="229">
        <f t="shared" si="406"/>
        <v>0</v>
      </c>
      <c r="AC655" s="219"/>
      <c r="AD655" s="222"/>
      <c r="AE655" s="219"/>
      <c r="AF655" s="222"/>
      <c r="AG655" s="261">
        <f t="shared" si="407"/>
        <v>0</v>
      </c>
      <c r="AH655" s="262">
        <f t="shared" si="408"/>
        <v>0</v>
      </c>
      <c r="AI655" s="67">
        <f>AD655/C613</f>
        <v>0</v>
      </c>
      <c r="AJ655" s="141">
        <f>AF655/C613</f>
        <v>0</v>
      </c>
      <c r="AK655" s="153">
        <f>AH655/C613</f>
        <v>0</v>
      </c>
      <c r="AL655" s="61"/>
      <c r="AM655" s="59"/>
    </row>
    <row r="656" spans="1:39" ht="21.75" thickBot="1" x14ac:dyDescent="0.3">
      <c r="A656" s="14" t="s">
        <v>70</v>
      </c>
      <c r="B656" s="134"/>
      <c r="C656" s="878"/>
      <c r="D656" s="879"/>
      <c r="E656" s="95"/>
      <c r="F656" s="474"/>
      <c r="G656" s="27"/>
      <c r="H656" s="476"/>
      <c r="I656" s="201"/>
      <c r="J656" s="30"/>
      <c r="K656" s="201"/>
      <c r="L656" s="438"/>
      <c r="M656" s="248">
        <f t="shared" si="401"/>
        <v>0</v>
      </c>
      <c r="N656" s="249">
        <f t="shared" si="402"/>
        <v>0</v>
      </c>
      <c r="O656" s="44"/>
      <c r="P656" s="20"/>
      <c r="Q656" s="44"/>
      <c r="R656" s="20"/>
      <c r="S656" s="245">
        <f t="shared" si="403"/>
        <v>0</v>
      </c>
      <c r="T656" s="246">
        <f t="shared" si="404"/>
        <v>0</v>
      </c>
      <c r="U656" s="257"/>
      <c r="V656" s="259"/>
      <c r="W656" s="258"/>
      <c r="X656" s="260"/>
      <c r="Y656" s="259"/>
      <c r="Z656" s="258"/>
      <c r="AA656" s="239">
        <f t="shared" si="405"/>
        <v>0</v>
      </c>
      <c r="AB656" s="229">
        <f t="shared" si="406"/>
        <v>0</v>
      </c>
      <c r="AC656" s="149"/>
      <c r="AD656" s="150"/>
      <c r="AE656" s="149"/>
      <c r="AF656" s="150"/>
      <c r="AG656" s="261">
        <f t="shared" si="407"/>
        <v>0</v>
      </c>
      <c r="AH656" s="262">
        <f t="shared" si="408"/>
        <v>0</v>
      </c>
      <c r="AI656" s="68">
        <f>AD656/C613</f>
        <v>0</v>
      </c>
      <c r="AJ656" s="142">
        <f>AF656/C613</f>
        <v>0</v>
      </c>
      <c r="AK656" s="154">
        <f>AH656/C613</f>
        <v>0</v>
      </c>
      <c r="AL656" s="61"/>
      <c r="AM656" s="59"/>
    </row>
    <row r="657" spans="1:39" ht="24" thickBot="1" x14ac:dyDescent="0.3">
      <c r="A657" s="719" t="s">
        <v>40</v>
      </c>
      <c r="B657" s="720"/>
      <c r="C657" s="135">
        <f>C646</f>
        <v>900000</v>
      </c>
      <c r="D657" s="135">
        <f>D646</f>
        <v>865919</v>
      </c>
      <c r="E657" s="56">
        <f t="shared" ref="E657:AG657" si="409">SUM(E646:E656)</f>
        <v>48</v>
      </c>
      <c r="F657" s="236">
        <f t="shared" si="409"/>
        <v>1982554.7599999998</v>
      </c>
      <c r="G657" s="56">
        <f t="shared" si="409"/>
        <v>18</v>
      </c>
      <c r="H657" s="96">
        <f t="shared" si="409"/>
        <v>420000</v>
      </c>
      <c r="I657" s="247">
        <f t="shared" si="409"/>
        <v>18</v>
      </c>
      <c r="J657" s="46">
        <f t="shared" si="409"/>
        <v>480000</v>
      </c>
      <c r="K657" s="247">
        <f t="shared" si="409"/>
        <v>18</v>
      </c>
      <c r="L657" s="236">
        <f t="shared" si="409"/>
        <v>420000</v>
      </c>
      <c r="M657" s="82">
        <f t="shared" si="409"/>
        <v>36</v>
      </c>
      <c r="N657" s="236">
        <f t="shared" si="409"/>
        <v>900000</v>
      </c>
      <c r="O657" s="86">
        <f t="shared" si="409"/>
        <v>1</v>
      </c>
      <c r="P657" s="236">
        <f t="shared" si="409"/>
        <v>12470</v>
      </c>
      <c r="Q657" s="86">
        <f t="shared" si="409"/>
        <v>1</v>
      </c>
      <c r="R657" s="38">
        <f t="shared" si="409"/>
        <v>3000</v>
      </c>
      <c r="S657" s="75">
        <f t="shared" si="409"/>
        <v>2</v>
      </c>
      <c r="T657" s="38">
        <f t="shared" si="409"/>
        <v>15470</v>
      </c>
      <c r="U657" s="85">
        <f t="shared" si="409"/>
        <v>1</v>
      </c>
      <c r="V657" s="38">
        <f t="shared" si="409"/>
        <v>14391</v>
      </c>
      <c r="W657" s="96">
        <f t="shared" si="409"/>
        <v>3198</v>
      </c>
      <c r="X657" s="75">
        <f t="shared" si="409"/>
        <v>1</v>
      </c>
      <c r="Y657" s="38">
        <f t="shared" si="409"/>
        <v>25000</v>
      </c>
      <c r="Z657" s="38">
        <f t="shared" si="409"/>
        <v>11000</v>
      </c>
      <c r="AA657" s="136">
        <f t="shared" si="409"/>
        <v>2</v>
      </c>
      <c r="AB657" s="46">
        <f t="shared" si="409"/>
        <v>14198</v>
      </c>
      <c r="AC657" s="97">
        <f t="shared" si="409"/>
        <v>1</v>
      </c>
      <c r="AD657" s="46">
        <f t="shared" si="409"/>
        <v>19883</v>
      </c>
      <c r="AE657" s="86">
        <f t="shared" si="409"/>
        <v>0</v>
      </c>
      <c r="AF657" s="46">
        <f t="shared" si="409"/>
        <v>0</v>
      </c>
      <c r="AG657" s="75">
        <f t="shared" si="409"/>
        <v>3</v>
      </c>
      <c r="AH657" s="96">
        <f>SUM(AH646:AH656)</f>
        <v>34081</v>
      </c>
      <c r="AI657" s="137">
        <f>AD657/C613</f>
        <v>2.2092222222222221E-2</v>
      </c>
      <c r="AJ657" s="138">
        <f>AF657/C613</f>
        <v>0</v>
      </c>
      <c r="AK657" s="65">
        <f>AH657/C613</f>
        <v>3.7867777777777778E-2</v>
      </c>
      <c r="AL657" s="61"/>
      <c r="AM657" s="59"/>
    </row>
    <row r="658" spans="1:39" x14ac:dyDescent="0.25">
      <c r="E658" s="336" t="str">
        <f>IF(E626=E657,"OK","BŁĄD")</f>
        <v>OK</v>
      </c>
      <c r="F658" s="610" t="str">
        <f t="shared" ref="F658:AH658" si="410">IF(F626=F657,"OK","BŁĄD")</f>
        <v>OK</v>
      </c>
      <c r="G658" s="336" t="str">
        <f t="shared" si="410"/>
        <v>OK</v>
      </c>
      <c r="H658" s="610" t="str">
        <f t="shared" si="410"/>
        <v>OK</v>
      </c>
      <c r="I658" s="573" t="str">
        <f t="shared" si="410"/>
        <v>OK</v>
      </c>
      <c r="J658" s="336" t="str">
        <f t="shared" si="410"/>
        <v>OK</v>
      </c>
      <c r="K658" s="573" t="str">
        <f t="shared" si="410"/>
        <v>OK</v>
      </c>
      <c r="L658" s="610" t="str">
        <f t="shared" si="410"/>
        <v>OK</v>
      </c>
      <c r="M658" s="336" t="str">
        <f t="shared" si="410"/>
        <v>OK</v>
      </c>
      <c r="N658" s="336" t="str">
        <f t="shared" si="410"/>
        <v>OK</v>
      </c>
      <c r="O658" s="336" t="str">
        <f t="shared" si="410"/>
        <v>OK</v>
      </c>
      <c r="P658" s="336" t="str">
        <f t="shared" si="410"/>
        <v>OK</v>
      </c>
      <c r="Q658" s="336" t="str">
        <f t="shared" si="410"/>
        <v>OK</v>
      </c>
      <c r="R658" s="336" t="str">
        <f t="shared" si="410"/>
        <v>OK</v>
      </c>
      <c r="S658" s="336" t="str">
        <f t="shared" si="410"/>
        <v>OK</v>
      </c>
      <c r="T658" s="336" t="str">
        <f t="shared" si="410"/>
        <v>OK</v>
      </c>
      <c r="U658" s="336" t="str">
        <f t="shared" si="410"/>
        <v>OK</v>
      </c>
      <c r="V658" s="336" t="str">
        <f t="shared" si="410"/>
        <v>OK</v>
      </c>
      <c r="W658" s="336" t="str">
        <f t="shared" si="410"/>
        <v>OK</v>
      </c>
      <c r="X658" s="336" t="str">
        <f t="shared" si="410"/>
        <v>OK</v>
      </c>
      <c r="Y658" s="336" t="str">
        <f t="shared" si="410"/>
        <v>OK</v>
      </c>
      <c r="Z658" s="336" t="str">
        <f t="shared" si="410"/>
        <v>OK</v>
      </c>
      <c r="AA658" s="336" t="str">
        <f t="shared" si="410"/>
        <v>OK</v>
      </c>
      <c r="AB658" s="336" t="str">
        <f t="shared" si="410"/>
        <v>OK</v>
      </c>
      <c r="AC658" s="336" t="str">
        <f t="shared" si="410"/>
        <v>OK</v>
      </c>
      <c r="AD658" s="336" t="str">
        <f t="shared" si="410"/>
        <v>OK</v>
      </c>
      <c r="AE658" s="336" t="str">
        <f t="shared" si="410"/>
        <v>OK</v>
      </c>
      <c r="AF658" s="336" t="str">
        <f t="shared" si="410"/>
        <v>OK</v>
      </c>
      <c r="AG658" s="336" t="str">
        <f t="shared" si="410"/>
        <v>OK</v>
      </c>
      <c r="AH658" s="336" t="str">
        <f t="shared" si="410"/>
        <v>OK</v>
      </c>
      <c r="AJ658" s="59"/>
      <c r="AK658" s="59"/>
      <c r="AL658" s="59"/>
      <c r="AM658" s="59"/>
    </row>
    <row r="659" spans="1:39" ht="15.75" thickBot="1" x14ac:dyDescent="0.3">
      <c r="AJ659" s="59"/>
      <c r="AK659" s="59"/>
      <c r="AL659" s="59"/>
      <c r="AM659" s="59"/>
    </row>
    <row r="660" spans="1:39" ht="19.5" thickTop="1" x14ac:dyDescent="0.3">
      <c r="A660" s="721" t="s">
        <v>45</v>
      </c>
      <c r="B660" s="722"/>
      <c r="C660" s="722"/>
      <c r="D660" s="722"/>
      <c r="E660" s="722"/>
      <c r="F660" s="722"/>
      <c r="G660" s="722"/>
      <c r="H660" s="722"/>
      <c r="I660" s="722"/>
      <c r="J660" s="722"/>
      <c r="K660" s="723"/>
      <c r="L660" s="722"/>
      <c r="M660" s="722"/>
      <c r="N660" s="722"/>
      <c r="O660" s="722"/>
      <c r="P660" s="722"/>
      <c r="Q660" s="724"/>
      <c r="AD660" s="33" t="s">
        <v>50</v>
      </c>
      <c r="AE660" s="3" t="str">
        <f>IF(AH657=AH626,"OK","BŁĄD")</f>
        <v>OK</v>
      </c>
    </row>
    <row r="661" spans="1:39" x14ac:dyDescent="0.25">
      <c r="A661" s="725"/>
      <c r="B661" s="726"/>
      <c r="C661" s="726"/>
      <c r="D661" s="726"/>
      <c r="E661" s="726"/>
      <c r="F661" s="726"/>
      <c r="G661" s="726"/>
      <c r="H661" s="726"/>
      <c r="I661" s="726"/>
      <c r="J661" s="726"/>
      <c r="K661" s="727"/>
      <c r="L661" s="726"/>
      <c r="M661" s="726"/>
      <c r="N661" s="726"/>
      <c r="O661" s="726"/>
      <c r="P661" s="726"/>
      <c r="Q661" s="728"/>
    </row>
    <row r="662" spans="1:39" x14ac:dyDescent="0.25">
      <c r="A662" s="725"/>
      <c r="B662" s="726"/>
      <c r="C662" s="726"/>
      <c r="D662" s="726"/>
      <c r="E662" s="726"/>
      <c r="F662" s="726"/>
      <c r="G662" s="726"/>
      <c r="H662" s="726"/>
      <c r="I662" s="726"/>
      <c r="J662" s="726"/>
      <c r="K662" s="727"/>
      <c r="L662" s="726"/>
      <c r="M662" s="726"/>
      <c r="N662" s="726"/>
      <c r="O662" s="726"/>
      <c r="P662" s="726"/>
      <c r="Q662" s="728"/>
    </row>
    <row r="663" spans="1:39" x14ac:dyDescent="0.25">
      <c r="A663" s="725"/>
      <c r="B663" s="726"/>
      <c r="C663" s="726"/>
      <c r="D663" s="726"/>
      <c r="E663" s="726"/>
      <c r="F663" s="726"/>
      <c r="G663" s="726"/>
      <c r="H663" s="726"/>
      <c r="I663" s="726"/>
      <c r="J663" s="726"/>
      <c r="K663" s="727"/>
      <c r="L663" s="726"/>
      <c r="M663" s="726"/>
      <c r="N663" s="726"/>
      <c r="O663" s="726"/>
      <c r="P663" s="726"/>
      <c r="Q663" s="728"/>
    </row>
    <row r="664" spans="1:39" x14ac:dyDescent="0.25">
      <c r="A664" s="725"/>
      <c r="B664" s="726"/>
      <c r="C664" s="726"/>
      <c r="D664" s="726"/>
      <c r="E664" s="726"/>
      <c r="F664" s="726"/>
      <c r="G664" s="726"/>
      <c r="H664" s="726"/>
      <c r="I664" s="726"/>
      <c r="J664" s="726"/>
      <c r="K664" s="727"/>
      <c r="L664" s="726"/>
      <c r="M664" s="726"/>
      <c r="N664" s="726"/>
      <c r="O664" s="726"/>
      <c r="P664" s="726"/>
      <c r="Q664" s="728"/>
    </row>
    <row r="665" spans="1:39" x14ac:dyDescent="0.25">
      <c r="A665" s="725"/>
      <c r="B665" s="726"/>
      <c r="C665" s="726"/>
      <c r="D665" s="726"/>
      <c r="E665" s="726"/>
      <c r="F665" s="726"/>
      <c r="G665" s="726"/>
      <c r="H665" s="726"/>
      <c r="I665" s="726"/>
      <c r="J665" s="726"/>
      <c r="K665" s="727"/>
      <c r="L665" s="726"/>
      <c r="M665" s="726"/>
      <c r="N665" s="726"/>
      <c r="O665" s="726"/>
      <c r="P665" s="726"/>
      <c r="Q665" s="728"/>
    </row>
    <row r="666" spans="1:39" x14ac:dyDescent="0.25">
      <c r="A666" s="725"/>
      <c r="B666" s="726"/>
      <c r="C666" s="726"/>
      <c r="D666" s="726"/>
      <c r="E666" s="726"/>
      <c r="F666" s="726"/>
      <c r="G666" s="726"/>
      <c r="H666" s="726"/>
      <c r="I666" s="726"/>
      <c r="J666" s="726"/>
      <c r="K666" s="727"/>
      <c r="L666" s="726"/>
      <c r="M666" s="726"/>
      <c r="N666" s="726"/>
      <c r="O666" s="726"/>
      <c r="P666" s="726"/>
      <c r="Q666" s="728"/>
    </row>
    <row r="667" spans="1:39" x14ac:dyDescent="0.25">
      <c r="A667" s="725"/>
      <c r="B667" s="726"/>
      <c r="C667" s="726"/>
      <c r="D667" s="726"/>
      <c r="E667" s="726"/>
      <c r="F667" s="726"/>
      <c r="G667" s="726"/>
      <c r="H667" s="726"/>
      <c r="I667" s="726"/>
      <c r="J667" s="726"/>
      <c r="K667" s="727"/>
      <c r="L667" s="726"/>
      <c r="M667" s="726"/>
      <c r="N667" s="726"/>
      <c r="O667" s="726"/>
      <c r="P667" s="726"/>
      <c r="Q667" s="728"/>
    </row>
    <row r="668" spans="1:39" ht="15.75" thickBot="1" x14ac:dyDescent="0.3">
      <c r="A668" s="729"/>
      <c r="B668" s="730"/>
      <c r="C668" s="730"/>
      <c r="D668" s="730"/>
      <c r="E668" s="730"/>
      <c r="F668" s="730"/>
      <c r="G668" s="730"/>
      <c r="H668" s="730"/>
      <c r="I668" s="730"/>
      <c r="J668" s="730"/>
      <c r="K668" s="731"/>
      <c r="L668" s="730"/>
      <c r="M668" s="730"/>
      <c r="N668" s="730"/>
      <c r="O668" s="730"/>
      <c r="P668" s="730"/>
      <c r="Q668" s="732"/>
    </row>
    <row r="669" spans="1:39" ht="15.75" thickTop="1" x14ac:dyDescent="0.25"/>
    <row r="670" spans="1:39" x14ac:dyDescent="0.25">
      <c r="B670" s="1"/>
      <c r="C670" s="1"/>
    </row>
    <row r="673" spans="1:38" ht="18.75" x14ac:dyDescent="0.3">
      <c r="B673" s="2" t="s">
        <v>15</v>
      </c>
      <c r="C673" s="2"/>
      <c r="D673" s="2"/>
      <c r="E673" s="2"/>
      <c r="F673" s="618"/>
      <c r="G673" s="2"/>
    </row>
    <row r="674" spans="1:38" ht="26.25" x14ac:dyDescent="0.4">
      <c r="A674" s="604"/>
      <c r="B674" s="868" t="s">
        <v>123</v>
      </c>
      <c r="C674" s="868"/>
      <c r="D674" s="868"/>
      <c r="E674" s="868"/>
      <c r="F674" s="868"/>
      <c r="G674" s="868"/>
      <c r="H674" s="868"/>
      <c r="I674" s="868"/>
      <c r="J674" s="868"/>
      <c r="K674" s="880"/>
      <c r="L674" s="209"/>
      <c r="M674" s="156"/>
      <c r="N674" s="209"/>
      <c r="S674" s="3"/>
      <c r="X674" s="3"/>
      <c r="AA674" s="3"/>
      <c r="AG674" s="3"/>
    </row>
    <row r="675" spans="1:38" ht="21.75" thickBot="1" x14ac:dyDescent="0.4">
      <c r="B675" s="8"/>
      <c r="C675" s="8"/>
      <c r="D675" s="8"/>
      <c r="E675" s="8"/>
      <c r="F675" s="214"/>
      <c r="G675" s="8"/>
      <c r="H675" s="214"/>
      <c r="I675" s="196"/>
      <c r="J675" s="214"/>
      <c r="K675" s="196"/>
      <c r="L675" s="214"/>
    </row>
    <row r="676" spans="1:38" ht="27" customHeight="1" thickBot="1" x14ac:dyDescent="0.3">
      <c r="A676" s="791" t="s">
        <v>150</v>
      </c>
      <c r="B676" s="792"/>
      <c r="C676" s="792"/>
      <c r="D676" s="792"/>
      <c r="E676" s="792"/>
      <c r="F676" s="792"/>
      <c r="G676" s="792"/>
      <c r="H676" s="792"/>
      <c r="I676" s="792"/>
      <c r="J676" s="792"/>
      <c r="K676" s="793"/>
      <c r="L676" s="792"/>
      <c r="M676" s="792"/>
      <c r="N676" s="792"/>
      <c r="O676" s="792"/>
      <c r="P676" s="792"/>
      <c r="Q676" s="792"/>
      <c r="R676" s="792"/>
      <c r="S676" s="792"/>
      <c r="T676" s="792"/>
      <c r="U676" s="792"/>
      <c r="V676" s="792"/>
      <c r="W676" s="792"/>
      <c r="X676" s="792"/>
      <c r="Y676" s="792"/>
      <c r="Z676" s="792"/>
      <c r="AA676" s="792"/>
      <c r="AB676" s="792"/>
      <c r="AC676" s="792"/>
      <c r="AD676" s="792"/>
      <c r="AE676" s="792"/>
      <c r="AF676" s="792"/>
      <c r="AG676" s="792"/>
      <c r="AH676" s="792"/>
      <c r="AI676" s="792"/>
      <c r="AJ676" s="792"/>
      <c r="AK676" s="792"/>
      <c r="AL676" s="43"/>
    </row>
    <row r="677" spans="1:38" ht="33.75" customHeight="1" x14ac:dyDescent="0.25">
      <c r="A677" s="794" t="s">
        <v>0</v>
      </c>
      <c r="B677" s="795"/>
      <c r="C677" s="744" t="s">
        <v>41</v>
      </c>
      <c r="D677" s="745"/>
      <c r="E677" s="748" t="s">
        <v>80</v>
      </c>
      <c r="F677" s="749"/>
      <c r="G677" s="749"/>
      <c r="H677" s="749"/>
      <c r="I677" s="749"/>
      <c r="J677" s="749"/>
      <c r="K677" s="750"/>
      <c r="L677" s="749"/>
      <c r="M677" s="749"/>
      <c r="N677" s="802"/>
      <c r="O677" s="754" t="s">
        <v>78</v>
      </c>
      <c r="P677" s="755"/>
      <c r="Q677" s="755"/>
      <c r="R677" s="755"/>
      <c r="S677" s="755"/>
      <c r="T677" s="755"/>
      <c r="U677" s="755"/>
      <c r="V677" s="755"/>
      <c r="W677" s="755"/>
      <c r="X677" s="755"/>
      <c r="Y677" s="755"/>
      <c r="Z677" s="755"/>
      <c r="AA677" s="755"/>
      <c r="AB677" s="755"/>
      <c r="AC677" s="755"/>
      <c r="AD677" s="755"/>
      <c r="AE677" s="755"/>
      <c r="AF677" s="755"/>
      <c r="AG677" s="755"/>
      <c r="AH677" s="755"/>
      <c r="AI677" s="755"/>
      <c r="AJ677" s="755"/>
      <c r="AK677" s="755"/>
      <c r="AL677" s="756"/>
    </row>
    <row r="678" spans="1:38" ht="51" customHeight="1" thickBot="1" x14ac:dyDescent="0.3">
      <c r="A678" s="796"/>
      <c r="B678" s="797"/>
      <c r="C678" s="800"/>
      <c r="D678" s="801"/>
      <c r="E678" s="803"/>
      <c r="F678" s="804"/>
      <c r="G678" s="804"/>
      <c r="H678" s="804"/>
      <c r="I678" s="804"/>
      <c r="J678" s="804"/>
      <c r="K678" s="805"/>
      <c r="L678" s="804"/>
      <c r="M678" s="804"/>
      <c r="N678" s="806"/>
      <c r="O678" s="859"/>
      <c r="P678" s="860"/>
      <c r="Q678" s="860"/>
      <c r="R678" s="860"/>
      <c r="S678" s="860"/>
      <c r="T678" s="860"/>
      <c r="U678" s="860"/>
      <c r="V678" s="860"/>
      <c r="W678" s="860"/>
      <c r="X678" s="860"/>
      <c r="Y678" s="860"/>
      <c r="Z678" s="860"/>
      <c r="AA678" s="860"/>
      <c r="AB678" s="860"/>
      <c r="AC678" s="860"/>
      <c r="AD678" s="860"/>
      <c r="AE678" s="860"/>
      <c r="AF678" s="860"/>
      <c r="AG678" s="860"/>
      <c r="AH678" s="860"/>
      <c r="AI678" s="860"/>
      <c r="AJ678" s="860"/>
      <c r="AK678" s="860"/>
      <c r="AL678" s="861"/>
    </row>
    <row r="679" spans="1:38" ht="75" customHeight="1" x14ac:dyDescent="0.25">
      <c r="A679" s="796"/>
      <c r="B679" s="797"/>
      <c r="C679" s="862" t="s">
        <v>43</v>
      </c>
      <c r="D679" s="866" t="s">
        <v>44</v>
      </c>
      <c r="E679" s="853" t="s">
        <v>59</v>
      </c>
      <c r="F679" s="854"/>
      <c r="G679" s="854"/>
      <c r="H679" s="855"/>
      <c r="I679" s="845" t="s">
        <v>58</v>
      </c>
      <c r="J679" s="846"/>
      <c r="K679" s="847"/>
      <c r="L679" s="848"/>
      <c r="M679" s="841" t="s">
        <v>49</v>
      </c>
      <c r="N679" s="842"/>
      <c r="O679" s="807" t="s">
        <v>103</v>
      </c>
      <c r="P679" s="808"/>
      <c r="Q679" s="808"/>
      <c r="R679" s="808"/>
      <c r="S679" s="811" t="s">
        <v>49</v>
      </c>
      <c r="T679" s="812"/>
      <c r="U679" s="815" t="s">
        <v>104</v>
      </c>
      <c r="V679" s="816"/>
      <c r="W679" s="816"/>
      <c r="X679" s="816"/>
      <c r="Y679" s="816"/>
      <c r="Z679" s="817"/>
      <c r="AA679" s="821" t="s">
        <v>49</v>
      </c>
      <c r="AB679" s="822"/>
      <c r="AC679" s="825" t="s">
        <v>105</v>
      </c>
      <c r="AD679" s="826"/>
      <c r="AE679" s="826"/>
      <c r="AF679" s="827"/>
      <c r="AG679" s="831" t="s">
        <v>49</v>
      </c>
      <c r="AH679" s="832"/>
      <c r="AI679" s="835" t="s">
        <v>23</v>
      </c>
      <c r="AJ679" s="836"/>
      <c r="AK679" s="836"/>
      <c r="AL679" s="837"/>
    </row>
    <row r="680" spans="1:38" ht="75" customHeight="1" thickBot="1" x14ac:dyDescent="0.3">
      <c r="A680" s="796"/>
      <c r="B680" s="797"/>
      <c r="C680" s="862"/>
      <c r="D680" s="866"/>
      <c r="E680" s="856"/>
      <c r="F680" s="857"/>
      <c r="G680" s="857"/>
      <c r="H680" s="858"/>
      <c r="I680" s="849"/>
      <c r="J680" s="850"/>
      <c r="K680" s="851"/>
      <c r="L680" s="852"/>
      <c r="M680" s="843"/>
      <c r="N680" s="844"/>
      <c r="O680" s="809"/>
      <c r="P680" s="810"/>
      <c r="Q680" s="810"/>
      <c r="R680" s="810"/>
      <c r="S680" s="813"/>
      <c r="T680" s="814"/>
      <c r="U680" s="818"/>
      <c r="V680" s="819"/>
      <c r="W680" s="819"/>
      <c r="X680" s="819"/>
      <c r="Y680" s="819"/>
      <c r="Z680" s="820"/>
      <c r="AA680" s="823"/>
      <c r="AB680" s="824"/>
      <c r="AC680" s="828"/>
      <c r="AD680" s="829"/>
      <c r="AE680" s="829"/>
      <c r="AF680" s="830"/>
      <c r="AG680" s="833"/>
      <c r="AH680" s="834"/>
      <c r="AI680" s="838"/>
      <c r="AJ680" s="839"/>
      <c r="AK680" s="839"/>
      <c r="AL680" s="840"/>
    </row>
    <row r="681" spans="1:38" ht="139.5" customHeight="1" thickBot="1" x14ac:dyDescent="0.3">
      <c r="A681" s="798"/>
      <c r="B681" s="799"/>
      <c r="C681" s="863"/>
      <c r="D681" s="867"/>
      <c r="E681" s="91" t="s">
        <v>81</v>
      </c>
      <c r="F681" s="619" t="s">
        <v>82</v>
      </c>
      <c r="G681" s="91" t="s">
        <v>83</v>
      </c>
      <c r="H681" s="619" t="s">
        <v>84</v>
      </c>
      <c r="I681" s="197" t="s">
        <v>81</v>
      </c>
      <c r="J681" s="64" t="s">
        <v>92</v>
      </c>
      <c r="K681" s="197" t="s">
        <v>93</v>
      </c>
      <c r="L681" s="64" t="s">
        <v>94</v>
      </c>
      <c r="M681" s="98" t="s">
        <v>85</v>
      </c>
      <c r="N681" s="207" t="s">
        <v>86</v>
      </c>
      <c r="O681" s="100" t="s">
        <v>87</v>
      </c>
      <c r="P681" s="102" t="s">
        <v>101</v>
      </c>
      <c r="Q681" s="100" t="s">
        <v>88</v>
      </c>
      <c r="R681" s="102" t="s">
        <v>102</v>
      </c>
      <c r="S681" s="103" t="s">
        <v>89</v>
      </c>
      <c r="T681" s="213" t="s">
        <v>90</v>
      </c>
      <c r="U681" s="104" t="s">
        <v>87</v>
      </c>
      <c r="V681" s="107" t="s">
        <v>106</v>
      </c>
      <c r="W681" s="105" t="s">
        <v>107</v>
      </c>
      <c r="X681" s="108" t="s">
        <v>88</v>
      </c>
      <c r="Y681" s="107" t="s">
        <v>108</v>
      </c>
      <c r="Z681" s="105" t="s">
        <v>109</v>
      </c>
      <c r="AA681" s="110" t="s">
        <v>95</v>
      </c>
      <c r="AB681" s="111" t="s">
        <v>96</v>
      </c>
      <c r="AC681" s="112" t="s">
        <v>87</v>
      </c>
      <c r="AD681" s="113" t="s">
        <v>101</v>
      </c>
      <c r="AE681" s="112" t="s">
        <v>88</v>
      </c>
      <c r="AF681" s="113" t="s">
        <v>102</v>
      </c>
      <c r="AG681" s="114" t="s">
        <v>91</v>
      </c>
      <c r="AH681" s="115" t="s">
        <v>110</v>
      </c>
      <c r="AI681" s="120" t="s">
        <v>111</v>
      </c>
      <c r="AJ681" s="121" t="s">
        <v>112</v>
      </c>
      <c r="AK681" s="122" t="s">
        <v>39</v>
      </c>
      <c r="AL681" s="124" t="s">
        <v>57</v>
      </c>
    </row>
    <row r="682" spans="1:38" ht="38.25" customHeight="1" thickBot="1" x14ac:dyDescent="0.3">
      <c r="A682" s="708" t="s">
        <v>1</v>
      </c>
      <c r="B682" s="712"/>
      <c r="C682" s="5" t="s">
        <v>2</v>
      </c>
      <c r="D682" s="70" t="s">
        <v>3</v>
      </c>
      <c r="E682" s="5" t="s">
        <v>4</v>
      </c>
      <c r="F682" s="208" t="s">
        <v>5</v>
      </c>
      <c r="G682" s="5" t="s">
        <v>33</v>
      </c>
      <c r="H682" s="208" t="s">
        <v>34</v>
      </c>
      <c r="I682" s="198" t="s">
        <v>18</v>
      </c>
      <c r="J682" s="208" t="s">
        <v>19</v>
      </c>
      <c r="K682" s="198" t="s">
        <v>20</v>
      </c>
      <c r="L682" s="208" t="s">
        <v>21</v>
      </c>
      <c r="M682" s="5" t="s">
        <v>22</v>
      </c>
      <c r="N682" s="208" t="s">
        <v>35</v>
      </c>
      <c r="O682" s="5" t="s">
        <v>36</v>
      </c>
      <c r="P682" s="208" t="s">
        <v>37</v>
      </c>
      <c r="Q682" s="5" t="s">
        <v>38</v>
      </c>
      <c r="R682" s="208" t="s">
        <v>24</v>
      </c>
      <c r="S682" s="5" t="s">
        <v>25</v>
      </c>
      <c r="T682" s="208" t="s">
        <v>26</v>
      </c>
      <c r="U682" s="5" t="s">
        <v>27</v>
      </c>
      <c r="V682" s="321" t="s">
        <v>28</v>
      </c>
      <c r="W682" s="208" t="s">
        <v>29</v>
      </c>
      <c r="X682" s="70" t="s">
        <v>30</v>
      </c>
      <c r="Y682" s="208" t="s">
        <v>31</v>
      </c>
      <c r="Z682" s="208" t="s">
        <v>32</v>
      </c>
      <c r="AA682" s="5" t="s">
        <v>51</v>
      </c>
      <c r="AB682" s="5" t="s">
        <v>52</v>
      </c>
      <c r="AC682" s="5" t="s">
        <v>53</v>
      </c>
      <c r="AD682" s="5" t="s">
        <v>54</v>
      </c>
      <c r="AE682" s="5" t="s">
        <v>55</v>
      </c>
      <c r="AF682" s="5" t="s">
        <v>56</v>
      </c>
      <c r="AG682" s="5" t="s">
        <v>60</v>
      </c>
      <c r="AH682" s="5" t="s">
        <v>61</v>
      </c>
      <c r="AI682" s="5" t="s">
        <v>62</v>
      </c>
      <c r="AJ682" s="70" t="s">
        <v>63</v>
      </c>
      <c r="AK682" s="5" t="s">
        <v>64</v>
      </c>
      <c r="AL682" s="71" t="s">
        <v>65</v>
      </c>
    </row>
    <row r="683" spans="1:38" ht="99" customHeight="1" x14ac:dyDescent="0.25">
      <c r="A683" s="12">
        <v>1</v>
      </c>
      <c r="B683" s="13" t="s">
        <v>11</v>
      </c>
      <c r="C683" s="713">
        <v>2363207.1</v>
      </c>
      <c r="D683" s="716">
        <f>C683-AH696</f>
        <v>2317582.4</v>
      </c>
      <c r="E683" s="76"/>
      <c r="F683" s="446"/>
      <c r="G683" s="76"/>
      <c r="H683" s="446"/>
      <c r="I683" s="451"/>
      <c r="J683" s="41"/>
      <c r="K683" s="451"/>
      <c r="L683" s="446"/>
      <c r="M683" s="76"/>
      <c r="N683" s="234"/>
      <c r="O683" s="76"/>
      <c r="P683" s="234"/>
      <c r="Q683" s="76"/>
      <c r="R683" s="234"/>
      <c r="S683" s="76"/>
      <c r="T683" s="234"/>
      <c r="U683" s="76"/>
      <c r="V683" s="235"/>
      <c r="W683" s="234"/>
      <c r="X683" s="76"/>
      <c r="Y683" s="235"/>
      <c r="Z683" s="234"/>
      <c r="AA683" s="76"/>
      <c r="AB683" s="234"/>
      <c r="AC683" s="76"/>
      <c r="AD683" s="41"/>
      <c r="AE683" s="76"/>
      <c r="AF683" s="41"/>
      <c r="AG683" s="76">
        <f>U683+X683+AC683+AE683</f>
        <v>0</v>
      </c>
      <c r="AH683" s="41">
        <f>W683+Z683+AD683+AF683</f>
        <v>0</v>
      </c>
      <c r="AI683" s="39">
        <f>AD683/(C683-AH690)</f>
        <v>0</v>
      </c>
      <c r="AJ683" s="90">
        <f>AF683/(C683-AH690)</f>
        <v>0</v>
      </c>
      <c r="AK683" s="123"/>
      <c r="AL683" s="125">
        <f>AH683/C683</f>
        <v>0</v>
      </c>
    </row>
    <row r="684" spans="1:38" ht="87" customHeight="1" x14ac:dyDescent="0.25">
      <c r="A684" s="14">
        <v>2</v>
      </c>
      <c r="B684" s="15" t="s">
        <v>6</v>
      </c>
      <c r="C684" s="714"/>
      <c r="D684" s="717"/>
      <c r="E684" s="76"/>
      <c r="F684" s="446"/>
      <c r="G684" s="76"/>
      <c r="H684" s="446"/>
      <c r="I684" s="451"/>
      <c r="J684" s="41"/>
      <c r="K684" s="451"/>
      <c r="L684" s="446"/>
      <c r="M684" s="76"/>
      <c r="N684" s="234"/>
      <c r="O684" s="76"/>
      <c r="P684" s="234"/>
      <c r="Q684" s="76"/>
      <c r="R684" s="234"/>
      <c r="S684" s="76"/>
      <c r="T684" s="234"/>
      <c r="U684" s="76"/>
      <c r="V684" s="235"/>
      <c r="W684" s="234"/>
      <c r="X684" s="76"/>
      <c r="Y684" s="235"/>
      <c r="Z684" s="234"/>
      <c r="AA684" s="76"/>
      <c r="AB684" s="234"/>
      <c r="AC684" s="76"/>
      <c r="AD684" s="41"/>
      <c r="AE684" s="76"/>
      <c r="AF684" s="41"/>
      <c r="AG684" s="76">
        <f t="shared" ref="AG684:AG695" si="411">U684+X684+AC684+AE684</f>
        <v>0</v>
      </c>
      <c r="AH684" s="41">
        <f t="shared" ref="AH684:AH695" si="412">W684+Z684+AD684+AF684</f>
        <v>0</v>
      </c>
      <c r="AI684" s="39">
        <f>AD684/(C683-AH690)</f>
        <v>0</v>
      </c>
      <c r="AJ684" s="90">
        <f>AF684/(C683-AH690)</f>
        <v>0</v>
      </c>
      <c r="AK684" s="123"/>
      <c r="AL684" s="125">
        <f>AH684/C683</f>
        <v>0</v>
      </c>
    </row>
    <row r="685" spans="1:38" ht="85.5" customHeight="1" x14ac:dyDescent="0.25">
      <c r="A685" s="14">
        <v>3</v>
      </c>
      <c r="B685" s="15" t="s">
        <v>13</v>
      </c>
      <c r="C685" s="714"/>
      <c r="D685" s="717"/>
      <c r="E685" s="92"/>
      <c r="F685" s="468"/>
      <c r="G685" s="26"/>
      <c r="H685" s="475"/>
      <c r="I685" s="199"/>
      <c r="J685" s="29"/>
      <c r="K685" s="199"/>
      <c r="L685" s="437"/>
      <c r="M685" s="248">
        <f t="shared" ref="M685:M686" si="413">SUM(I685,K685)</f>
        <v>0</v>
      </c>
      <c r="N685" s="249">
        <f t="shared" ref="N685:N686" si="414">SUM(J685,L685)</f>
        <v>0</v>
      </c>
      <c r="O685" s="226"/>
      <c r="P685" s="221"/>
      <c r="Q685" s="226"/>
      <c r="R685" s="221"/>
      <c r="S685" s="274">
        <f t="shared" ref="S685:S686" si="415">SUM(O685,Q685)</f>
        <v>0</v>
      </c>
      <c r="T685" s="275">
        <f t="shared" ref="T685:T686" si="416">SUM(P685,R685)</f>
        <v>0</v>
      </c>
      <c r="U685" s="231"/>
      <c r="V685" s="232"/>
      <c r="W685" s="230"/>
      <c r="X685" s="242"/>
      <c r="Y685" s="232"/>
      <c r="Z685" s="230"/>
      <c r="AA685" s="276">
        <f t="shared" ref="AA685:AA686" si="417">SUM(U685,X685)</f>
        <v>0</v>
      </c>
      <c r="AB685" s="277">
        <f t="shared" ref="AB685:AB686" si="418">SUM(V685,W685,Y685,Z685)</f>
        <v>0</v>
      </c>
      <c r="AC685" s="219"/>
      <c r="AD685" s="222"/>
      <c r="AE685" s="219"/>
      <c r="AF685" s="222"/>
      <c r="AG685" s="116">
        <f t="shared" si="411"/>
        <v>0</v>
      </c>
      <c r="AH685" s="117">
        <f t="shared" si="412"/>
        <v>0</v>
      </c>
      <c r="AI685" s="67">
        <f>AD685/(C683-AH690)</f>
        <v>0</v>
      </c>
      <c r="AJ685" s="66">
        <f>AF685/(C683-AH690)</f>
        <v>0</v>
      </c>
      <c r="AK685" s="123"/>
      <c r="AL685" s="126">
        <f>AH685/C683</f>
        <v>0</v>
      </c>
    </row>
    <row r="686" spans="1:38" ht="101.25" customHeight="1" x14ac:dyDescent="0.25">
      <c r="A686" s="14">
        <v>4</v>
      </c>
      <c r="B686" s="15" t="s">
        <v>14</v>
      </c>
      <c r="C686" s="714"/>
      <c r="D686" s="717"/>
      <c r="E686" s="251"/>
      <c r="F686" s="468"/>
      <c r="G686" s="224">
        <v>2</v>
      </c>
      <c r="H686" s="468">
        <v>70000</v>
      </c>
      <c r="I686" s="199"/>
      <c r="J686" s="227"/>
      <c r="K686" s="199">
        <v>2</v>
      </c>
      <c r="L686" s="437">
        <v>70000</v>
      </c>
      <c r="M686" s="248">
        <f t="shared" si="413"/>
        <v>2</v>
      </c>
      <c r="N686" s="249">
        <f t="shared" si="414"/>
        <v>70000</v>
      </c>
      <c r="O686" s="226"/>
      <c r="P686" s="221"/>
      <c r="Q686" s="226"/>
      <c r="R686" s="221"/>
      <c r="S686" s="274">
        <f t="shared" si="415"/>
        <v>0</v>
      </c>
      <c r="T686" s="275">
        <f t="shared" si="416"/>
        <v>0</v>
      </c>
      <c r="U686" s="231"/>
      <c r="V686" s="232"/>
      <c r="W686" s="230"/>
      <c r="X686" s="242"/>
      <c r="Y686" s="232"/>
      <c r="Z686" s="230"/>
      <c r="AA686" s="276">
        <f t="shared" si="417"/>
        <v>0</v>
      </c>
      <c r="AB686" s="277">
        <f t="shared" si="418"/>
        <v>0</v>
      </c>
      <c r="AC686" s="219"/>
      <c r="AD686" s="222"/>
      <c r="AE686" s="219"/>
      <c r="AF686" s="222"/>
      <c r="AG686" s="116">
        <f t="shared" si="411"/>
        <v>0</v>
      </c>
      <c r="AH686" s="117">
        <f t="shared" si="412"/>
        <v>0</v>
      </c>
      <c r="AI686" s="67">
        <f>AD686/(C683-AH690)</f>
        <v>0</v>
      </c>
      <c r="AJ686" s="66">
        <f>AF686/(C683-AH690)</f>
        <v>0</v>
      </c>
      <c r="AK686" s="123"/>
      <c r="AL686" s="126">
        <f>AH686/C683</f>
        <v>0</v>
      </c>
    </row>
    <row r="687" spans="1:38" ht="138" customHeight="1" x14ac:dyDescent="0.25">
      <c r="A687" s="14">
        <v>5</v>
      </c>
      <c r="B687" s="15" t="s">
        <v>99</v>
      </c>
      <c r="C687" s="714"/>
      <c r="D687" s="717"/>
      <c r="E687" s="76"/>
      <c r="F687" s="446"/>
      <c r="G687" s="76"/>
      <c r="H687" s="446"/>
      <c r="I687" s="451"/>
      <c r="J687" s="234"/>
      <c r="K687" s="451"/>
      <c r="L687" s="446"/>
      <c r="M687" s="76"/>
      <c r="N687" s="234"/>
      <c r="O687" s="76"/>
      <c r="P687" s="234"/>
      <c r="Q687" s="76"/>
      <c r="R687" s="234"/>
      <c r="S687" s="76"/>
      <c r="T687" s="234"/>
      <c r="U687" s="76"/>
      <c r="V687" s="235"/>
      <c r="W687" s="234"/>
      <c r="X687" s="76"/>
      <c r="Y687" s="235"/>
      <c r="Z687" s="234"/>
      <c r="AA687" s="76"/>
      <c r="AB687" s="234"/>
      <c r="AC687" s="76"/>
      <c r="AD687" s="234"/>
      <c r="AE687" s="76"/>
      <c r="AF687" s="234"/>
      <c r="AG687" s="76">
        <f t="shared" si="411"/>
        <v>0</v>
      </c>
      <c r="AH687" s="41">
        <f t="shared" si="412"/>
        <v>0</v>
      </c>
      <c r="AI687" s="39">
        <f>AD687/(C683-AH690)</f>
        <v>0</v>
      </c>
      <c r="AJ687" s="90">
        <f>AF687/(C683-AH690)</f>
        <v>0</v>
      </c>
      <c r="AK687" s="123"/>
      <c r="AL687" s="125">
        <f>AH687/C683</f>
        <v>0</v>
      </c>
    </row>
    <row r="688" spans="1:38" ht="116.25" customHeight="1" x14ac:dyDescent="0.25">
      <c r="A688" s="14">
        <v>6</v>
      </c>
      <c r="B688" s="15" t="s">
        <v>16</v>
      </c>
      <c r="C688" s="714"/>
      <c r="D688" s="717"/>
      <c r="E688" s="251">
        <v>10</v>
      </c>
      <c r="F688" s="468">
        <v>232807.23</v>
      </c>
      <c r="G688" s="224">
        <v>1</v>
      </c>
      <c r="H688" s="475">
        <v>9256.5</v>
      </c>
      <c r="I688" s="199">
        <v>4</v>
      </c>
      <c r="J688" s="227">
        <v>72078.37</v>
      </c>
      <c r="K688" s="199">
        <v>1</v>
      </c>
      <c r="L688" s="437">
        <v>9256.5</v>
      </c>
      <c r="M688" s="248">
        <f t="shared" ref="M688" si="419">SUM(I688,K688)</f>
        <v>5</v>
      </c>
      <c r="N688" s="249">
        <f t="shared" ref="N688" si="420">SUM(J688,L688)</f>
        <v>81334.87</v>
      </c>
      <c r="O688" s="226"/>
      <c r="P688" s="221"/>
      <c r="Q688" s="226">
        <v>1</v>
      </c>
      <c r="R688" s="221">
        <v>7502</v>
      </c>
      <c r="S688" s="274">
        <f t="shared" ref="S688" si="421">SUM(O688,Q688)</f>
        <v>1</v>
      </c>
      <c r="T688" s="275">
        <f t="shared" ref="T688" si="422">SUM(P688,R688)</f>
        <v>7502</v>
      </c>
      <c r="U688" s="231"/>
      <c r="V688" s="232"/>
      <c r="W688" s="230"/>
      <c r="X688" s="242"/>
      <c r="Y688" s="232"/>
      <c r="Z688" s="230"/>
      <c r="AA688" s="276">
        <f t="shared" ref="AA688" si="423">SUM(U688,X688)</f>
        <v>0</v>
      </c>
      <c r="AB688" s="277">
        <f t="shared" ref="AB688" si="424">SUM(V688,W688,Y688,Z688)</f>
        <v>0</v>
      </c>
      <c r="AC688" s="219"/>
      <c r="AD688" s="222"/>
      <c r="AE688" s="219"/>
      <c r="AF688" s="222"/>
      <c r="AG688" s="116">
        <f t="shared" si="411"/>
        <v>0</v>
      </c>
      <c r="AH688" s="117">
        <f t="shared" si="412"/>
        <v>0</v>
      </c>
      <c r="AI688" s="67">
        <f>AD688/(C683-AH690)</f>
        <v>0</v>
      </c>
      <c r="AJ688" s="66">
        <f>AF688/(C683-AH690)</f>
        <v>0</v>
      </c>
      <c r="AK688" s="123"/>
      <c r="AL688" s="126">
        <f>AH688/C683</f>
        <v>0</v>
      </c>
    </row>
    <row r="689" spans="1:38" ht="65.25" customHeight="1" x14ac:dyDescent="0.25">
      <c r="A689" s="14">
        <v>7</v>
      </c>
      <c r="B689" s="15" t="s">
        <v>98</v>
      </c>
      <c r="C689" s="714"/>
      <c r="D689" s="717"/>
      <c r="E689" s="252"/>
      <c r="F689" s="470"/>
      <c r="G689" s="233"/>
      <c r="H689" s="446"/>
      <c r="I689" s="451"/>
      <c r="J689" s="234"/>
      <c r="K689" s="451"/>
      <c r="L689" s="446"/>
      <c r="M689" s="240"/>
      <c r="N689" s="234"/>
      <c r="O689" s="233"/>
      <c r="P689" s="234"/>
      <c r="Q689" s="233"/>
      <c r="R689" s="234"/>
      <c r="S689" s="240"/>
      <c r="T689" s="234"/>
      <c r="U689" s="233"/>
      <c r="V689" s="235"/>
      <c r="W689" s="234"/>
      <c r="X689" s="240"/>
      <c r="Y689" s="235"/>
      <c r="Z689" s="234"/>
      <c r="AA689" s="240"/>
      <c r="AB689" s="79"/>
      <c r="AC689" s="233"/>
      <c r="AD689" s="234"/>
      <c r="AE689" s="233"/>
      <c r="AF689" s="234"/>
      <c r="AG689" s="76">
        <f t="shared" si="411"/>
        <v>0</v>
      </c>
      <c r="AH689" s="41">
        <f t="shared" si="412"/>
        <v>0</v>
      </c>
      <c r="AI689" s="39">
        <f>AD689/(C683-AH690)</f>
        <v>0</v>
      </c>
      <c r="AJ689" s="90">
        <f>AF689/(C683-AH690)</f>
        <v>0</v>
      </c>
      <c r="AK689" s="123"/>
      <c r="AL689" s="125">
        <f>AH689/C683</f>
        <v>0</v>
      </c>
    </row>
    <row r="690" spans="1:38" ht="59.25" customHeight="1" x14ac:dyDescent="0.25">
      <c r="A690" s="14">
        <v>8</v>
      </c>
      <c r="B690" s="15" t="s">
        <v>97</v>
      </c>
      <c r="C690" s="714"/>
      <c r="D690" s="717"/>
      <c r="E690" s="253"/>
      <c r="F690" s="472"/>
      <c r="G690" s="270">
        <v>7</v>
      </c>
      <c r="H690" s="271">
        <v>180770</v>
      </c>
      <c r="I690" s="451"/>
      <c r="J690" s="234"/>
      <c r="K690" s="199">
        <v>7</v>
      </c>
      <c r="L690" s="437">
        <v>180770</v>
      </c>
      <c r="M690" s="248">
        <f t="shared" ref="M690:M695" si="425">SUM(I690,K690)</f>
        <v>7</v>
      </c>
      <c r="N690" s="249">
        <f t="shared" ref="N690:N695" si="426">SUM(J690,L690)</f>
        <v>180770</v>
      </c>
      <c r="O690" s="101"/>
      <c r="P690" s="42"/>
      <c r="Q690" s="74"/>
      <c r="R690" s="19"/>
      <c r="S690" s="274">
        <f t="shared" ref="S690:S695" si="427">SUM(O690,Q690)</f>
        <v>0</v>
      </c>
      <c r="T690" s="275">
        <f t="shared" ref="T690:T695" si="428">SUM(P690,R690)</f>
        <v>0</v>
      </c>
      <c r="U690" s="233"/>
      <c r="V690" s="235"/>
      <c r="W690" s="234"/>
      <c r="X690" s="242">
        <v>3</v>
      </c>
      <c r="Y690" s="232"/>
      <c r="Z690" s="230">
        <v>16973.169999999998</v>
      </c>
      <c r="AA690" s="276">
        <f t="shared" ref="AA690:AA695" si="429">SUM(U690,X690)</f>
        <v>3</v>
      </c>
      <c r="AB690" s="277">
        <f t="shared" ref="AB690:AB695" si="430">SUM(V690,W690,Y690,Z690)</f>
        <v>16973.169999999998</v>
      </c>
      <c r="AC690" s="233"/>
      <c r="AD690" s="234"/>
      <c r="AE690" s="219"/>
      <c r="AF690" s="222"/>
      <c r="AG690" s="116">
        <f t="shared" si="411"/>
        <v>3</v>
      </c>
      <c r="AH690" s="117">
        <f t="shared" si="412"/>
        <v>16973.169999999998</v>
      </c>
      <c r="AI690" s="169"/>
      <c r="AJ690" s="170"/>
      <c r="AK690" s="123">
        <f>AH696/C683</f>
        <v>1.9306263932602433E-2</v>
      </c>
      <c r="AL690" s="126">
        <f>AH690/C683</f>
        <v>7.1822609199168356E-3</v>
      </c>
    </row>
    <row r="691" spans="1:38" ht="60" customHeight="1" x14ac:dyDescent="0.25">
      <c r="A691" s="14">
        <v>9</v>
      </c>
      <c r="B691" s="15" t="s">
        <v>7</v>
      </c>
      <c r="C691" s="714"/>
      <c r="D691" s="717"/>
      <c r="E691" s="251">
        <v>2</v>
      </c>
      <c r="F691" s="468">
        <v>53410.879999999997</v>
      </c>
      <c r="G691" s="224">
        <v>0</v>
      </c>
      <c r="H691" s="475">
        <v>0</v>
      </c>
      <c r="I691" s="199">
        <v>1</v>
      </c>
      <c r="J691" s="227">
        <v>38875.08</v>
      </c>
      <c r="K691" s="199">
        <v>0</v>
      </c>
      <c r="L691" s="437">
        <v>0</v>
      </c>
      <c r="M691" s="248">
        <f t="shared" si="425"/>
        <v>1</v>
      </c>
      <c r="N691" s="249">
        <f t="shared" si="426"/>
        <v>38875.08</v>
      </c>
      <c r="O691" s="226"/>
      <c r="P691" s="221"/>
      <c r="Q691" s="226"/>
      <c r="R691" s="221"/>
      <c r="S691" s="274">
        <f t="shared" si="427"/>
        <v>0</v>
      </c>
      <c r="T691" s="275">
        <f t="shared" si="428"/>
        <v>0</v>
      </c>
      <c r="U691" s="231"/>
      <c r="V691" s="232"/>
      <c r="W691" s="230"/>
      <c r="X691" s="242"/>
      <c r="Y691" s="232"/>
      <c r="Z691" s="230"/>
      <c r="AA691" s="276">
        <f t="shared" si="429"/>
        <v>0</v>
      </c>
      <c r="AB691" s="277">
        <f t="shared" si="430"/>
        <v>0</v>
      </c>
      <c r="AC691" s="219"/>
      <c r="AD691" s="222"/>
      <c r="AE691" s="219"/>
      <c r="AF691" s="222"/>
      <c r="AG691" s="116">
        <f t="shared" si="411"/>
        <v>0</v>
      </c>
      <c r="AH691" s="117">
        <f t="shared" si="412"/>
        <v>0</v>
      </c>
      <c r="AI691" s="67">
        <f>AD691/(C683-AH690)</f>
        <v>0</v>
      </c>
      <c r="AJ691" s="66">
        <f>AF691/(C683-AH690)</f>
        <v>0</v>
      </c>
      <c r="AK691" s="123"/>
      <c r="AL691" s="126">
        <f>AH691/C683</f>
        <v>0</v>
      </c>
    </row>
    <row r="692" spans="1:38" ht="73.5" customHeight="1" x14ac:dyDescent="0.25">
      <c r="A692" s="14">
        <v>10</v>
      </c>
      <c r="B692" s="15" t="s">
        <v>8</v>
      </c>
      <c r="C692" s="714"/>
      <c r="D692" s="717"/>
      <c r="E692" s="251">
        <v>11</v>
      </c>
      <c r="F692" s="468">
        <v>355895.09</v>
      </c>
      <c r="G692" s="224">
        <v>1</v>
      </c>
      <c r="H692" s="475">
        <v>19648.2</v>
      </c>
      <c r="I692" s="199">
        <v>9</v>
      </c>
      <c r="J692" s="227">
        <v>272420.09000000003</v>
      </c>
      <c r="K692" s="199">
        <v>1</v>
      </c>
      <c r="L692" s="437">
        <v>19648.2</v>
      </c>
      <c r="M692" s="248">
        <f t="shared" si="425"/>
        <v>10</v>
      </c>
      <c r="N692" s="249">
        <f t="shared" si="426"/>
        <v>292068.29000000004</v>
      </c>
      <c r="O692" s="226">
        <v>2</v>
      </c>
      <c r="P692" s="221">
        <v>43812.46</v>
      </c>
      <c r="Q692" s="226"/>
      <c r="R692" s="221"/>
      <c r="S692" s="274">
        <f t="shared" si="427"/>
        <v>2</v>
      </c>
      <c r="T692" s="275">
        <f t="shared" si="428"/>
        <v>43812.46</v>
      </c>
      <c r="U692" s="231"/>
      <c r="V692" s="232"/>
      <c r="W692" s="230"/>
      <c r="X692" s="242"/>
      <c r="Y692" s="232"/>
      <c r="Z692" s="230"/>
      <c r="AA692" s="276">
        <f t="shared" si="429"/>
        <v>0</v>
      </c>
      <c r="AB692" s="277">
        <f t="shared" si="430"/>
        <v>0</v>
      </c>
      <c r="AC692" s="9"/>
      <c r="AD692" s="22"/>
      <c r="AE692" s="9"/>
      <c r="AF692" s="22"/>
      <c r="AG692" s="116">
        <f t="shared" si="411"/>
        <v>0</v>
      </c>
      <c r="AH692" s="117">
        <f t="shared" si="412"/>
        <v>0</v>
      </c>
      <c r="AI692" s="67">
        <f>AD692/(C683-AH690)</f>
        <v>0</v>
      </c>
      <c r="AJ692" s="66">
        <f>AF692/(C683-AH690)</f>
        <v>0</v>
      </c>
      <c r="AK692" s="123"/>
      <c r="AL692" s="126">
        <f>AH692/C683</f>
        <v>0</v>
      </c>
    </row>
    <row r="693" spans="1:38" ht="120" customHeight="1" x14ac:dyDescent="0.25">
      <c r="A693" s="14">
        <v>11</v>
      </c>
      <c r="B693" s="15" t="s">
        <v>12</v>
      </c>
      <c r="C693" s="714"/>
      <c r="D693" s="717"/>
      <c r="E693" s="251">
        <v>13</v>
      </c>
      <c r="F693" s="468">
        <v>213349.59</v>
      </c>
      <c r="G693" s="224">
        <v>3</v>
      </c>
      <c r="H693" s="475">
        <v>39000</v>
      </c>
      <c r="I693" s="199">
        <v>12</v>
      </c>
      <c r="J693" s="227">
        <v>193060.08</v>
      </c>
      <c r="K693" s="199">
        <v>3</v>
      </c>
      <c r="L693" s="437">
        <v>39000</v>
      </c>
      <c r="M693" s="248">
        <f t="shared" si="425"/>
        <v>15</v>
      </c>
      <c r="N693" s="249">
        <f t="shared" si="426"/>
        <v>232060.08</v>
      </c>
      <c r="O693" s="226">
        <v>2</v>
      </c>
      <c r="P693" s="221">
        <v>22096.84</v>
      </c>
      <c r="Q693" s="226">
        <v>1</v>
      </c>
      <c r="R693" s="221">
        <v>9000</v>
      </c>
      <c r="S693" s="274">
        <f t="shared" si="427"/>
        <v>3</v>
      </c>
      <c r="T693" s="275">
        <f t="shared" si="428"/>
        <v>31096.84</v>
      </c>
      <c r="U693" s="231"/>
      <c r="V693" s="232"/>
      <c r="W693" s="230"/>
      <c r="X693" s="242"/>
      <c r="Y693" s="232"/>
      <c r="Z693" s="230"/>
      <c r="AA693" s="276">
        <f t="shared" si="429"/>
        <v>0</v>
      </c>
      <c r="AB693" s="277">
        <f t="shared" si="430"/>
        <v>0</v>
      </c>
      <c r="AC693" s="219"/>
      <c r="AD693" s="222"/>
      <c r="AE693" s="219">
        <v>2</v>
      </c>
      <c r="AF693" s="222">
        <v>28651.53</v>
      </c>
      <c r="AG693" s="116">
        <f t="shared" si="411"/>
        <v>2</v>
      </c>
      <c r="AH693" s="117">
        <f t="shared" si="412"/>
        <v>28651.53</v>
      </c>
      <c r="AI693" s="67">
        <f>AD693/(C683-AH690)</f>
        <v>0</v>
      </c>
      <c r="AJ693" s="66">
        <f>AF693/(C683-AH690)</f>
        <v>1.221171070524924E-2</v>
      </c>
      <c r="AK693" s="123"/>
      <c r="AL693" s="126">
        <f>AH693/C683</f>
        <v>1.2124003012685599E-2</v>
      </c>
    </row>
    <row r="694" spans="1:38" ht="63.75" customHeight="1" x14ac:dyDescent="0.25">
      <c r="A694" s="14">
        <v>12</v>
      </c>
      <c r="B694" s="15" t="s">
        <v>9</v>
      </c>
      <c r="C694" s="714"/>
      <c r="D694" s="717"/>
      <c r="E694" s="251">
        <v>19</v>
      </c>
      <c r="F694" s="468">
        <v>562541.69999999995</v>
      </c>
      <c r="G694" s="224">
        <v>2</v>
      </c>
      <c r="H694" s="475">
        <v>87000</v>
      </c>
      <c r="I694" s="199">
        <v>15</v>
      </c>
      <c r="J694" s="227">
        <v>440323.92</v>
      </c>
      <c r="K694" s="199">
        <v>2</v>
      </c>
      <c r="L694" s="437">
        <v>87000</v>
      </c>
      <c r="M694" s="248">
        <f t="shared" si="425"/>
        <v>17</v>
      </c>
      <c r="N694" s="249">
        <f t="shared" si="426"/>
        <v>527323.91999999993</v>
      </c>
      <c r="O694" s="226"/>
      <c r="P694" s="221"/>
      <c r="Q694" s="226"/>
      <c r="R694" s="221"/>
      <c r="S694" s="274">
        <f t="shared" si="427"/>
        <v>0</v>
      </c>
      <c r="T694" s="275">
        <f t="shared" si="428"/>
        <v>0</v>
      </c>
      <c r="U694" s="231"/>
      <c r="V694" s="232"/>
      <c r="W694" s="230"/>
      <c r="X694" s="242"/>
      <c r="Y694" s="232"/>
      <c r="Z694" s="230"/>
      <c r="AA694" s="276">
        <f t="shared" si="429"/>
        <v>0</v>
      </c>
      <c r="AB694" s="277">
        <f t="shared" si="430"/>
        <v>0</v>
      </c>
      <c r="AC694" s="219"/>
      <c r="AD694" s="222"/>
      <c r="AE694" s="219"/>
      <c r="AF694" s="222"/>
      <c r="AG694" s="116">
        <f t="shared" si="411"/>
        <v>0</v>
      </c>
      <c r="AH694" s="117">
        <f t="shared" si="412"/>
        <v>0</v>
      </c>
      <c r="AI694" s="67">
        <f>AD694/(C683-AH690)</f>
        <v>0</v>
      </c>
      <c r="AJ694" s="66">
        <f>AF694/(C683-AH690)</f>
        <v>0</v>
      </c>
      <c r="AK694" s="123"/>
      <c r="AL694" s="126">
        <f>AH694/C683</f>
        <v>0</v>
      </c>
    </row>
    <row r="695" spans="1:38" ht="62.25" customHeight="1" thickBot="1" x14ac:dyDescent="0.3">
      <c r="A695" s="16">
        <v>13</v>
      </c>
      <c r="B695" s="17" t="s">
        <v>10</v>
      </c>
      <c r="C695" s="715"/>
      <c r="D695" s="718"/>
      <c r="E695" s="255">
        <v>21</v>
      </c>
      <c r="F695" s="474">
        <v>564579.52</v>
      </c>
      <c r="G695" s="225">
        <v>0</v>
      </c>
      <c r="H695" s="476">
        <v>0</v>
      </c>
      <c r="I695" s="200">
        <v>16</v>
      </c>
      <c r="J695" s="256">
        <v>422086.92</v>
      </c>
      <c r="K695" s="200">
        <v>0</v>
      </c>
      <c r="L695" s="478">
        <v>0</v>
      </c>
      <c r="M695" s="248">
        <f t="shared" si="425"/>
        <v>16</v>
      </c>
      <c r="N695" s="249">
        <f t="shared" si="426"/>
        <v>422086.92</v>
      </c>
      <c r="O695" s="44">
        <v>2</v>
      </c>
      <c r="P695" s="20">
        <v>66308</v>
      </c>
      <c r="Q695" s="44"/>
      <c r="R695" s="20"/>
      <c r="S695" s="274">
        <f t="shared" si="427"/>
        <v>2</v>
      </c>
      <c r="T695" s="275">
        <f t="shared" si="428"/>
        <v>66308</v>
      </c>
      <c r="U695" s="257"/>
      <c r="V695" s="259"/>
      <c r="W695" s="258"/>
      <c r="X695" s="260"/>
      <c r="Y695" s="259"/>
      <c r="Z695" s="258"/>
      <c r="AA695" s="276">
        <f t="shared" si="429"/>
        <v>0</v>
      </c>
      <c r="AB695" s="277">
        <f t="shared" si="430"/>
        <v>0</v>
      </c>
      <c r="AC695" s="220"/>
      <c r="AD695" s="223"/>
      <c r="AE695" s="220"/>
      <c r="AF695" s="223"/>
      <c r="AG695" s="118">
        <f t="shared" si="411"/>
        <v>0</v>
      </c>
      <c r="AH695" s="119">
        <f t="shared" si="412"/>
        <v>0</v>
      </c>
      <c r="AI695" s="68">
        <f>AD695/(C683-AH690)</f>
        <v>0</v>
      </c>
      <c r="AJ695" s="69">
        <f>AF695/(C683-AH690)</f>
        <v>0</v>
      </c>
      <c r="AK695" s="129"/>
      <c r="AL695" s="127">
        <f>AH695/C683</f>
        <v>0</v>
      </c>
    </row>
    <row r="696" spans="1:38" ht="29.25" customHeight="1" thickBot="1" x14ac:dyDescent="0.3">
      <c r="A696" s="719" t="s">
        <v>40</v>
      </c>
      <c r="B696" s="720"/>
      <c r="C696" s="11">
        <f>C683</f>
        <v>2363207.1</v>
      </c>
      <c r="D696" s="11">
        <f>D683</f>
        <v>2317582.4</v>
      </c>
      <c r="E696" s="56">
        <f t="shared" ref="E696:L696" si="431">SUM(E683:E695)</f>
        <v>76</v>
      </c>
      <c r="F696" s="236">
        <f t="shared" si="431"/>
        <v>1982584.0099999998</v>
      </c>
      <c r="G696" s="56">
        <f t="shared" si="431"/>
        <v>16</v>
      </c>
      <c r="H696" s="236">
        <f t="shared" si="431"/>
        <v>405674.7</v>
      </c>
      <c r="I696" s="241">
        <f t="shared" si="431"/>
        <v>57</v>
      </c>
      <c r="J696" s="57">
        <f t="shared" si="431"/>
        <v>1438844.46</v>
      </c>
      <c r="K696" s="241">
        <f t="shared" si="431"/>
        <v>16</v>
      </c>
      <c r="L696" s="244">
        <f t="shared" si="431"/>
        <v>405674.7</v>
      </c>
      <c r="M696" s="51">
        <f>SUM(M683:M695)</f>
        <v>73</v>
      </c>
      <c r="N696" s="244">
        <f>SUM(N683:N695)</f>
        <v>1844519.1599999997</v>
      </c>
      <c r="O696" s="97">
        <f>SUM(O683:O695)</f>
        <v>6</v>
      </c>
      <c r="P696" s="236">
        <f>SUM(P683:P695)</f>
        <v>132217.29999999999</v>
      </c>
      <c r="Q696" s="86">
        <f t="shared" ref="Q696:AJ696" si="432">SUM(Q683:Q695)</f>
        <v>2</v>
      </c>
      <c r="R696" s="236">
        <f t="shared" si="432"/>
        <v>16502</v>
      </c>
      <c r="S696" s="75">
        <f t="shared" si="432"/>
        <v>8</v>
      </c>
      <c r="T696" s="46">
        <f t="shared" si="432"/>
        <v>148719.29999999999</v>
      </c>
      <c r="U696" s="86">
        <f t="shared" si="432"/>
        <v>0</v>
      </c>
      <c r="V696" s="236">
        <f t="shared" si="432"/>
        <v>0</v>
      </c>
      <c r="W696" s="236">
        <f t="shared" si="432"/>
        <v>0</v>
      </c>
      <c r="X696" s="75">
        <f t="shared" si="432"/>
        <v>3</v>
      </c>
      <c r="Y696" s="236">
        <f t="shared" si="432"/>
        <v>0</v>
      </c>
      <c r="Z696" s="236">
        <f t="shared" si="432"/>
        <v>16973.169999999998</v>
      </c>
      <c r="AA696" s="75">
        <f t="shared" si="432"/>
        <v>3</v>
      </c>
      <c r="AB696" s="46">
        <f t="shared" si="432"/>
        <v>16973.169999999998</v>
      </c>
      <c r="AC696" s="86">
        <f t="shared" si="432"/>
        <v>0</v>
      </c>
      <c r="AD696" s="46">
        <f t="shared" si="432"/>
        <v>0</v>
      </c>
      <c r="AE696" s="86">
        <f t="shared" si="432"/>
        <v>2</v>
      </c>
      <c r="AF696" s="46">
        <f t="shared" si="432"/>
        <v>28651.53</v>
      </c>
      <c r="AG696" s="75">
        <f t="shared" si="432"/>
        <v>5</v>
      </c>
      <c r="AH696" s="46">
        <f t="shared" si="432"/>
        <v>45624.7</v>
      </c>
      <c r="AI696" s="87">
        <f t="shared" si="432"/>
        <v>0</v>
      </c>
      <c r="AJ696" s="87">
        <f t="shared" si="432"/>
        <v>1.221171070524924E-2</v>
      </c>
      <c r="AK696" s="130">
        <f>AK690</f>
        <v>1.9306263932602433E-2</v>
      </c>
      <c r="AL696" s="128">
        <f>AH696/C683</f>
        <v>1.9306263932602433E-2</v>
      </c>
    </row>
    <row r="697" spans="1:38" ht="21.75" thickBot="1" x14ac:dyDescent="0.3">
      <c r="AF697" s="24" t="s">
        <v>113</v>
      </c>
      <c r="AG697" s="72">
        <v>4.3499999999999996</v>
      </c>
      <c r="AH697" s="25">
        <f>AH696/AG697</f>
        <v>10488.436781609196</v>
      </c>
    </row>
    <row r="698" spans="1:38" ht="15.75" thickTop="1" x14ac:dyDescent="0.25">
      <c r="A698" s="721" t="s">
        <v>45</v>
      </c>
      <c r="B698" s="722"/>
      <c r="C698" s="722"/>
      <c r="D698" s="722"/>
      <c r="E698" s="722"/>
      <c r="F698" s="722"/>
      <c r="G698" s="722"/>
      <c r="H698" s="722"/>
      <c r="I698" s="722"/>
      <c r="J698" s="722"/>
      <c r="K698" s="723"/>
      <c r="L698" s="722"/>
      <c r="M698" s="722"/>
      <c r="N698" s="722"/>
      <c r="O698" s="722"/>
      <c r="P698" s="722"/>
      <c r="Q698" s="724"/>
    </row>
    <row r="699" spans="1:38" ht="18.75" x14ac:dyDescent="0.3">
      <c r="A699" s="725"/>
      <c r="B699" s="726"/>
      <c r="C699" s="726"/>
      <c r="D699" s="726"/>
      <c r="E699" s="726"/>
      <c r="F699" s="726"/>
      <c r="G699" s="726"/>
      <c r="H699" s="726"/>
      <c r="I699" s="726"/>
      <c r="J699" s="726"/>
      <c r="K699" s="727"/>
      <c r="L699" s="726"/>
      <c r="M699" s="726"/>
      <c r="N699" s="726"/>
      <c r="O699" s="726"/>
      <c r="P699" s="726"/>
      <c r="Q699" s="728"/>
      <c r="AF699" s="33"/>
    </row>
    <row r="700" spans="1:38" ht="15.75" x14ac:dyDescent="0.25">
      <c r="A700" s="725"/>
      <c r="B700" s="726"/>
      <c r="C700" s="726"/>
      <c r="D700" s="726"/>
      <c r="E700" s="726"/>
      <c r="F700" s="726"/>
      <c r="G700" s="726"/>
      <c r="H700" s="726"/>
      <c r="I700" s="726"/>
      <c r="J700" s="726"/>
      <c r="K700" s="727"/>
      <c r="L700" s="726"/>
      <c r="M700" s="726"/>
      <c r="N700" s="726"/>
      <c r="O700" s="726"/>
      <c r="P700" s="726"/>
      <c r="Q700" s="728"/>
      <c r="AE700" s="34" t="s">
        <v>66</v>
      </c>
      <c r="AF700" s="24"/>
    </row>
    <row r="701" spans="1:38" ht="15.75" x14ac:dyDescent="0.25">
      <c r="A701" s="725"/>
      <c r="B701" s="726"/>
      <c r="C701" s="726"/>
      <c r="D701" s="726"/>
      <c r="E701" s="726"/>
      <c r="F701" s="726"/>
      <c r="G701" s="726"/>
      <c r="H701" s="726"/>
      <c r="I701" s="726"/>
      <c r="J701" s="726"/>
      <c r="K701" s="727"/>
      <c r="L701" s="726"/>
      <c r="M701" s="726"/>
      <c r="N701" s="726"/>
      <c r="O701" s="726"/>
      <c r="P701" s="726"/>
      <c r="Q701" s="728"/>
      <c r="AE701" s="34" t="s">
        <v>46</v>
      </c>
      <c r="AF701" s="54">
        <f>(Z696-Z690)+(AF696-AF690)</f>
        <v>28651.53</v>
      </c>
    </row>
    <row r="702" spans="1:38" ht="15.75" x14ac:dyDescent="0.25">
      <c r="A702" s="725"/>
      <c r="B702" s="726"/>
      <c r="C702" s="726"/>
      <c r="D702" s="726"/>
      <c r="E702" s="726"/>
      <c r="F702" s="726"/>
      <c r="G702" s="726"/>
      <c r="H702" s="726"/>
      <c r="I702" s="726"/>
      <c r="J702" s="726"/>
      <c r="K702" s="727"/>
      <c r="L702" s="726"/>
      <c r="M702" s="726"/>
      <c r="N702" s="726"/>
      <c r="O702" s="726"/>
      <c r="P702" s="726"/>
      <c r="Q702" s="728"/>
      <c r="AE702" s="34" t="s">
        <v>47</v>
      </c>
      <c r="AF702" s="54">
        <f>W696+AD696</f>
        <v>0</v>
      </c>
    </row>
    <row r="703" spans="1:38" ht="15.75" x14ac:dyDescent="0.25">
      <c r="A703" s="725"/>
      <c r="B703" s="726"/>
      <c r="C703" s="726"/>
      <c r="D703" s="726"/>
      <c r="E703" s="726"/>
      <c r="F703" s="726"/>
      <c r="G703" s="726"/>
      <c r="H703" s="726"/>
      <c r="I703" s="726"/>
      <c r="J703" s="726"/>
      <c r="K703" s="727"/>
      <c r="L703" s="726"/>
      <c r="M703" s="726"/>
      <c r="N703" s="726"/>
      <c r="O703" s="726"/>
      <c r="P703" s="726"/>
      <c r="Q703" s="728"/>
      <c r="AE703" s="34" t="s">
        <v>48</v>
      </c>
      <c r="AF703" s="54">
        <f>Z690+AF690</f>
        <v>16973.169999999998</v>
      </c>
    </row>
    <row r="704" spans="1:38" ht="15.75" x14ac:dyDescent="0.25">
      <c r="A704" s="725"/>
      <c r="B704" s="726"/>
      <c r="C704" s="726"/>
      <c r="D704" s="726"/>
      <c r="E704" s="726"/>
      <c r="F704" s="726"/>
      <c r="G704" s="726"/>
      <c r="H704" s="726"/>
      <c r="I704" s="726"/>
      <c r="J704" s="726"/>
      <c r="K704" s="727"/>
      <c r="L704" s="726"/>
      <c r="M704" s="726"/>
      <c r="N704" s="726"/>
      <c r="O704" s="726"/>
      <c r="P704" s="726"/>
      <c r="Q704" s="728"/>
      <c r="AE704" s="34" t="s">
        <v>49</v>
      </c>
      <c r="AF704" s="55">
        <f>SUM(AF701:AF703)</f>
        <v>45624.7</v>
      </c>
    </row>
    <row r="705" spans="1:39" x14ac:dyDescent="0.25">
      <c r="A705" s="725"/>
      <c r="B705" s="726"/>
      <c r="C705" s="726"/>
      <c r="D705" s="726"/>
      <c r="E705" s="726"/>
      <c r="F705" s="726"/>
      <c r="G705" s="726"/>
      <c r="H705" s="726"/>
      <c r="I705" s="726"/>
      <c r="J705" s="726"/>
      <c r="K705" s="727"/>
      <c r="L705" s="726"/>
      <c r="M705" s="726"/>
      <c r="N705" s="726"/>
      <c r="O705" s="726"/>
      <c r="P705" s="726"/>
      <c r="Q705" s="728"/>
    </row>
    <row r="706" spans="1:39" ht="15.75" thickBot="1" x14ac:dyDescent="0.3">
      <c r="A706" s="729"/>
      <c r="B706" s="730"/>
      <c r="C706" s="730"/>
      <c r="D706" s="730"/>
      <c r="E706" s="730"/>
      <c r="F706" s="730"/>
      <c r="G706" s="730"/>
      <c r="H706" s="730"/>
      <c r="I706" s="730"/>
      <c r="J706" s="730"/>
      <c r="K706" s="731"/>
      <c r="L706" s="730"/>
      <c r="M706" s="730"/>
      <c r="N706" s="730"/>
      <c r="O706" s="730"/>
      <c r="P706" s="730"/>
      <c r="Q706" s="732"/>
    </row>
    <row r="707" spans="1:39" ht="15.75" thickTop="1" x14ac:dyDescent="0.25"/>
    <row r="709" spans="1:39" ht="15.75" thickBot="1" x14ac:dyDescent="0.3"/>
    <row r="710" spans="1:39" ht="27" thickBot="1" x14ac:dyDescent="0.3">
      <c r="A710" s="733" t="s">
        <v>150</v>
      </c>
      <c r="B710" s="734"/>
      <c r="C710" s="734"/>
      <c r="D710" s="734"/>
      <c r="E710" s="734"/>
      <c r="F710" s="734"/>
      <c r="G710" s="734"/>
      <c r="H710" s="734"/>
      <c r="I710" s="734"/>
      <c r="J710" s="734"/>
      <c r="K710" s="735"/>
      <c r="L710" s="734"/>
      <c r="M710" s="734"/>
      <c r="N710" s="734"/>
      <c r="O710" s="734"/>
      <c r="P710" s="734"/>
      <c r="Q710" s="734"/>
      <c r="R710" s="734"/>
      <c r="S710" s="734"/>
      <c r="T710" s="734"/>
      <c r="U710" s="734"/>
      <c r="V710" s="734"/>
      <c r="W710" s="734"/>
      <c r="X710" s="734"/>
      <c r="Y710" s="734"/>
      <c r="Z710" s="734"/>
      <c r="AA710" s="734"/>
      <c r="AB710" s="734"/>
      <c r="AC710" s="734"/>
      <c r="AD710" s="734"/>
      <c r="AE710" s="734"/>
      <c r="AF710" s="734"/>
      <c r="AG710" s="734"/>
      <c r="AH710" s="734"/>
      <c r="AI710" s="734"/>
      <c r="AJ710" s="734"/>
      <c r="AK710" s="736"/>
      <c r="AL710" s="73"/>
      <c r="AM710" s="45"/>
    </row>
    <row r="711" spans="1:39" ht="21" customHeight="1" x14ac:dyDescent="0.25">
      <c r="A711" s="737" t="s">
        <v>114</v>
      </c>
      <c r="B711" s="738"/>
      <c r="C711" s="744" t="s">
        <v>41</v>
      </c>
      <c r="D711" s="745"/>
      <c r="E711" s="748" t="s">
        <v>100</v>
      </c>
      <c r="F711" s="749"/>
      <c r="G711" s="749"/>
      <c r="H711" s="749"/>
      <c r="I711" s="749"/>
      <c r="J711" s="749"/>
      <c r="K711" s="750"/>
      <c r="L711" s="749"/>
      <c r="M711" s="749"/>
      <c r="N711" s="749"/>
      <c r="O711" s="754" t="s">
        <v>77</v>
      </c>
      <c r="P711" s="755"/>
      <c r="Q711" s="755"/>
      <c r="R711" s="755"/>
      <c r="S711" s="755"/>
      <c r="T711" s="755"/>
      <c r="U711" s="755"/>
      <c r="V711" s="755"/>
      <c r="W711" s="755"/>
      <c r="X711" s="755"/>
      <c r="Y711" s="755"/>
      <c r="Z711" s="755"/>
      <c r="AA711" s="755"/>
      <c r="AB711" s="755"/>
      <c r="AC711" s="755"/>
      <c r="AD711" s="755"/>
      <c r="AE711" s="755"/>
      <c r="AF711" s="755"/>
      <c r="AG711" s="755"/>
      <c r="AH711" s="755"/>
      <c r="AI711" s="755"/>
      <c r="AJ711" s="755"/>
      <c r="AK711" s="756"/>
      <c r="AL711" s="63"/>
    </row>
    <row r="712" spans="1:39" ht="36" customHeight="1" thickBot="1" x14ac:dyDescent="0.3">
      <c r="A712" s="739"/>
      <c r="B712" s="740"/>
      <c r="C712" s="746"/>
      <c r="D712" s="747"/>
      <c r="E712" s="751"/>
      <c r="F712" s="752"/>
      <c r="G712" s="752"/>
      <c r="H712" s="752"/>
      <c r="I712" s="752"/>
      <c r="J712" s="752"/>
      <c r="K712" s="753"/>
      <c r="L712" s="752"/>
      <c r="M712" s="752"/>
      <c r="N712" s="752"/>
      <c r="O712" s="757"/>
      <c r="P712" s="758"/>
      <c r="Q712" s="758"/>
      <c r="R712" s="758"/>
      <c r="S712" s="758"/>
      <c r="T712" s="758"/>
      <c r="U712" s="758"/>
      <c r="V712" s="758"/>
      <c r="W712" s="758"/>
      <c r="X712" s="758"/>
      <c r="Y712" s="758"/>
      <c r="Z712" s="758"/>
      <c r="AA712" s="758"/>
      <c r="AB712" s="758"/>
      <c r="AC712" s="758"/>
      <c r="AD712" s="758"/>
      <c r="AE712" s="758"/>
      <c r="AF712" s="758"/>
      <c r="AG712" s="758"/>
      <c r="AH712" s="758"/>
      <c r="AI712" s="758"/>
      <c r="AJ712" s="758"/>
      <c r="AK712" s="759"/>
      <c r="AL712" s="63"/>
    </row>
    <row r="713" spans="1:39" s="33" customFormat="1" ht="84" customHeight="1" thickBot="1" x14ac:dyDescent="0.35">
      <c r="A713" s="739"/>
      <c r="B713" s="741"/>
      <c r="C713" s="760" t="s">
        <v>43</v>
      </c>
      <c r="D713" s="762" t="s">
        <v>44</v>
      </c>
      <c r="E713" s="764" t="s">
        <v>59</v>
      </c>
      <c r="F713" s="765"/>
      <c r="G713" s="765"/>
      <c r="H713" s="766"/>
      <c r="I713" s="767" t="s">
        <v>58</v>
      </c>
      <c r="J713" s="768"/>
      <c r="K713" s="769"/>
      <c r="L713" s="770"/>
      <c r="M713" s="771" t="s">
        <v>49</v>
      </c>
      <c r="N713" s="772"/>
      <c r="O713" s="773" t="s">
        <v>103</v>
      </c>
      <c r="P713" s="774"/>
      <c r="Q713" s="774"/>
      <c r="R713" s="775"/>
      <c r="S713" s="776" t="s">
        <v>49</v>
      </c>
      <c r="T713" s="777"/>
      <c r="U713" s="778" t="s">
        <v>104</v>
      </c>
      <c r="V713" s="779"/>
      <c r="W713" s="779"/>
      <c r="X713" s="779"/>
      <c r="Y713" s="779"/>
      <c r="Z713" s="780"/>
      <c r="AA713" s="781" t="s">
        <v>49</v>
      </c>
      <c r="AB713" s="782"/>
      <c r="AC713" s="783" t="s">
        <v>105</v>
      </c>
      <c r="AD713" s="784"/>
      <c r="AE713" s="784"/>
      <c r="AF713" s="785"/>
      <c r="AG713" s="786" t="s">
        <v>49</v>
      </c>
      <c r="AH713" s="787"/>
      <c r="AI713" s="788" t="s">
        <v>23</v>
      </c>
      <c r="AJ713" s="789"/>
      <c r="AK713" s="790"/>
      <c r="AL713" s="62"/>
    </row>
    <row r="714" spans="1:39" ht="113.25" thickBot="1" x14ac:dyDescent="0.3">
      <c r="A714" s="742"/>
      <c r="B714" s="743"/>
      <c r="C714" s="761"/>
      <c r="D714" s="763"/>
      <c r="E714" s="91" t="s">
        <v>81</v>
      </c>
      <c r="F714" s="619" t="s">
        <v>82</v>
      </c>
      <c r="G714" s="91" t="s">
        <v>83</v>
      </c>
      <c r="H714" s="619" t="s">
        <v>84</v>
      </c>
      <c r="I714" s="197" t="s">
        <v>81</v>
      </c>
      <c r="J714" s="64" t="s">
        <v>92</v>
      </c>
      <c r="K714" s="197" t="s">
        <v>93</v>
      </c>
      <c r="L714" s="64" t="s">
        <v>94</v>
      </c>
      <c r="M714" s="98" t="s">
        <v>85</v>
      </c>
      <c r="N714" s="207" t="s">
        <v>86</v>
      </c>
      <c r="O714" s="100" t="s">
        <v>87</v>
      </c>
      <c r="P714" s="102" t="s">
        <v>101</v>
      </c>
      <c r="Q714" s="100" t="s">
        <v>88</v>
      </c>
      <c r="R714" s="102" t="s">
        <v>102</v>
      </c>
      <c r="S714" s="103" t="s">
        <v>89</v>
      </c>
      <c r="T714" s="213" t="s">
        <v>90</v>
      </c>
      <c r="U714" s="104" t="s">
        <v>87</v>
      </c>
      <c r="V714" s="107" t="s">
        <v>106</v>
      </c>
      <c r="W714" s="105" t="s">
        <v>107</v>
      </c>
      <c r="X714" s="108" t="s">
        <v>88</v>
      </c>
      <c r="Y714" s="107" t="s">
        <v>108</v>
      </c>
      <c r="Z714" s="105" t="s">
        <v>109</v>
      </c>
      <c r="AA714" s="110" t="s">
        <v>95</v>
      </c>
      <c r="AB714" s="111" t="s">
        <v>96</v>
      </c>
      <c r="AC714" s="112" t="s">
        <v>87</v>
      </c>
      <c r="AD714" s="113" t="s">
        <v>101</v>
      </c>
      <c r="AE714" s="112" t="s">
        <v>88</v>
      </c>
      <c r="AF714" s="113" t="s">
        <v>102</v>
      </c>
      <c r="AG714" s="114" t="s">
        <v>91</v>
      </c>
      <c r="AH714" s="115" t="s">
        <v>110</v>
      </c>
      <c r="AI714" s="120" t="s">
        <v>111</v>
      </c>
      <c r="AJ714" s="122" t="s">
        <v>112</v>
      </c>
      <c r="AK714" s="151" t="s">
        <v>79</v>
      </c>
      <c r="AL714" s="58"/>
      <c r="AM714" s="59"/>
    </row>
    <row r="715" spans="1:39" ht="15.75" thickBot="1" x14ac:dyDescent="0.3">
      <c r="A715" s="708" t="s">
        <v>1</v>
      </c>
      <c r="B715" s="709"/>
      <c r="C715" s="139" t="s">
        <v>2</v>
      </c>
      <c r="D715" s="143" t="s">
        <v>3</v>
      </c>
      <c r="E715" s="144" t="s">
        <v>4</v>
      </c>
      <c r="F715" s="264" t="s">
        <v>5</v>
      </c>
      <c r="G715" s="144" t="s">
        <v>33</v>
      </c>
      <c r="H715" s="264" t="s">
        <v>34</v>
      </c>
      <c r="I715" s="263" t="s">
        <v>18</v>
      </c>
      <c r="J715" s="146" t="s">
        <v>19</v>
      </c>
      <c r="K715" s="263" t="s">
        <v>20</v>
      </c>
      <c r="L715" s="264" t="s">
        <v>21</v>
      </c>
      <c r="M715" s="145" t="s">
        <v>22</v>
      </c>
      <c r="N715" s="264" t="s">
        <v>35</v>
      </c>
      <c r="O715" s="144" t="s">
        <v>36</v>
      </c>
      <c r="P715" s="264" t="s">
        <v>37</v>
      </c>
      <c r="Q715" s="144" t="s">
        <v>38</v>
      </c>
      <c r="R715" s="264" t="s">
        <v>24</v>
      </c>
      <c r="S715" s="145" t="s">
        <v>25</v>
      </c>
      <c r="T715" s="146" t="s">
        <v>26</v>
      </c>
      <c r="U715" s="144" t="s">
        <v>27</v>
      </c>
      <c r="V715" s="88" t="s">
        <v>28</v>
      </c>
      <c r="W715" s="147" t="s">
        <v>29</v>
      </c>
      <c r="X715" s="148" t="s">
        <v>30</v>
      </c>
      <c r="Y715" s="89" t="s">
        <v>31</v>
      </c>
      <c r="Z715" s="264" t="s">
        <v>32</v>
      </c>
      <c r="AA715" s="145" t="s">
        <v>51</v>
      </c>
      <c r="AB715" s="140" t="s">
        <v>52</v>
      </c>
      <c r="AC715" s="144" t="s">
        <v>53</v>
      </c>
      <c r="AD715" s="140" t="s">
        <v>54</v>
      </c>
      <c r="AE715" s="144" t="s">
        <v>55</v>
      </c>
      <c r="AF715" s="140" t="s">
        <v>56</v>
      </c>
      <c r="AG715" s="145" t="s">
        <v>60</v>
      </c>
      <c r="AH715" s="140" t="s">
        <v>61</v>
      </c>
      <c r="AI715" s="139" t="s">
        <v>62</v>
      </c>
      <c r="AJ715" s="140" t="s">
        <v>63</v>
      </c>
      <c r="AK715" s="152" t="s">
        <v>64</v>
      </c>
      <c r="AL715" s="60"/>
      <c r="AM715" s="59"/>
    </row>
    <row r="716" spans="1:39" ht="37.5" x14ac:dyDescent="0.25">
      <c r="A716" s="31">
        <v>1</v>
      </c>
      <c r="B716" s="131" t="s">
        <v>71</v>
      </c>
      <c r="C716" s="864">
        <f>C683</f>
        <v>2363207.1</v>
      </c>
      <c r="D716" s="865">
        <f>C716-AH727</f>
        <v>2317582.4</v>
      </c>
      <c r="E716" s="251">
        <v>4</v>
      </c>
      <c r="F716" s="468">
        <v>68416.95</v>
      </c>
      <c r="G716" s="224">
        <v>7</v>
      </c>
      <c r="H716" s="475">
        <v>162400</v>
      </c>
      <c r="I716" s="199">
        <v>3</v>
      </c>
      <c r="J716" s="227">
        <v>60440.25</v>
      </c>
      <c r="K716" s="199">
        <v>7</v>
      </c>
      <c r="L716" s="437">
        <v>162400</v>
      </c>
      <c r="M716" s="248">
        <f t="shared" ref="M716:M726" si="433">SUM(I716,K716)</f>
        <v>10</v>
      </c>
      <c r="N716" s="249">
        <f t="shared" ref="N716:N726" si="434">SUM(J716,L716)</f>
        <v>222840.25</v>
      </c>
      <c r="O716" s="226"/>
      <c r="P716" s="221"/>
      <c r="Q716" s="226"/>
      <c r="R716" s="221"/>
      <c r="S716" s="245">
        <f t="shared" ref="S716:S726" si="435">O716+Q716</f>
        <v>0</v>
      </c>
      <c r="T716" s="246">
        <f t="shared" ref="T716:T726" si="436">P716+R716</f>
        <v>0</v>
      </c>
      <c r="U716" s="231"/>
      <c r="V716" s="232"/>
      <c r="W716" s="230"/>
      <c r="X716" s="242">
        <v>3</v>
      </c>
      <c r="Y716" s="232"/>
      <c r="Z716" s="230">
        <v>16973.169999999998</v>
      </c>
      <c r="AA716" s="239">
        <f t="shared" ref="AA716:AA726" si="437">U716+X716</f>
        <v>3</v>
      </c>
      <c r="AB716" s="229">
        <f t="shared" ref="AB716:AB726" si="438">W716+Z716</f>
        <v>16973.169999999998</v>
      </c>
      <c r="AC716" s="219"/>
      <c r="AD716" s="222"/>
      <c r="AE716" s="219">
        <v>1</v>
      </c>
      <c r="AF716" s="222">
        <v>9679.5499999999993</v>
      </c>
      <c r="AG716" s="261">
        <f t="shared" ref="AG716:AG726" si="439">U716+X716+AC716+AE716</f>
        <v>4</v>
      </c>
      <c r="AH716" s="262">
        <f t="shared" ref="AH716:AH726" si="440">W716+Z716+AD716+AF716</f>
        <v>26652.719999999998</v>
      </c>
      <c r="AI716" s="67">
        <f>AD716/C683</f>
        <v>0</v>
      </c>
      <c r="AJ716" s="141">
        <f>AF716/C683</f>
        <v>4.0959381003890854E-3</v>
      </c>
      <c r="AK716" s="153">
        <f>AH716/C683</f>
        <v>1.1278199020305921E-2</v>
      </c>
      <c r="AL716" s="61"/>
      <c r="AM716" s="59"/>
    </row>
    <row r="717" spans="1:39" ht="75" x14ac:dyDescent="0.25">
      <c r="A717" s="32">
        <v>2</v>
      </c>
      <c r="B717" s="131" t="s">
        <v>72</v>
      </c>
      <c r="C717" s="864"/>
      <c r="D717" s="865"/>
      <c r="E717" s="251">
        <v>7</v>
      </c>
      <c r="F717" s="468">
        <v>132834.94</v>
      </c>
      <c r="G717" s="224">
        <v>5</v>
      </c>
      <c r="H717" s="475">
        <v>135904.70000000001</v>
      </c>
      <c r="I717" s="199">
        <v>6</v>
      </c>
      <c r="J717" s="227">
        <v>92038.81</v>
      </c>
      <c r="K717" s="199">
        <v>5</v>
      </c>
      <c r="L717" s="437">
        <v>135904.70000000001</v>
      </c>
      <c r="M717" s="248">
        <f t="shared" si="433"/>
        <v>11</v>
      </c>
      <c r="N717" s="249">
        <f t="shared" si="434"/>
        <v>227943.51</v>
      </c>
      <c r="O717" s="226">
        <v>1</v>
      </c>
      <c r="P717" s="221">
        <v>34712.46</v>
      </c>
      <c r="Q717" s="226">
        <v>1</v>
      </c>
      <c r="R717" s="221">
        <v>7502</v>
      </c>
      <c r="S717" s="245">
        <f t="shared" si="435"/>
        <v>2</v>
      </c>
      <c r="T717" s="246">
        <f t="shared" si="436"/>
        <v>42214.46</v>
      </c>
      <c r="U717" s="231"/>
      <c r="V717" s="232"/>
      <c r="W717" s="230"/>
      <c r="X717" s="242"/>
      <c r="Y717" s="232"/>
      <c r="Z717" s="230"/>
      <c r="AA717" s="239">
        <f t="shared" si="437"/>
        <v>0</v>
      </c>
      <c r="AB717" s="229">
        <f t="shared" si="438"/>
        <v>0</v>
      </c>
      <c r="AC717" s="219"/>
      <c r="AD717" s="222"/>
      <c r="AE717" s="219">
        <v>1</v>
      </c>
      <c r="AF717" s="222">
        <v>18971.98</v>
      </c>
      <c r="AG717" s="261">
        <f t="shared" si="439"/>
        <v>1</v>
      </c>
      <c r="AH717" s="262">
        <f t="shared" si="440"/>
        <v>18971.98</v>
      </c>
      <c r="AI717" s="67">
        <f>AD717/C683</f>
        <v>0</v>
      </c>
      <c r="AJ717" s="141">
        <f>AF717/C683</f>
        <v>8.0280649122965141E-3</v>
      </c>
      <c r="AK717" s="153">
        <f>AH717/C683</f>
        <v>8.0280649122965141E-3</v>
      </c>
      <c r="AL717" s="61"/>
      <c r="AM717" s="59"/>
    </row>
    <row r="718" spans="1:39" ht="37.5" x14ac:dyDescent="0.25">
      <c r="A718" s="32">
        <v>3</v>
      </c>
      <c r="B718" s="131" t="s">
        <v>73</v>
      </c>
      <c r="C718" s="864"/>
      <c r="D718" s="865"/>
      <c r="E718" s="251">
        <v>1</v>
      </c>
      <c r="F718" s="468">
        <v>31002.03</v>
      </c>
      <c r="G718" s="224">
        <v>0</v>
      </c>
      <c r="H718" s="475">
        <v>0</v>
      </c>
      <c r="I718" s="579">
        <v>1</v>
      </c>
      <c r="J718" s="360">
        <v>31002.03</v>
      </c>
      <c r="K718" s="199">
        <v>0</v>
      </c>
      <c r="L718" s="437">
        <v>0</v>
      </c>
      <c r="M718" s="248">
        <f t="shared" si="433"/>
        <v>1</v>
      </c>
      <c r="N718" s="249">
        <f t="shared" si="434"/>
        <v>31002.03</v>
      </c>
      <c r="O718" s="226"/>
      <c r="P718" s="221"/>
      <c r="Q718" s="226"/>
      <c r="R718" s="221"/>
      <c r="S718" s="245">
        <f t="shared" si="435"/>
        <v>0</v>
      </c>
      <c r="T718" s="246">
        <f t="shared" si="436"/>
        <v>0</v>
      </c>
      <c r="U718" s="231"/>
      <c r="V718" s="232"/>
      <c r="W718" s="230"/>
      <c r="X718" s="242"/>
      <c r="Y718" s="232"/>
      <c r="Z718" s="230"/>
      <c r="AA718" s="239">
        <f t="shared" si="437"/>
        <v>0</v>
      </c>
      <c r="AB718" s="229">
        <f t="shared" si="438"/>
        <v>0</v>
      </c>
      <c r="AC718" s="219"/>
      <c r="AD718" s="222"/>
      <c r="AE718" s="219"/>
      <c r="AF718" s="222"/>
      <c r="AG718" s="261">
        <f t="shared" si="439"/>
        <v>0</v>
      </c>
      <c r="AH718" s="262">
        <f t="shared" si="440"/>
        <v>0</v>
      </c>
      <c r="AI718" s="67">
        <f>AD718/C683</f>
        <v>0</v>
      </c>
      <c r="AJ718" s="141">
        <f>AF718/C683</f>
        <v>0</v>
      </c>
      <c r="AK718" s="153">
        <f>AH718/C683</f>
        <v>0</v>
      </c>
      <c r="AL718" s="61"/>
      <c r="AM718" s="59"/>
    </row>
    <row r="719" spans="1:39" ht="37.5" x14ac:dyDescent="0.25">
      <c r="A719" s="32">
        <v>4</v>
      </c>
      <c r="B719" s="131" t="s">
        <v>74</v>
      </c>
      <c r="C719" s="864"/>
      <c r="D719" s="865"/>
      <c r="E719" s="251">
        <v>27</v>
      </c>
      <c r="F719" s="468">
        <v>641173.68999999994</v>
      </c>
      <c r="G719" s="224">
        <v>1</v>
      </c>
      <c r="H719" s="475">
        <v>9000</v>
      </c>
      <c r="I719" s="199">
        <v>22</v>
      </c>
      <c r="J719" s="227">
        <v>501127.78</v>
      </c>
      <c r="K719" s="199">
        <v>1</v>
      </c>
      <c r="L719" s="437">
        <v>9000</v>
      </c>
      <c r="M719" s="248">
        <f t="shared" si="433"/>
        <v>23</v>
      </c>
      <c r="N719" s="249">
        <f t="shared" si="434"/>
        <v>510127.78</v>
      </c>
      <c r="O719" s="226">
        <v>3</v>
      </c>
      <c r="P719" s="221">
        <v>63904.84</v>
      </c>
      <c r="Q719" s="226">
        <v>1</v>
      </c>
      <c r="R719" s="221">
        <v>9000</v>
      </c>
      <c r="S719" s="245">
        <f t="shared" si="435"/>
        <v>4</v>
      </c>
      <c r="T719" s="246">
        <f t="shared" si="436"/>
        <v>72904.84</v>
      </c>
      <c r="U719" s="231"/>
      <c r="V719" s="232"/>
      <c r="W719" s="230"/>
      <c r="X719" s="242"/>
      <c r="Y719" s="232"/>
      <c r="Z719" s="230"/>
      <c r="AA719" s="239">
        <f t="shared" si="437"/>
        <v>0</v>
      </c>
      <c r="AB719" s="229">
        <f t="shared" si="438"/>
        <v>0</v>
      </c>
      <c r="AC719" s="219"/>
      <c r="AD719" s="222"/>
      <c r="AE719" s="219"/>
      <c r="AF719" s="222"/>
      <c r="AG719" s="261">
        <f t="shared" si="439"/>
        <v>0</v>
      </c>
      <c r="AH719" s="262">
        <f t="shared" si="440"/>
        <v>0</v>
      </c>
      <c r="AI719" s="67">
        <f>AD719/C683</f>
        <v>0</v>
      </c>
      <c r="AJ719" s="141">
        <f>AF719/C683</f>
        <v>0</v>
      </c>
      <c r="AK719" s="153">
        <f>AH719/C683</f>
        <v>0</v>
      </c>
      <c r="AL719" s="61"/>
      <c r="AM719" s="59"/>
    </row>
    <row r="720" spans="1:39" ht="37.5" x14ac:dyDescent="0.25">
      <c r="A720" s="32">
        <v>5</v>
      </c>
      <c r="B720" s="131" t="s">
        <v>75</v>
      </c>
      <c r="C720" s="864"/>
      <c r="D720" s="865"/>
      <c r="E720" s="251"/>
      <c r="F720" s="468"/>
      <c r="G720" s="224">
        <v>2</v>
      </c>
      <c r="H720" s="475">
        <v>70000</v>
      </c>
      <c r="I720" s="199"/>
      <c r="J720" s="227"/>
      <c r="K720" s="199">
        <v>2</v>
      </c>
      <c r="L720" s="437">
        <v>70000</v>
      </c>
      <c r="M720" s="248">
        <f t="shared" si="433"/>
        <v>2</v>
      </c>
      <c r="N720" s="249">
        <f t="shared" si="434"/>
        <v>70000</v>
      </c>
      <c r="O720" s="226"/>
      <c r="P720" s="221"/>
      <c r="Q720" s="226"/>
      <c r="R720" s="221"/>
      <c r="S720" s="245">
        <f t="shared" si="435"/>
        <v>0</v>
      </c>
      <c r="T720" s="246">
        <f t="shared" si="436"/>
        <v>0</v>
      </c>
      <c r="U720" s="231"/>
      <c r="V720" s="232"/>
      <c r="W720" s="230"/>
      <c r="X720" s="242"/>
      <c r="Y720" s="232"/>
      <c r="Z720" s="230"/>
      <c r="AA720" s="239">
        <f t="shared" si="437"/>
        <v>0</v>
      </c>
      <c r="AB720" s="229">
        <f t="shared" si="438"/>
        <v>0</v>
      </c>
      <c r="AC720" s="219"/>
      <c r="AD720" s="222"/>
      <c r="AE720" s="219"/>
      <c r="AF720" s="222"/>
      <c r="AG720" s="261">
        <f t="shared" si="439"/>
        <v>0</v>
      </c>
      <c r="AH720" s="262">
        <f t="shared" si="440"/>
        <v>0</v>
      </c>
      <c r="AI720" s="67">
        <f>AD720/C683</f>
        <v>0</v>
      </c>
      <c r="AJ720" s="141">
        <f>AF720/C683</f>
        <v>0</v>
      </c>
      <c r="AK720" s="153">
        <f>AH720/C683</f>
        <v>0</v>
      </c>
      <c r="AL720" s="61"/>
      <c r="AM720" s="59"/>
    </row>
    <row r="721" spans="1:39" ht="37.5" x14ac:dyDescent="0.25">
      <c r="A721" s="32">
        <v>6</v>
      </c>
      <c r="B721" s="131" t="s">
        <v>76</v>
      </c>
      <c r="C721" s="864"/>
      <c r="D721" s="865"/>
      <c r="E721" s="251"/>
      <c r="F721" s="468"/>
      <c r="G721" s="224"/>
      <c r="H721" s="475"/>
      <c r="I721" s="199"/>
      <c r="J721" s="303"/>
      <c r="K721" s="199"/>
      <c r="L721" s="437"/>
      <c r="M721" s="248">
        <f t="shared" si="433"/>
        <v>0</v>
      </c>
      <c r="N721" s="249">
        <f t="shared" si="434"/>
        <v>0</v>
      </c>
      <c r="O721" s="226"/>
      <c r="P721" s="221"/>
      <c r="Q721" s="226"/>
      <c r="R721" s="221"/>
      <c r="S721" s="245">
        <f t="shared" si="435"/>
        <v>0</v>
      </c>
      <c r="T721" s="246">
        <f t="shared" si="436"/>
        <v>0</v>
      </c>
      <c r="U721" s="231"/>
      <c r="V721" s="232"/>
      <c r="W721" s="230"/>
      <c r="X721" s="242"/>
      <c r="Y721" s="232"/>
      <c r="Z721" s="230"/>
      <c r="AA721" s="239">
        <f t="shared" si="437"/>
        <v>0</v>
      </c>
      <c r="AB721" s="229">
        <f t="shared" si="438"/>
        <v>0</v>
      </c>
      <c r="AC721" s="219"/>
      <c r="AD721" s="222"/>
      <c r="AE721" s="219"/>
      <c r="AF721" s="222"/>
      <c r="AG721" s="261">
        <f t="shared" si="439"/>
        <v>0</v>
      </c>
      <c r="AH721" s="262">
        <f t="shared" si="440"/>
        <v>0</v>
      </c>
      <c r="AI721" s="67">
        <f>AD721/C683</f>
        <v>0</v>
      </c>
      <c r="AJ721" s="141">
        <f>AF721/C683</f>
        <v>0</v>
      </c>
      <c r="AK721" s="153">
        <f>AH721/C683</f>
        <v>0</v>
      </c>
      <c r="AL721" s="61"/>
      <c r="AM721" s="59"/>
    </row>
    <row r="722" spans="1:39" ht="38.25" thickBot="1" x14ac:dyDescent="0.35">
      <c r="A722" s="32">
        <v>7</v>
      </c>
      <c r="B722" s="132" t="s">
        <v>42</v>
      </c>
      <c r="C722" s="864"/>
      <c r="D722" s="865"/>
      <c r="E722" s="251"/>
      <c r="F722" s="468"/>
      <c r="G722" s="224"/>
      <c r="H722" s="475"/>
      <c r="I722" s="199"/>
      <c r="J722" s="303"/>
      <c r="K722" s="199"/>
      <c r="L722" s="437"/>
      <c r="M722" s="248">
        <f t="shared" si="433"/>
        <v>0</v>
      </c>
      <c r="N722" s="249">
        <f t="shared" si="434"/>
        <v>0</v>
      </c>
      <c r="O722" s="226"/>
      <c r="P722" s="221"/>
      <c r="Q722" s="226"/>
      <c r="R722" s="221"/>
      <c r="S722" s="245">
        <f t="shared" si="435"/>
        <v>0</v>
      </c>
      <c r="T722" s="246">
        <f t="shared" si="436"/>
        <v>0</v>
      </c>
      <c r="U722" s="231"/>
      <c r="V722" s="232"/>
      <c r="W722" s="230"/>
      <c r="X722" s="242"/>
      <c r="Y722" s="232"/>
      <c r="Z722" s="230"/>
      <c r="AA722" s="239">
        <f t="shared" si="437"/>
        <v>0</v>
      </c>
      <c r="AB722" s="229">
        <f t="shared" si="438"/>
        <v>0</v>
      </c>
      <c r="AC722" s="219"/>
      <c r="AD722" s="222"/>
      <c r="AE722" s="219"/>
      <c r="AF722" s="222"/>
      <c r="AG722" s="261">
        <f t="shared" si="439"/>
        <v>0</v>
      </c>
      <c r="AH722" s="262">
        <f t="shared" si="440"/>
        <v>0</v>
      </c>
      <c r="AI722" s="67">
        <f>AD722/C683</f>
        <v>0</v>
      </c>
      <c r="AJ722" s="141">
        <f>AF722/C683</f>
        <v>0</v>
      </c>
      <c r="AK722" s="153">
        <f>AH722/C683</f>
        <v>0</v>
      </c>
      <c r="AL722" s="61"/>
      <c r="AM722" s="59"/>
    </row>
    <row r="723" spans="1:39" ht="38.25" thickBot="1" x14ac:dyDescent="0.3">
      <c r="A723" s="32">
        <v>8</v>
      </c>
      <c r="B723" s="133" t="s">
        <v>67</v>
      </c>
      <c r="C723" s="864"/>
      <c r="D723" s="865"/>
      <c r="E723" s="251"/>
      <c r="F723" s="468"/>
      <c r="G723" s="224"/>
      <c r="H723" s="475"/>
      <c r="I723" s="199"/>
      <c r="J723" s="303"/>
      <c r="K723" s="199"/>
      <c r="L723" s="437"/>
      <c r="M723" s="248">
        <f t="shared" si="433"/>
        <v>0</v>
      </c>
      <c r="N723" s="249">
        <f t="shared" si="434"/>
        <v>0</v>
      </c>
      <c r="O723" s="226"/>
      <c r="P723" s="221"/>
      <c r="Q723" s="226"/>
      <c r="R723" s="221"/>
      <c r="S723" s="245">
        <f t="shared" si="435"/>
        <v>0</v>
      </c>
      <c r="T723" s="246">
        <f t="shared" si="436"/>
        <v>0</v>
      </c>
      <c r="U723" s="231"/>
      <c r="V723" s="232"/>
      <c r="W723" s="230"/>
      <c r="X723" s="242"/>
      <c r="Y723" s="232"/>
      <c r="Z723" s="230"/>
      <c r="AA723" s="239">
        <f t="shared" si="437"/>
        <v>0</v>
      </c>
      <c r="AB723" s="229">
        <f t="shared" si="438"/>
        <v>0</v>
      </c>
      <c r="AC723" s="219"/>
      <c r="AD723" s="222"/>
      <c r="AE723" s="219"/>
      <c r="AF723" s="222"/>
      <c r="AG723" s="261">
        <f t="shared" si="439"/>
        <v>0</v>
      </c>
      <c r="AH723" s="262">
        <f t="shared" si="440"/>
        <v>0</v>
      </c>
      <c r="AI723" s="67">
        <f>AD723/C683</f>
        <v>0</v>
      </c>
      <c r="AJ723" s="141">
        <f>AF723/C683</f>
        <v>0</v>
      </c>
      <c r="AK723" s="153">
        <f>AH723/C683</f>
        <v>0</v>
      </c>
      <c r="AL723" s="61"/>
      <c r="AM723" s="59"/>
    </row>
    <row r="724" spans="1:39" ht="21" x14ac:dyDescent="0.25">
      <c r="A724" s="14" t="s">
        <v>69</v>
      </c>
      <c r="B724" s="357" t="s">
        <v>188</v>
      </c>
      <c r="C724" s="864"/>
      <c r="D724" s="865"/>
      <c r="E724" s="251">
        <v>37</v>
      </c>
      <c r="F724" s="468">
        <v>1109156.3999999999</v>
      </c>
      <c r="G724" s="224">
        <v>1</v>
      </c>
      <c r="H724" s="475">
        <v>28370</v>
      </c>
      <c r="I724" s="199">
        <v>25</v>
      </c>
      <c r="J724" s="303">
        <v>754235.59</v>
      </c>
      <c r="K724" s="199">
        <v>1</v>
      </c>
      <c r="L724" s="437">
        <v>28370</v>
      </c>
      <c r="M724" s="248">
        <f t="shared" si="433"/>
        <v>26</v>
      </c>
      <c r="N724" s="249">
        <f t="shared" si="434"/>
        <v>782605.59</v>
      </c>
      <c r="O724" s="226">
        <v>2</v>
      </c>
      <c r="P724" s="221">
        <v>33600</v>
      </c>
      <c r="Q724" s="226"/>
      <c r="R724" s="221"/>
      <c r="S724" s="245">
        <f t="shared" si="435"/>
        <v>2</v>
      </c>
      <c r="T724" s="246">
        <f t="shared" si="436"/>
        <v>33600</v>
      </c>
      <c r="U724" s="231"/>
      <c r="V724" s="232"/>
      <c r="W724" s="230"/>
      <c r="X724" s="242"/>
      <c r="Y724" s="232"/>
      <c r="Z724" s="230"/>
      <c r="AA724" s="239">
        <f t="shared" si="437"/>
        <v>0</v>
      </c>
      <c r="AB724" s="229">
        <f t="shared" si="438"/>
        <v>0</v>
      </c>
      <c r="AC724" s="219"/>
      <c r="AD724" s="222"/>
      <c r="AE724" s="219"/>
      <c r="AF724" s="222"/>
      <c r="AG724" s="261">
        <f t="shared" si="439"/>
        <v>0</v>
      </c>
      <c r="AH724" s="262">
        <f t="shared" si="440"/>
        <v>0</v>
      </c>
      <c r="AI724" s="67">
        <f>AD724/C683</f>
        <v>0</v>
      </c>
      <c r="AJ724" s="141">
        <f>AF724/C683</f>
        <v>0</v>
      </c>
      <c r="AK724" s="153">
        <f>AH724/C683</f>
        <v>0</v>
      </c>
      <c r="AL724" s="61"/>
      <c r="AM724" s="59"/>
    </row>
    <row r="725" spans="1:39" ht="21" x14ac:dyDescent="0.25">
      <c r="A725" s="14" t="s">
        <v>68</v>
      </c>
      <c r="B725" s="134"/>
      <c r="C725" s="864"/>
      <c r="D725" s="865"/>
      <c r="E725" s="92"/>
      <c r="F725" s="468"/>
      <c r="G725" s="26"/>
      <c r="H725" s="475"/>
      <c r="I725" s="199"/>
      <c r="J725" s="29"/>
      <c r="K725" s="199"/>
      <c r="L725" s="437"/>
      <c r="M725" s="248">
        <f t="shared" si="433"/>
        <v>0</v>
      </c>
      <c r="N725" s="249">
        <f t="shared" si="434"/>
        <v>0</v>
      </c>
      <c r="O725" s="226"/>
      <c r="P725" s="221"/>
      <c r="Q725" s="226"/>
      <c r="R725" s="221"/>
      <c r="S725" s="245">
        <f t="shared" si="435"/>
        <v>0</v>
      </c>
      <c r="T725" s="246">
        <f t="shared" si="436"/>
        <v>0</v>
      </c>
      <c r="U725" s="231"/>
      <c r="V725" s="232"/>
      <c r="W725" s="230"/>
      <c r="X725" s="242"/>
      <c r="Y725" s="232"/>
      <c r="Z725" s="230"/>
      <c r="AA725" s="239">
        <f t="shared" si="437"/>
        <v>0</v>
      </c>
      <c r="AB725" s="229">
        <f t="shared" si="438"/>
        <v>0</v>
      </c>
      <c r="AC725" s="219"/>
      <c r="AD725" s="222"/>
      <c r="AE725" s="219"/>
      <c r="AF725" s="222"/>
      <c r="AG725" s="261">
        <f t="shared" si="439"/>
        <v>0</v>
      </c>
      <c r="AH725" s="262">
        <f t="shared" si="440"/>
        <v>0</v>
      </c>
      <c r="AI725" s="67">
        <f>AD725/C683</f>
        <v>0</v>
      </c>
      <c r="AJ725" s="141">
        <f>AF725/C683</f>
        <v>0</v>
      </c>
      <c r="AK725" s="153">
        <f>AH725/C683</f>
        <v>0</v>
      </c>
      <c r="AL725" s="61"/>
      <c r="AM725" s="59"/>
    </row>
    <row r="726" spans="1:39" ht="21.75" thickBot="1" x14ac:dyDescent="0.3">
      <c r="A726" s="14" t="s">
        <v>70</v>
      </c>
      <c r="B726" s="134"/>
      <c r="C726" s="878"/>
      <c r="D726" s="879"/>
      <c r="E726" s="95"/>
      <c r="F726" s="474"/>
      <c r="G726" s="27"/>
      <c r="H726" s="476"/>
      <c r="I726" s="201"/>
      <c r="J726" s="30"/>
      <c r="K726" s="201"/>
      <c r="L726" s="438"/>
      <c r="M726" s="248">
        <f t="shared" si="433"/>
        <v>0</v>
      </c>
      <c r="N726" s="249">
        <f t="shared" si="434"/>
        <v>0</v>
      </c>
      <c r="O726" s="44"/>
      <c r="P726" s="20"/>
      <c r="Q726" s="44"/>
      <c r="R726" s="20"/>
      <c r="S726" s="245">
        <f t="shared" si="435"/>
        <v>0</v>
      </c>
      <c r="T726" s="246">
        <f t="shared" si="436"/>
        <v>0</v>
      </c>
      <c r="U726" s="257"/>
      <c r="V726" s="259"/>
      <c r="W726" s="258"/>
      <c r="X726" s="260"/>
      <c r="Y726" s="259"/>
      <c r="Z726" s="258"/>
      <c r="AA726" s="239">
        <f t="shared" si="437"/>
        <v>0</v>
      </c>
      <c r="AB726" s="229">
        <f t="shared" si="438"/>
        <v>0</v>
      </c>
      <c r="AC726" s="149"/>
      <c r="AD726" s="150"/>
      <c r="AE726" s="149"/>
      <c r="AF726" s="150"/>
      <c r="AG726" s="261">
        <f t="shared" si="439"/>
        <v>0</v>
      </c>
      <c r="AH726" s="262">
        <f t="shared" si="440"/>
        <v>0</v>
      </c>
      <c r="AI726" s="68">
        <f>AD726/C683</f>
        <v>0</v>
      </c>
      <c r="AJ726" s="142">
        <f>AF726/C683</f>
        <v>0</v>
      </c>
      <c r="AK726" s="154">
        <f>AH726/C683</f>
        <v>0</v>
      </c>
      <c r="AL726" s="61"/>
      <c r="AM726" s="59"/>
    </row>
    <row r="727" spans="1:39" ht="24" thickBot="1" x14ac:dyDescent="0.3">
      <c r="A727" s="719" t="s">
        <v>40</v>
      </c>
      <c r="B727" s="720"/>
      <c r="C727" s="135">
        <f>C716</f>
        <v>2363207.1</v>
      </c>
      <c r="D727" s="135">
        <f>D716</f>
        <v>2317582.4</v>
      </c>
      <c r="E727" s="56">
        <f t="shared" ref="E727:AG727" si="441">SUM(E716:E726)</f>
        <v>76</v>
      </c>
      <c r="F727" s="236">
        <f t="shared" si="441"/>
        <v>1982584.0099999998</v>
      </c>
      <c r="G727" s="56">
        <f t="shared" si="441"/>
        <v>16</v>
      </c>
      <c r="H727" s="96">
        <f t="shared" si="441"/>
        <v>405674.7</v>
      </c>
      <c r="I727" s="247">
        <f t="shared" si="441"/>
        <v>57</v>
      </c>
      <c r="J727" s="46">
        <f t="shared" si="441"/>
        <v>1438844.46</v>
      </c>
      <c r="K727" s="247">
        <f t="shared" si="441"/>
        <v>16</v>
      </c>
      <c r="L727" s="236">
        <f t="shared" si="441"/>
        <v>405674.7</v>
      </c>
      <c r="M727" s="82">
        <f t="shared" si="441"/>
        <v>73</v>
      </c>
      <c r="N727" s="236">
        <f t="shared" si="441"/>
        <v>1844519.1600000001</v>
      </c>
      <c r="O727" s="86">
        <f t="shared" si="441"/>
        <v>6</v>
      </c>
      <c r="P727" s="236">
        <f t="shared" si="441"/>
        <v>132217.29999999999</v>
      </c>
      <c r="Q727" s="86">
        <f t="shared" si="441"/>
        <v>2</v>
      </c>
      <c r="R727" s="38">
        <f t="shared" si="441"/>
        <v>16502</v>
      </c>
      <c r="S727" s="75">
        <f t="shared" si="441"/>
        <v>8</v>
      </c>
      <c r="T727" s="38">
        <f t="shared" si="441"/>
        <v>148719.29999999999</v>
      </c>
      <c r="U727" s="85">
        <f t="shared" si="441"/>
        <v>0</v>
      </c>
      <c r="V727" s="38">
        <f t="shared" si="441"/>
        <v>0</v>
      </c>
      <c r="W727" s="96">
        <f t="shared" si="441"/>
        <v>0</v>
      </c>
      <c r="X727" s="75">
        <f t="shared" si="441"/>
        <v>3</v>
      </c>
      <c r="Y727" s="38">
        <f t="shared" si="441"/>
        <v>0</v>
      </c>
      <c r="Z727" s="38">
        <f t="shared" si="441"/>
        <v>16973.169999999998</v>
      </c>
      <c r="AA727" s="136">
        <f t="shared" si="441"/>
        <v>3</v>
      </c>
      <c r="AB727" s="46">
        <f t="shared" si="441"/>
        <v>16973.169999999998</v>
      </c>
      <c r="AC727" s="97">
        <f t="shared" si="441"/>
        <v>0</v>
      </c>
      <c r="AD727" s="46">
        <f t="shared" si="441"/>
        <v>0</v>
      </c>
      <c r="AE727" s="86">
        <f t="shared" si="441"/>
        <v>2</v>
      </c>
      <c r="AF727" s="46">
        <f>SUM(AF716:AF726)</f>
        <v>28651.53</v>
      </c>
      <c r="AG727" s="75">
        <f t="shared" si="441"/>
        <v>5</v>
      </c>
      <c r="AH727" s="96">
        <f>SUM(AH716:AH726)</f>
        <v>45624.7</v>
      </c>
      <c r="AI727" s="137">
        <f>AD727/C683</f>
        <v>0</v>
      </c>
      <c r="AJ727" s="138">
        <f>AF727/C683</f>
        <v>1.2124003012685599E-2</v>
      </c>
      <c r="AK727" s="65">
        <f>AH727/C683</f>
        <v>1.9306263932602433E-2</v>
      </c>
      <c r="AL727" s="61"/>
      <c r="AM727" s="59"/>
    </row>
    <row r="728" spans="1:39" x14ac:dyDescent="0.25">
      <c r="E728" s="336" t="str">
        <f>IF(E696=E727,"OK","BŁĄD")</f>
        <v>OK</v>
      </c>
      <c r="F728" s="610" t="str">
        <f t="shared" ref="F728:AH728" si="442">IF(F696=F727,"OK","BŁĄD")</f>
        <v>OK</v>
      </c>
      <c r="G728" s="336" t="str">
        <f t="shared" si="442"/>
        <v>OK</v>
      </c>
      <c r="H728" s="610" t="str">
        <f t="shared" si="442"/>
        <v>OK</v>
      </c>
      <c r="I728" s="573" t="str">
        <f t="shared" si="442"/>
        <v>OK</v>
      </c>
      <c r="J728" s="336" t="str">
        <f t="shared" si="442"/>
        <v>OK</v>
      </c>
      <c r="K728" s="573" t="str">
        <f t="shared" si="442"/>
        <v>OK</v>
      </c>
      <c r="L728" s="610" t="str">
        <f t="shared" si="442"/>
        <v>OK</v>
      </c>
      <c r="M728" s="336" t="str">
        <f t="shared" si="442"/>
        <v>OK</v>
      </c>
      <c r="N728" s="336" t="str">
        <f t="shared" si="442"/>
        <v>OK</v>
      </c>
      <c r="O728" s="336" t="str">
        <f t="shared" si="442"/>
        <v>OK</v>
      </c>
      <c r="P728" s="336" t="str">
        <f t="shared" si="442"/>
        <v>OK</v>
      </c>
      <c r="Q728" s="336" t="str">
        <f t="shared" si="442"/>
        <v>OK</v>
      </c>
      <c r="R728" s="336" t="str">
        <f t="shared" si="442"/>
        <v>OK</v>
      </c>
      <c r="S728" s="336" t="str">
        <f t="shared" si="442"/>
        <v>OK</v>
      </c>
      <c r="T728" s="336" t="str">
        <f t="shared" si="442"/>
        <v>OK</v>
      </c>
      <c r="U728" s="336" t="str">
        <f t="shared" si="442"/>
        <v>OK</v>
      </c>
      <c r="V728" s="336" t="str">
        <f t="shared" si="442"/>
        <v>OK</v>
      </c>
      <c r="W728" s="336" t="str">
        <f t="shared" si="442"/>
        <v>OK</v>
      </c>
      <c r="X728" s="336" t="str">
        <f t="shared" si="442"/>
        <v>OK</v>
      </c>
      <c r="Y728" s="336" t="str">
        <f t="shared" si="442"/>
        <v>OK</v>
      </c>
      <c r="Z728" s="336" t="str">
        <f t="shared" si="442"/>
        <v>OK</v>
      </c>
      <c r="AA728" s="336" t="str">
        <f t="shared" si="442"/>
        <v>OK</v>
      </c>
      <c r="AB728" s="336" t="str">
        <f t="shared" si="442"/>
        <v>OK</v>
      </c>
      <c r="AC728" s="336" t="str">
        <f t="shared" si="442"/>
        <v>OK</v>
      </c>
      <c r="AD728" s="336" t="str">
        <f t="shared" si="442"/>
        <v>OK</v>
      </c>
      <c r="AE728" s="336" t="str">
        <f t="shared" si="442"/>
        <v>OK</v>
      </c>
      <c r="AF728" s="336" t="str">
        <f t="shared" si="442"/>
        <v>OK</v>
      </c>
      <c r="AG728" s="336" t="str">
        <f t="shared" si="442"/>
        <v>OK</v>
      </c>
      <c r="AH728" s="336" t="str">
        <f t="shared" si="442"/>
        <v>OK</v>
      </c>
      <c r="AJ728" s="59"/>
      <c r="AK728" s="59"/>
      <c r="AL728" s="59"/>
      <c r="AM728" s="59"/>
    </row>
    <row r="729" spans="1:39" ht="15.75" thickBot="1" x14ac:dyDescent="0.3">
      <c r="AJ729" s="59"/>
      <c r="AK729" s="59"/>
      <c r="AL729" s="59"/>
      <c r="AM729" s="59"/>
    </row>
    <row r="730" spans="1:39" ht="19.5" thickTop="1" x14ac:dyDescent="0.3">
      <c r="A730" s="721" t="s">
        <v>45</v>
      </c>
      <c r="B730" s="722"/>
      <c r="C730" s="722"/>
      <c r="D730" s="722"/>
      <c r="E730" s="722"/>
      <c r="F730" s="722"/>
      <c r="G730" s="722"/>
      <c r="H730" s="722"/>
      <c r="I730" s="722"/>
      <c r="J730" s="722"/>
      <c r="K730" s="723"/>
      <c r="L730" s="722"/>
      <c r="M730" s="722"/>
      <c r="N730" s="722"/>
      <c r="O730" s="722"/>
      <c r="P730" s="722"/>
      <c r="Q730" s="724"/>
      <c r="AD730" s="33" t="s">
        <v>50</v>
      </c>
      <c r="AE730" s="3" t="str">
        <f>IF(AH727=AH696,"OK","BŁĄD")</f>
        <v>OK</v>
      </c>
    </row>
    <row r="731" spans="1:39" x14ac:dyDescent="0.25">
      <c r="A731" s="725"/>
      <c r="B731" s="726"/>
      <c r="C731" s="726"/>
      <c r="D731" s="726"/>
      <c r="E731" s="726"/>
      <c r="F731" s="726"/>
      <c r="G731" s="726"/>
      <c r="H731" s="726"/>
      <c r="I731" s="726"/>
      <c r="J731" s="726"/>
      <c r="K731" s="727"/>
      <c r="L731" s="726"/>
      <c r="M731" s="726"/>
      <c r="N731" s="726"/>
      <c r="O731" s="726"/>
      <c r="P731" s="726"/>
      <c r="Q731" s="728"/>
    </row>
    <row r="732" spans="1:39" x14ac:dyDescent="0.25">
      <c r="A732" s="725"/>
      <c r="B732" s="726"/>
      <c r="C732" s="726"/>
      <c r="D732" s="726"/>
      <c r="E732" s="726"/>
      <c r="F732" s="726"/>
      <c r="G732" s="726"/>
      <c r="H732" s="726"/>
      <c r="I732" s="726"/>
      <c r="J732" s="726"/>
      <c r="K732" s="727"/>
      <c r="L732" s="726"/>
      <c r="M732" s="726"/>
      <c r="N732" s="726"/>
      <c r="O732" s="726"/>
      <c r="P732" s="726"/>
      <c r="Q732" s="728"/>
    </row>
    <row r="733" spans="1:39" x14ac:dyDescent="0.25">
      <c r="A733" s="725"/>
      <c r="B733" s="726"/>
      <c r="C733" s="726"/>
      <c r="D733" s="726"/>
      <c r="E733" s="726"/>
      <c r="F733" s="726"/>
      <c r="G733" s="726"/>
      <c r="H733" s="726"/>
      <c r="I733" s="726"/>
      <c r="J733" s="726"/>
      <c r="K733" s="727"/>
      <c r="L733" s="726"/>
      <c r="M733" s="726"/>
      <c r="N733" s="726"/>
      <c r="O733" s="726"/>
      <c r="P733" s="726"/>
      <c r="Q733" s="728"/>
    </row>
    <row r="734" spans="1:39" x14ac:dyDescent="0.25">
      <c r="A734" s="725"/>
      <c r="B734" s="726"/>
      <c r="C734" s="726"/>
      <c r="D734" s="726"/>
      <c r="E734" s="726"/>
      <c r="F734" s="726"/>
      <c r="G734" s="726"/>
      <c r="H734" s="726"/>
      <c r="I734" s="726"/>
      <c r="J734" s="726"/>
      <c r="K734" s="727"/>
      <c r="L734" s="726"/>
      <c r="M734" s="726"/>
      <c r="N734" s="726"/>
      <c r="O734" s="726"/>
      <c r="P734" s="726"/>
      <c r="Q734" s="728"/>
    </row>
    <row r="735" spans="1:39" x14ac:dyDescent="0.25">
      <c r="A735" s="725"/>
      <c r="B735" s="726"/>
      <c r="C735" s="726"/>
      <c r="D735" s="726"/>
      <c r="E735" s="726"/>
      <c r="F735" s="726"/>
      <c r="G735" s="726"/>
      <c r="H735" s="726"/>
      <c r="I735" s="726"/>
      <c r="J735" s="726"/>
      <c r="K735" s="727"/>
      <c r="L735" s="726"/>
      <c r="M735" s="726"/>
      <c r="N735" s="726"/>
      <c r="O735" s="726"/>
      <c r="P735" s="726"/>
      <c r="Q735" s="728"/>
    </row>
    <row r="736" spans="1:39" x14ac:dyDescent="0.25">
      <c r="A736" s="725"/>
      <c r="B736" s="726"/>
      <c r="C736" s="726"/>
      <c r="D736" s="726"/>
      <c r="E736" s="726"/>
      <c r="F736" s="726"/>
      <c r="G736" s="726"/>
      <c r="H736" s="726"/>
      <c r="I736" s="726"/>
      <c r="J736" s="726"/>
      <c r="K736" s="727"/>
      <c r="L736" s="726"/>
      <c r="M736" s="726"/>
      <c r="N736" s="726"/>
      <c r="O736" s="726"/>
      <c r="P736" s="726"/>
      <c r="Q736" s="728"/>
    </row>
    <row r="737" spans="1:38" x14ac:dyDescent="0.25">
      <c r="A737" s="725"/>
      <c r="B737" s="726"/>
      <c r="C737" s="726"/>
      <c r="D737" s="726"/>
      <c r="E737" s="726"/>
      <c r="F737" s="726"/>
      <c r="G737" s="726"/>
      <c r="H737" s="726"/>
      <c r="I737" s="726"/>
      <c r="J737" s="726"/>
      <c r="K737" s="727"/>
      <c r="L737" s="726"/>
      <c r="M737" s="726"/>
      <c r="N737" s="726"/>
      <c r="O737" s="726"/>
      <c r="P737" s="726"/>
      <c r="Q737" s="728"/>
    </row>
    <row r="738" spans="1:38" ht="15.75" thickBot="1" x14ac:dyDescent="0.3">
      <c r="A738" s="729"/>
      <c r="B738" s="730"/>
      <c r="C738" s="730"/>
      <c r="D738" s="730"/>
      <c r="E738" s="730"/>
      <c r="F738" s="730"/>
      <c r="G738" s="730"/>
      <c r="H738" s="730"/>
      <c r="I738" s="730"/>
      <c r="J738" s="730"/>
      <c r="K738" s="731"/>
      <c r="L738" s="730"/>
      <c r="M738" s="730"/>
      <c r="N738" s="730"/>
      <c r="O738" s="730"/>
      <c r="P738" s="730"/>
      <c r="Q738" s="732"/>
    </row>
    <row r="739" spans="1:38" ht="15.75" thickTop="1" x14ac:dyDescent="0.25"/>
    <row r="740" spans="1:38" x14ac:dyDescent="0.25">
      <c r="B740" s="1"/>
      <c r="C740" s="1"/>
    </row>
    <row r="743" spans="1:38" ht="18.75" x14ac:dyDescent="0.3">
      <c r="B743" s="2" t="s">
        <v>15</v>
      </c>
      <c r="C743" s="2"/>
      <c r="D743" s="2"/>
      <c r="E743" s="2"/>
      <c r="F743" s="618"/>
      <c r="G743" s="2"/>
    </row>
    <row r="744" spans="1:38" ht="26.25" x14ac:dyDescent="0.4">
      <c r="A744" s="604"/>
      <c r="B744" s="7" t="s">
        <v>124</v>
      </c>
      <c r="C744" s="156"/>
      <c r="D744" s="156"/>
      <c r="E744" s="156"/>
      <c r="F744" s="209"/>
      <c r="G744" s="156"/>
      <c r="H744" s="209"/>
      <c r="I744" s="205"/>
      <c r="J744" s="209"/>
      <c r="K744" s="205"/>
      <c r="L744" s="209"/>
      <c r="M744" s="156"/>
      <c r="N744" s="209"/>
      <c r="S744" s="3"/>
      <c r="X744" s="3"/>
      <c r="AA744" s="3"/>
      <c r="AG744" s="3"/>
    </row>
    <row r="745" spans="1:38" ht="21.75" thickBot="1" x14ac:dyDescent="0.4">
      <c r="B745" s="8"/>
      <c r="C745" s="8"/>
      <c r="D745" s="8"/>
      <c r="E745" s="8"/>
      <c r="F745" s="214"/>
      <c r="G745" s="8"/>
      <c r="H745" s="214"/>
      <c r="I745" s="196"/>
      <c r="J745" s="214"/>
      <c r="K745" s="196"/>
      <c r="L745" s="214"/>
    </row>
    <row r="746" spans="1:38" ht="27" customHeight="1" thickBot="1" x14ac:dyDescent="0.3">
      <c r="A746" s="791" t="s">
        <v>150</v>
      </c>
      <c r="B746" s="792"/>
      <c r="C746" s="792"/>
      <c r="D746" s="792"/>
      <c r="E746" s="792"/>
      <c r="F746" s="792"/>
      <c r="G746" s="792"/>
      <c r="H746" s="792"/>
      <c r="I746" s="792"/>
      <c r="J746" s="792"/>
      <c r="K746" s="793"/>
      <c r="L746" s="792"/>
      <c r="M746" s="792"/>
      <c r="N746" s="792"/>
      <c r="O746" s="792"/>
      <c r="P746" s="792"/>
      <c r="Q746" s="792"/>
      <c r="R746" s="792"/>
      <c r="S746" s="792"/>
      <c r="T746" s="792"/>
      <c r="U746" s="792"/>
      <c r="V746" s="792"/>
      <c r="W746" s="792"/>
      <c r="X746" s="792"/>
      <c r="Y746" s="792"/>
      <c r="Z746" s="792"/>
      <c r="AA746" s="792"/>
      <c r="AB746" s="792"/>
      <c r="AC746" s="792"/>
      <c r="AD746" s="792"/>
      <c r="AE746" s="792"/>
      <c r="AF746" s="792"/>
      <c r="AG746" s="792"/>
      <c r="AH746" s="792"/>
      <c r="AI746" s="792"/>
      <c r="AJ746" s="792"/>
      <c r="AK746" s="792"/>
      <c r="AL746" s="43"/>
    </row>
    <row r="747" spans="1:38" ht="33.75" customHeight="1" x14ac:dyDescent="0.25">
      <c r="A747" s="794" t="s">
        <v>0</v>
      </c>
      <c r="B747" s="795"/>
      <c r="C747" s="744" t="s">
        <v>41</v>
      </c>
      <c r="D747" s="745"/>
      <c r="E747" s="748" t="s">
        <v>80</v>
      </c>
      <c r="F747" s="749"/>
      <c r="G747" s="749"/>
      <c r="H747" s="749"/>
      <c r="I747" s="749"/>
      <c r="J747" s="749"/>
      <c r="K747" s="750"/>
      <c r="L747" s="749"/>
      <c r="M747" s="749"/>
      <c r="N747" s="802"/>
      <c r="O747" s="754" t="s">
        <v>78</v>
      </c>
      <c r="P747" s="755"/>
      <c r="Q747" s="755"/>
      <c r="R747" s="755"/>
      <c r="S747" s="755"/>
      <c r="T747" s="755"/>
      <c r="U747" s="755"/>
      <c r="V747" s="755"/>
      <c r="W747" s="755"/>
      <c r="X747" s="755"/>
      <c r="Y747" s="755"/>
      <c r="Z747" s="755"/>
      <c r="AA747" s="755"/>
      <c r="AB747" s="755"/>
      <c r="AC747" s="755"/>
      <c r="AD747" s="755"/>
      <c r="AE747" s="755"/>
      <c r="AF747" s="755"/>
      <c r="AG747" s="755"/>
      <c r="AH747" s="755"/>
      <c r="AI747" s="755"/>
      <c r="AJ747" s="755"/>
      <c r="AK747" s="755"/>
      <c r="AL747" s="756"/>
    </row>
    <row r="748" spans="1:38" ht="51" customHeight="1" thickBot="1" x14ac:dyDescent="0.3">
      <c r="A748" s="796"/>
      <c r="B748" s="797"/>
      <c r="C748" s="800"/>
      <c r="D748" s="801"/>
      <c r="E748" s="803"/>
      <c r="F748" s="804"/>
      <c r="G748" s="804"/>
      <c r="H748" s="804"/>
      <c r="I748" s="804"/>
      <c r="J748" s="804"/>
      <c r="K748" s="805"/>
      <c r="L748" s="804"/>
      <c r="M748" s="804"/>
      <c r="N748" s="806"/>
      <c r="O748" s="859"/>
      <c r="P748" s="860"/>
      <c r="Q748" s="860"/>
      <c r="R748" s="860"/>
      <c r="S748" s="860"/>
      <c r="T748" s="860"/>
      <c r="U748" s="860"/>
      <c r="V748" s="860"/>
      <c r="W748" s="860"/>
      <c r="X748" s="860"/>
      <c r="Y748" s="860"/>
      <c r="Z748" s="860"/>
      <c r="AA748" s="860"/>
      <c r="AB748" s="860"/>
      <c r="AC748" s="860"/>
      <c r="AD748" s="860"/>
      <c r="AE748" s="860"/>
      <c r="AF748" s="860"/>
      <c r="AG748" s="860"/>
      <c r="AH748" s="860"/>
      <c r="AI748" s="860"/>
      <c r="AJ748" s="860"/>
      <c r="AK748" s="860"/>
      <c r="AL748" s="861"/>
    </row>
    <row r="749" spans="1:38" ht="75" customHeight="1" x14ac:dyDescent="0.25">
      <c r="A749" s="796"/>
      <c r="B749" s="797"/>
      <c r="C749" s="862" t="s">
        <v>43</v>
      </c>
      <c r="D749" s="866" t="s">
        <v>44</v>
      </c>
      <c r="E749" s="853" t="s">
        <v>59</v>
      </c>
      <c r="F749" s="854"/>
      <c r="G749" s="854"/>
      <c r="H749" s="855"/>
      <c r="I749" s="845" t="s">
        <v>58</v>
      </c>
      <c r="J749" s="846"/>
      <c r="K749" s="847"/>
      <c r="L749" s="848"/>
      <c r="M749" s="841" t="s">
        <v>49</v>
      </c>
      <c r="N749" s="842"/>
      <c r="O749" s="807" t="s">
        <v>103</v>
      </c>
      <c r="P749" s="808"/>
      <c r="Q749" s="808"/>
      <c r="R749" s="808"/>
      <c r="S749" s="811" t="s">
        <v>49</v>
      </c>
      <c r="T749" s="812"/>
      <c r="U749" s="815" t="s">
        <v>104</v>
      </c>
      <c r="V749" s="816"/>
      <c r="W749" s="816"/>
      <c r="X749" s="816"/>
      <c r="Y749" s="816"/>
      <c r="Z749" s="817"/>
      <c r="AA749" s="821" t="s">
        <v>49</v>
      </c>
      <c r="AB749" s="822"/>
      <c r="AC749" s="825" t="s">
        <v>105</v>
      </c>
      <c r="AD749" s="826"/>
      <c r="AE749" s="826"/>
      <c r="AF749" s="827"/>
      <c r="AG749" s="831" t="s">
        <v>49</v>
      </c>
      <c r="AH749" s="832"/>
      <c r="AI749" s="835" t="s">
        <v>23</v>
      </c>
      <c r="AJ749" s="836"/>
      <c r="AK749" s="836"/>
      <c r="AL749" s="837"/>
    </row>
    <row r="750" spans="1:38" ht="75" customHeight="1" thickBot="1" x14ac:dyDescent="0.3">
      <c r="A750" s="796"/>
      <c r="B750" s="797"/>
      <c r="C750" s="862"/>
      <c r="D750" s="866"/>
      <c r="E750" s="856"/>
      <c r="F750" s="857"/>
      <c r="G750" s="857"/>
      <c r="H750" s="858"/>
      <c r="I750" s="849"/>
      <c r="J750" s="850"/>
      <c r="K750" s="851"/>
      <c r="L750" s="852"/>
      <c r="M750" s="843"/>
      <c r="N750" s="844"/>
      <c r="O750" s="809"/>
      <c r="P750" s="810"/>
      <c r="Q750" s="810"/>
      <c r="R750" s="810"/>
      <c r="S750" s="813"/>
      <c r="T750" s="814"/>
      <c r="U750" s="818"/>
      <c r="V750" s="819"/>
      <c r="W750" s="819"/>
      <c r="X750" s="819"/>
      <c r="Y750" s="819"/>
      <c r="Z750" s="820"/>
      <c r="AA750" s="823"/>
      <c r="AB750" s="824"/>
      <c r="AC750" s="828"/>
      <c r="AD750" s="829"/>
      <c r="AE750" s="829"/>
      <c r="AF750" s="830"/>
      <c r="AG750" s="833"/>
      <c r="AH750" s="834"/>
      <c r="AI750" s="838"/>
      <c r="AJ750" s="839"/>
      <c r="AK750" s="839"/>
      <c r="AL750" s="840"/>
    </row>
    <row r="751" spans="1:38" ht="139.5" customHeight="1" thickBot="1" x14ac:dyDescent="0.3">
      <c r="A751" s="798"/>
      <c r="B751" s="799"/>
      <c r="C751" s="863"/>
      <c r="D751" s="867"/>
      <c r="E751" s="91" t="s">
        <v>81</v>
      </c>
      <c r="F751" s="619" t="s">
        <v>151</v>
      </c>
      <c r="G751" s="91" t="s">
        <v>83</v>
      </c>
      <c r="H751" s="619" t="s">
        <v>84</v>
      </c>
      <c r="I751" s="197" t="s">
        <v>87</v>
      </c>
      <c r="J751" s="64" t="s">
        <v>92</v>
      </c>
      <c r="K751" s="197" t="s">
        <v>93</v>
      </c>
      <c r="L751" s="64" t="s">
        <v>94</v>
      </c>
      <c r="M751" s="98" t="s">
        <v>85</v>
      </c>
      <c r="N751" s="207" t="s">
        <v>86</v>
      </c>
      <c r="O751" s="100" t="s">
        <v>87</v>
      </c>
      <c r="P751" s="102" t="s">
        <v>101</v>
      </c>
      <c r="Q751" s="100" t="s">
        <v>88</v>
      </c>
      <c r="R751" s="102" t="s">
        <v>102</v>
      </c>
      <c r="S751" s="103" t="s">
        <v>89</v>
      </c>
      <c r="T751" s="213" t="s">
        <v>90</v>
      </c>
      <c r="U751" s="104" t="s">
        <v>87</v>
      </c>
      <c r="V751" s="107" t="s">
        <v>106</v>
      </c>
      <c r="W751" s="105" t="s">
        <v>107</v>
      </c>
      <c r="X751" s="108" t="s">
        <v>88</v>
      </c>
      <c r="Y751" s="107" t="s">
        <v>108</v>
      </c>
      <c r="Z751" s="105" t="s">
        <v>109</v>
      </c>
      <c r="AA751" s="110" t="s">
        <v>95</v>
      </c>
      <c r="AB751" s="111" t="s">
        <v>96</v>
      </c>
      <c r="AC751" s="112" t="s">
        <v>87</v>
      </c>
      <c r="AD751" s="113" t="s">
        <v>101</v>
      </c>
      <c r="AE751" s="112" t="s">
        <v>88</v>
      </c>
      <c r="AF751" s="113" t="s">
        <v>102</v>
      </c>
      <c r="AG751" s="114" t="s">
        <v>91</v>
      </c>
      <c r="AH751" s="115" t="s">
        <v>110</v>
      </c>
      <c r="AI751" s="120" t="s">
        <v>111</v>
      </c>
      <c r="AJ751" s="121" t="s">
        <v>112</v>
      </c>
      <c r="AK751" s="122" t="s">
        <v>39</v>
      </c>
      <c r="AL751" s="124" t="s">
        <v>57</v>
      </c>
    </row>
    <row r="752" spans="1:38" ht="38.25" customHeight="1" thickBot="1" x14ac:dyDescent="0.3">
      <c r="A752" s="708" t="s">
        <v>1</v>
      </c>
      <c r="B752" s="712"/>
      <c r="C752" s="5" t="s">
        <v>2</v>
      </c>
      <c r="D752" s="70" t="s">
        <v>3</v>
      </c>
      <c r="E752" s="5" t="s">
        <v>4</v>
      </c>
      <c r="F752" s="208" t="s">
        <v>5</v>
      </c>
      <c r="G752" s="5" t="s">
        <v>33</v>
      </c>
      <c r="H752" s="208" t="s">
        <v>34</v>
      </c>
      <c r="I752" s="198" t="s">
        <v>18</v>
      </c>
      <c r="J752" s="208" t="s">
        <v>19</v>
      </c>
      <c r="K752" s="198" t="s">
        <v>20</v>
      </c>
      <c r="L752" s="208" t="s">
        <v>21</v>
      </c>
      <c r="M752" s="5" t="s">
        <v>22</v>
      </c>
      <c r="N752" s="208" t="s">
        <v>35</v>
      </c>
      <c r="O752" s="5" t="s">
        <v>36</v>
      </c>
      <c r="P752" s="208" t="s">
        <v>37</v>
      </c>
      <c r="Q752" s="5" t="s">
        <v>38</v>
      </c>
      <c r="R752" s="208" t="s">
        <v>24</v>
      </c>
      <c r="S752" s="5" t="s">
        <v>25</v>
      </c>
      <c r="T752" s="208" t="s">
        <v>26</v>
      </c>
      <c r="U752" s="5" t="s">
        <v>27</v>
      </c>
      <c r="V752" s="321" t="s">
        <v>28</v>
      </c>
      <c r="W752" s="208" t="s">
        <v>29</v>
      </c>
      <c r="X752" s="70" t="s">
        <v>30</v>
      </c>
      <c r="Y752" s="208" t="s">
        <v>31</v>
      </c>
      <c r="Z752" s="208" t="s">
        <v>32</v>
      </c>
      <c r="AA752" s="5" t="s">
        <v>51</v>
      </c>
      <c r="AB752" s="5" t="s">
        <v>52</v>
      </c>
      <c r="AC752" s="5" t="s">
        <v>53</v>
      </c>
      <c r="AD752" s="5" t="s">
        <v>54</v>
      </c>
      <c r="AE752" s="5" t="s">
        <v>55</v>
      </c>
      <c r="AF752" s="5" t="s">
        <v>56</v>
      </c>
      <c r="AG752" s="5" t="s">
        <v>60</v>
      </c>
      <c r="AH752" s="5" t="s">
        <v>61</v>
      </c>
      <c r="AI752" s="5" t="s">
        <v>62</v>
      </c>
      <c r="AJ752" s="70" t="s">
        <v>63</v>
      </c>
      <c r="AK752" s="5" t="s">
        <v>64</v>
      </c>
      <c r="AL752" s="71" t="s">
        <v>65</v>
      </c>
    </row>
    <row r="753" spans="1:38" ht="99" customHeight="1" x14ac:dyDescent="0.25">
      <c r="A753" s="12">
        <v>1</v>
      </c>
      <c r="B753" s="13" t="s">
        <v>11</v>
      </c>
      <c r="C753" s="713">
        <v>563450</v>
      </c>
      <c r="D753" s="716">
        <f>C753-AH766</f>
        <v>548964.55000000005</v>
      </c>
      <c r="E753" s="76"/>
      <c r="F753" s="446"/>
      <c r="G753" s="76"/>
      <c r="H753" s="446"/>
      <c r="I753" s="451"/>
      <c r="J753" s="41"/>
      <c r="K753" s="451"/>
      <c r="L753" s="446"/>
      <c r="M753" s="76"/>
      <c r="N753" s="234"/>
      <c r="O753" s="76"/>
      <c r="P753" s="234"/>
      <c r="Q753" s="76"/>
      <c r="R753" s="234"/>
      <c r="S753" s="76"/>
      <c r="T753" s="41"/>
      <c r="U753" s="76"/>
      <c r="V753" s="235"/>
      <c r="W753" s="234"/>
      <c r="X753" s="76"/>
      <c r="Y753" s="235"/>
      <c r="Z753" s="234"/>
      <c r="AA753" s="76"/>
      <c r="AB753" s="41"/>
      <c r="AC753" s="76"/>
      <c r="AD753" s="41"/>
      <c r="AE753" s="76"/>
      <c r="AF753" s="41"/>
      <c r="AG753" s="76">
        <f>U753+X753+AC753+AE753</f>
        <v>0</v>
      </c>
      <c r="AH753" s="41">
        <f>W753+Z753+AD753+AF753</f>
        <v>0</v>
      </c>
      <c r="AI753" s="39">
        <f>AD753/(C753-AH760)</f>
        <v>0</v>
      </c>
      <c r="AJ753" s="90">
        <f>AF753/(C753-AH760)</f>
        <v>0</v>
      </c>
      <c r="AK753" s="123"/>
      <c r="AL753" s="125">
        <f>AH753/C753</f>
        <v>0</v>
      </c>
    </row>
    <row r="754" spans="1:38" ht="87" customHeight="1" x14ac:dyDescent="0.25">
      <c r="A754" s="14">
        <v>2</v>
      </c>
      <c r="B754" s="15" t="s">
        <v>6</v>
      </c>
      <c r="C754" s="714"/>
      <c r="D754" s="717"/>
      <c r="E754" s="76"/>
      <c r="F754" s="446"/>
      <c r="G754" s="76"/>
      <c r="H754" s="446"/>
      <c r="I754" s="451"/>
      <c r="J754" s="41"/>
      <c r="K754" s="451"/>
      <c r="L754" s="446"/>
      <c r="M754" s="76"/>
      <c r="N754" s="234"/>
      <c r="O754" s="76"/>
      <c r="P754" s="234"/>
      <c r="Q754" s="76"/>
      <c r="R754" s="234"/>
      <c r="S754" s="76"/>
      <c r="T754" s="41"/>
      <c r="U754" s="76"/>
      <c r="V754" s="235"/>
      <c r="W754" s="234"/>
      <c r="X754" s="76"/>
      <c r="Y754" s="235"/>
      <c r="Z754" s="234"/>
      <c r="AA754" s="76"/>
      <c r="AB754" s="41"/>
      <c r="AC754" s="76"/>
      <c r="AD754" s="41"/>
      <c r="AE754" s="76"/>
      <c r="AF754" s="41"/>
      <c r="AG754" s="76">
        <f t="shared" ref="AG754:AG765" si="443">U754+X754+AC754+AE754</f>
        <v>0</v>
      </c>
      <c r="AH754" s="41">
        <f t="shared" ref="AH754:AH765" si="444">W754+Z754+AD754+AF754</f>
        <v>0</v>
      </c>
      <c r="AI754" s="39">
        <f>AD754/(C753-AH760)</f>
        <v>0</v>
      </c>
      <c r="AJ754" s="90">
        <f>AF754/(C753-AH760)</f>
        <v>0</v>
      </c>
      <c r="AK754" s="123"/>
      <c r="AL754" s="125">
        <f>AH754/C753</f>
        <v>0</v>
      </c>
    </row>
    <row r="755" spans="1:38" ht="85.5" customHeight="1" x14ac:dyDescent="0.25">
      <c r="A755" s="14">
        <v>3</v>
      </c>
      <c r="B755" s="15" t="s">
        <v>13</v>
      </c>
      <c r="C755" s="714"/>
      <c r="D755" s="717"/>
      <c r="E755" s="92"/>
      <c r="F755" s="468"/>
      <c r="G755" s="26"/>
      <c r="H755" s="475"/>
      <c r="I755" s="199"/>
      <c r="J755" s="29"/>
      <c r="K755" s="199"/>
      <c r="L755" s="437"/>
      <c r="M755" s="248">
        <f t="shared" ref="M755:M756" si="445">SUM(I755,K755)</f>
        <v>0</v>
      </c>
      <c r="N755" s="249">
        <f t="shared" ref="N755:N756" si="446">SUM(J755,L755)</f>
        <v>0</v>
      </c>
      <c r="O755" s="28"/>
      <c r="P755" s="221"/>
      <c r="Q755" s="28"/>
      <c r="R755" s="221"/>
      <c r="S755" s="77">
        <f>O755+Q755</f>
        <v>0</v>
      </c>
      <c r="T755" s="215">
        <f>P755+R755</f>
        <v>0</v>
      </c>
      <c r="U755" s="37"/>
      <c r="V755" s="232"/>
      <c r="W755" s="230"/>
      <c r="X755" s="52"/>
      <c r="Y755" s="232"/>
      <c r="Z755" s="230"/>
      <c r="AA755" s="49">
        <f>U755+X755</f>
        <v>0</v>
      </c>
      <c r="AB755" s="36">
        <f>W755+Z755</f>
        <v>0</v>
      </c>
      <c r="AC755" s="10"/>
      <c r="AD755" s="21"/>
      <c r="AE755" s="10"/>
      <c r="AF755" s="21"/>
      <c r="AG755" s="116">
        <f t="shared" si="443"/>
        <v>0</v>
      </c>
      <c r="AH755" s="117">
        <f t="shared" si="444"/>
        <v>0</v>
      </c>
      <c r="AI755" s="67">
        <f>AD755/(C753-AH760)</f>
        <v>0</v>
      </c>
      <c r="AJ755" s="66">
        <f>AF755/(C753-AH760)</f>
        <v>0</v>
      </c>
      <c r="AK755" s="123"/>
      <c r="AL755" s="126">
        <f>AH755/C753</f>
        <v>0</v>
      </c>
    </row>
    <row r="756" spans="1:38" ht="101.25" customHeight="1" x14ac:dyDescent="0.25">
      <c r="A756" s="14">
        <v>4</v>
      </c>
      <c r="B756" s="15" t="s">
        <v>14</v>
      </c>
      <c r="C756" s="714"/>
      <c r="D756" s="717"/>
      <c r="E756" s="92"/>
      <c r="F756" s="468"/>
      <c r="G756" s="26"/>
      <c r="H756" s="475"/>
      <c r="I756" s="199"/>
      <c r="J756" s="29"/>
      <c r="K756" s="199"/>
      <c r="L756" s="437"/>
      <c r="M756" s="248">
        <f t="shared" si="445"/>
        <v>0</v>
      </c>
      <c r="N756" s="249">
        <f t="shared" si="446"/>
        <v>0</v>
      </c>
      <c r="O756" s="28"/>
      <c r="P756" s="221"/>
      <c r="Q756" s="28"/>
      <c r="R756" s="221"/>
      <c r="S756" s="77">
        <f>O756+Q756</f>
        <v>0</v>
      </c>
      <c r="T756" s="215">
        <f>P756+R756</f>
        <v>0</v>
      </c>
      <c r="U756" s="37"/>
      <c r="V756" s="232"/>
      <c r="W756" s="230"/>
      <c r="X756" s="52"/>
      <c r="Y756" s="232"/>
      <c r="Z756" s="230"/>
      <c r="AA756" s="49">
        <f>U756+X756</f>
        <v>0</v>
      </c>
      <c r="AB756" s="36">
        <f>W756+Z756</f>
        <v>0</v>
      </c>
      <c r="AC756" s="10"/>
      <c r="AD756" s="21"/>
      <c r="AE756" s="10"/>
      <c r="AF756" s="21"/>
      <c r="AG756" s="116">
        <f t="shared" si="443"/>
        <v>0</v>
      </c>
      <c r="AH756" s="117">
        <f t="shared" si="444"/>
        <v>0</v>
      </c>
      <c r="AI756" s="67">
        <f>AD756/(C753-AH760)</f>
        <v>0</v>
      </c>
      <c r="AJ756" s="66">
        <f>AF756/(C753-AH760)</f>
        <v>0</v>
      </c>
      <c r="AK756" s="123"/>
      <c r="AL756" s="126">
        <f>AH756/C753</f>
        <v>0</v>
      </c>
    </row>
    <row r="757" spans="1:38" ht="138" customHeight="1" x14ac:dyDescent="0.25">
      <c r="A757" s="14">
        <v>5</v>
      </c>
      <c r="B757" s="15" t="s">
        <v>99</v>
      </c>
      <c r="C757" s="714"/>
      <c r="D757" s="717"/>
      <c r="E757" s="76"/>
      <c r="F757" s="446"/>
      <c r="G757" s="76"/>
      <c r="H757" s="446"/>
      <c r="I757" s="451"/>
      <c r="J757" s="41"/>
      <c r="K757" s="451"/>
      <c r="L757" s="446"/>
      <c r="M757" s="76"/>
      <c r="N757" s="234"/>
      <c r="O757" s="76"/>
      <c r="P757" s="234"/>
      <c r="Q757" s="76"/>
      <c r="R757" s="234"/>
      <c r="S757" s="76"/>
      <c r="T757" s="41"/>
      <c r="U757" s="76"/>
      <c r="V757" s="235"/>
      <c r="W757" s="234"/>
      <c r="X757" s="76"/>
      <c r="Y757" s="235"/>
      <c r="Z757" s="234"/>
      <c r="AA757" s="76"/>
      <c r="AB757" s="41"/>
      <c r="AC757" s="76"/>
      <c r="AD757" s="41"/>
      <c r="AE757" s="76"/>
      <c r="AF757" s="41"/>
      <c r="AG757" s="76">
        <f t="shared" si="443"/>
        <v>0</v>
      </c>
      <c r="AH757" s="41">
        <f t="shared" si="444"/>
        <v>0</v>
      </c>
      <c r="AI757" s="39">
        <f>AD757/(C753-AH760)</f>
        <v>0</v>
      </c>
      <c r="AJ757" s="90">
        <f>AF757/(C753-AH760)</f>
        <v>0</v>
      </c>
      <c r="AK757" s="123"/>
      <c r="AL757" s="125">
        <f>AH757/C753</f>
        <v>0</v>
      </c>
    </row>
    <row r="758" spans="1:38" ht="116.25" customHeight="1" x14ac:dyDescent="0.25">
      <c r="A758" s="14">
        <v>6</v>
      </c>
      <c r="B758" s="15" t="s">
        <v>16</v>
      </c>
      <c r="C758" s="714"/>
      <c r="D758" s="717"/>
      <c r="E758" s="92">
        <v>13</v>
      </c>
      <c r="F758" s="468">
        <v>262871.23</v>
      </c>
      <c r="G758" s="26">
        <v>1</v>
      </c>
      <c r="H758" s="475">
        <v>50000</v>
      </c>
      <c r="I758" s="199">
        <v>11</v>
      </c>
      <c r="J758" s="29">
        <v>228926.22999999998</v>
      </c>
      <c r="K758" s="199">
        <v>1</v>
      </c>
      <c r="L758" s="437">
        <v>50000</v>
      </c>
      <c r="M758" s="248">
        <f t="shared" ref="M758" si="447">SUM(I758,K758)</f>
        <v>12</v>
      </c>
      <c r="N758" s="249">
        <f t="shared" ref="N758" si="448">SUM(J758,L758)</f>
        <v>278926.23</v>
      </c>
      <c r="O758" s="28">
        <v>5</v>
      </c>
      <c r="P758" s="221">
        <v>122128.18</v>
      </c>
      <c r="Q758" s="28">
        <v>0</v>
      </c>
      <c r="R758" s="221">
        <v>0</v>
      </c>
      <c r="S758" s="77">
        <f>O758+Q758</f>
        <v>5</v>
      </c>
      <c r="T758" s="215">
        <f>P758+R758</f>
        <v>122128.18</v>
      </c>
      <c r="U758" s="37"/>
      <c r="V758" s="232"/>
      <c r="W758" s="230"/>
      <c r="X758" s="52"/>
      <c r="Y758" s="232"/>
      <c r="Z758" s="230"/>
      <c r="AA758" s="49">
        <f>U758+X758</f>
        <v>0</v>
      </c>
      <c r="AB758" s="36">
        <f>W758+Z758</f>
        <v>0</v>
      </c>
      <c r="AC758" s="10"/>
      <c r="AD758" s="21"/>
      <c r="AE758" s="10"/>
      <c r="AF758" s="21"/>
      <c r="AG758" s="116">
        <f t="shared" si="443"/>
        <v>0</v>
      </c>
      <c r="AH758" s="117">
        <f t="shared" si="444"/>
        <v>0</v>
      </c>
      <c r="AI758" s="67">
        <f>AD758/(C753-AH760)</f>
        <v>0</v>
      </c>
      <c r="AJ758" s="66">
        <f>AF758/(C753-AH760)</f>
        <v>0</v>
      </c>
      <c r="AK758" s="123"/>
      <c r="AL758" s="126">
        <f>AH758/C753</f>
        <v>0</v>
      </c>
    </row>
    <row r="759" spans="1:38" ht="65.25" customHeight="1" x14ac:dyDescent="0.25">
      <c r="A759" s="14">
        <v>7</v>
      </c>
      <c r="B759" s="15" t="s">
        <v>98</v>
      </c>
      <c r="C759" s="714"/>
      <c r="D759" s="717"/>
      <c r="E759" s="93"/>
      <c r="F759" s="470"/>
      <c r="G759" s="40"/>
      <c r="H759" s="446"/>
      <c r="I759" s="451"/>
      <c r="J759" s="41"/>
      <c r="K759" s="451"/>
      <c r="L759" s="446"/>
      <c r="M759" s="240"/>
      <c r="N759" s="234"/>
      <c r="O759" s="40"/>
      <c r="P759" s="234"/>
      <c r="Q759" s="40"/>
      <c r="R759" s="234"/>
      <c r="S759" s="50"/>
      <c r="T759" s="41"/>
      <c r="U759" s="40"/>
      <c r="V759" s="235"/>
      <c r="W759" s="234"/>
      <c r="X759" s="50"/>
      <c r="Y759" s="235"/>
      <c r="Z759" s="234"/>
      <c r="AA759" s="50"/>
      <c r="AB759" s="79"/>
      <c r="AC759" s="40"/>
      <c r="AD759" s="41"/>
      <c r="AE759" s="40"/>
      <c r="AF759" s="41"/>
      <c r="AG759" s="76">
        <f t="shared" si="443"/>
        <v>0</v>
      </c>
      <c r="AH759" s="41">
        <f t="shared" si="444"/>
        <v>0</v>
      </c>
      <c r="AI759" s="39">
        <f>AD759/(C753-AH760)</f>
        <v>0</v>
      </c>
      <c r="AJ759" s="90">
        <f>AF759/(C753-AH760)</f>
        <v>0</v>
      </c>
      <c r="AK759" s="123"/>
      <c r="AL759" s="125">
        <f>AH759/C753</f>
        <v>0</v>
      </c>
    </row>
    <row r="760" spans="1:38" ht="59.25" customHeight="1" x14ac:dyDescent="0.25">
      <c r="A760" s="14">
        <v>8</v>
      </c>
      <c r="B760" s="15" t="s">
        <v>97</v>
      </c>
      <c r="C760" s="714"/>
      <c r="D760" s="717"/>
      <c r="E760" s="94"/>
      <c r="F760" s="472"/>
      <c r="G760" s="195">
        <v>5</v>
      </c>
      <c r="H760" s="271">
        <v>56550</v>
      </c>
      <c r="I760" s="451"/>
      <c r="J760" s="41"/>
      <c r="K760" s="199">
        <v>5</v>
      </c>
      <c r="L760" s="437">
        <v>56550</v>
      </c>
      <c r="M760" s="248">
        <f t="shared" ref="M760:M765" si="449">SUM(I760,K760)</f>
        <v>5</v>
      </c>
      <c r="N760" s="249">
        <f t="shared" ref="N760:N765" si="450">SUM(J760,L760)</f>
        <v>56550</v>
      </c>
      <c r="O760" s="101"/>
      <c r="P760" s="42"/>
      <c r="Q760" s="211">
        <v>4</v>
      </c>
      <c r="R760" s="212">
        <v>28815.3</v>
      </c>
      <c r="S760" s="77">
        <f>O760+Q760</f>
        <v>4</v>
      </c>
      <c r="T760" s="215">
        <f>P760+R760</f>
        <v>28815.3</v>
      </c>
      <c r="U760" s="40"/>
      <c r="V760" s="235"/>
      <c r="W760" s="234"/>
      <c r="X760" s="52">
        <v>4</v>
      </c>
      <c r="Y760" s="232">
        <v>14485.45</v>
      </c>
      <c r="Z760" s="230">
        <v>14485.45</v>
      </c>
      <c r="AA760" s="49">
        <f>U760+X760</f>
        <v>4</v>
      </c>
      <c r="AB760" s="36">
        <f>W760+Z760</f>
        <v>14485.45</v>
      </c>
      <c r="AC760" s="40"/>
      <c r="AD760" s="41"/>
      <c r="AE760" s="10">
        <v>0</v>
      </c>
      <c r="AF760" s="21">
        <v>0</v>
      </c>
      <c r="AG760" s="116">
        <f t="shared" si="443"/>
        <v>4</v>
      </c>
      <c r="AH760" s="117">
        <f t="shared" si="444"/>
        <v>14485.45</v>
      </c>
      <c r="AI760" s="169"/>
      <c r="AJ760" s="170"/>
      <c r="AK760" s="123">
        <f>AH766/C753</f>
        <v>2.5708492324074898E-2</v>
      </c>
      <c r="AL760" s="126">
        <f>AH760/C753</f>
        <v>2.5708492324074898E-2</v>
      </c>
    </row>
    <row r="761" spans="1:38" ht="60" customHeight="1" x14ac:dyDescent="0.25">
      <c r="A761" s="14">
        <v>9</v>
      </c>
      <c r="B761" s="15" t="s">
        <v>7</v>
      </c>
      <c r="C761" s="714"/>
      <c r="D761" s="717"/>
      <c r="E761" s="92"/>
      <c r="F761" s="468"/>
      <c r="G761" s="26"/>
      <c r="H761" s="475"/>
      <c r="I761" s="199"/>
      <c r="J761" s="29"/>
      <c r="K761" s="199"/>
      <c r="L761" s="437"/>
      <c r="M761" s="248">
        <f t="shared" si="449"/>
        <v>0</v>
      </c>
      <c r="N761" s="249">
        <f t="shared" si="450"/>
        <v>0</v>
      </c>
      <c r="O761" s="28">
        <v>4</v>
      </c>
      <c r="P761" s="221">
        <v>87816.44</v>
      </c>
      <c r="Q761" s="28">
        <v>1</v>
      </c>
      <c r="R761" s="221">
        <v>99899.37</v>
      </c>
      <c r="S761" s="77">
        <f t="shared" ref="S761:S765" si="451">O761+Q761</f>
        <v>5</v>
      </c>
      <c r="T761" s="215">
        <f t="shared" ref="T761:T765" si="452">P761+R761</f>
        <v>187715.81</v>
      </c>
      <c r="U761" s="37"/>
      <c r="V761" s="232"/>
      <c r="W761" s="230"/>
      <c r="X761" s="52"/>
      <c r="Y761" s="232"/>
      <c r="Z761" s="230"/>
      <c r="AA761" s="49">
        <f>U761+X761</f>
        <v>0</v>
      </c>
      <c r="AB761" s="36">
        <f t="shared" ref="AB761:AB765" si="453">W761+Z761</f>
        <v>0</v>
      </c>
      <c r="AC761" s="10"/>
      <c r="AD761" s="21"/>
      <c r="AE761" s="10"/>
      <c r="AF761" s="21"/>
      <c r="AG761" s="116">
        <f t="shared" si="443"/>
        <v>0</v>
      </c>
      <c r="AH761" s="117">
        <f t="shared" si="444"/>
        <v>0</v>
      </c>
      <c r="AI761" s="67">
        <f>AD761/(C753-AH760)</f>
        <v>0</v>
      </c>
      <c r="AJ761" s="66">
        <f>AF761/(C753-AH760)</f>
        <v>0</v>
      </c>
      <c r="AK761" s="123"/>
      <c r="AL761" s="126">
        <f>AH761/C753</f>
        <v>0</v>
      </c>
    </row>
    <row r="762" spans="1:38" ht="73.5" customHeight="1" x14ac:dyDescent="0.25">
      <c r="A762" s="14">
        <v>10</v>
      </c>
      <c r="B762" s="15" t="s">
        <v>8</v>
      </c>
      <c r="C762" s="714"/>
      <c r="D762" s="717"/>
      <c r="E762" s="92">
        <v>10</v>
      </c>
      <c r="F762" s="468">
        <v>263972.09000000003</v>
      </c>
      <c r="G762" s="26">
        <v>1</v>
      </c>
      <c r="H762" s="475">
        <v>135380</v>
      </c>
      <c r="I762" s="199">
        <v>8</v>
      </c>
      <c r="J762" s="29">
        <v>170586.04000000004</v>
      </c>
      <c r="K762" s="199">
        <v>1</v>
      </c>
      <c r="L762" s="437">
        <v>135380</v>
      </c>
      <c r="M762" s="248">
        <f t="shared" si="449"/>
        <v>9</v>
      </c>
      <c r="N762" s="249">
        <f t="shared" si="450"/>
        <v>305966.04000000004</v>
      </c>
      <c r="O762" s="28">
        <v>2</v>
      </c>
      <c r="P762" s="221">
        <v>39269.96</v>
      </c>
      <c r="Q762" s="28">
        <v>0</v>
      </c>
      <c r="R762" s="221">
        <v>0</v>
      </c>
      <c r="S762" s="77">
        <f t="shared" si="451"/>
        <v>2</v>
      </c>
      <c r="T762" s="215">
        <f t="shared" si="452"/>
        <v>39269.96</v>
      </c>
      <c r="U762" s="37"/>
      <c r="V762" s="232"/>
      <c r="W762" s="230"/>
      <c r="X762" s="52"/>
      <c r="Y762" s="232"/>
      <c r="Z762" s="230"/>
      <c r="AA762" s="49">
        <f t="shared" ref="AA762:AA765" si="454">U762+X762</f>
        <v>0</v>
      </c>
      <c r="AB762" s="36">
        <f t="shared" si="453"/>
        <v>0</v>
      </c>
      <c r="AC762" s="9"/>
      <c r="AD762" s="22"/>
      <c r="AE762" s="9"/>
      <c r="AF762" s="22"/>
      <c r="AG762" s="116">
        <f t="shared" si="443"/>
        <v>0</v>
      </c>
      <c r="AH762" s="117">
        <f t="shared" si="444"/>
        <v>0</v>
      </c>
      <c r="AI762" s="67">
        <f>AD762/(C753-AH760)</f>
        <v>0</v>
      </c>
      <c r="AJ762" s="66">
        <f>AF762/(C753-AH760)</f>
        <v>0</v>
      </c>
      <c r="AK762" s="123"/>
      <c r="AL762" s="126">
        <f>AH762/C753</f>
        <v>0</v>
      </c>
    </row>
    <row r="763" spans="1:38" ht="120" customHeight="1" x14ac:dyDescent="0.25">
      <c r="A763" s="14">
        <v>11</v>
      </c>
      <c r="B763" s="15" t="s">
        <v>12</v>
      </c>
      <c r="C763" s="714"/>
      <c r="D763" s="717"/>
      <c r="E763" s="92">
        <v>5</v>
      </c>
      <c r="F763" s="468">
        <v>109801.16</v>
      </c>
      <c r="G763" s="26">
        <v>0</v>
      </c>
      <c r="H763" s="475">
        <v>0</v>
      </c>
      <c r="I763" s="199">
        <v>3</v>
      </c>
      <c r="J763" s="29">
        <v>64264.960000000006</v>
      </c>
      <c r="K763" s="199">
        <v>0</v>
      </c>
      <c r="L763" s="437">
        <v>0</v>
      </c>
      <c r="M763" s="248">
        <f t="shared" si="449"/>
        <v>3</v>
      </c>
      <c r="N763" s="249">
        <f t="shared" si="450"/>
        <v>64264.960000000006</v>
      </c>
      <c r="O763" s="28">
        <v>1</v>
      </c>
      <c r="P763" s="221">
        <v>25000</v>
      </c>
      <c r="Q763" s="28">
        <v>0</v>
      </c>
      <c r="R763" s="221">
        <v>0</v>
      </c>
      <c r="S763" s="77">
        <f t="shared" si="451"/>
        <v>1</v>
      </c>
      <c r="T763" s="215">
        <f t="shared" si="452"/>
        <v>25000</v>
      </c>
      <c r="U763" s="37"/>
      <c r="V763" s="232"/>
      <c r="W763" s="230"/>
      <c r="X763" s="52"/>
      <c r="Y763" s="232"/>
      <c r="Z763" s="230"/>
      <c r="AA763" s="49">
        <f t="shared" si="454"/>
        <v>0</v>
      </c>
      <c r="AB763" s="36">
        <f t="shared" si="453"/>
        <v>0</v>
      </c>
      <c r="AC763" s="10"/>
      <c r="AD763" s="21"/>
      <c r="AE763" s="10"/>
      <c r="AF763" s="21"/>
      <c r="AG763" s="116">
        <f t="shared" si="443"/>
        <v>0</v>
      </c>
      <c r="AH763" s="117">
        <f t="shared" si="444"/>
        <v>0</v>
      </c>
      <c r="AI763" s="67">
        <f>AD763/(C753-AH760)</f>
        <v>0</v>
      </c>
      <c r="AJ763" s="66">
        <f>AF763/(C753-AH760)</f>
        <v>0</v>
      </c>
      <c r="AK763" s="123"/>
      <c r="AL763" s="126">
        <f>AH763/C753</f>
        <v>0</v>
      </c>
    </row>
    <row r="764" spans="1:38" ht="63.75" customHeight="1" x14ac:dyDescent="0.25">
      <c r="A764" s="14">
        <v>12</v>
      </c>
      <c r="B764" s="15" t="s">
        <v>9</v>
      </c>
      <c r="C764" s="714"/>
      <c r="D764" s="717"/>
      <c r="E764" s="92">
        <v>6</v>
      </c>
      <c r="F764" s="468">
        <v>116525.87</v>
      </c>
      <c r="G764" s="26">
        <v>0</v>
      </c>
      <c r="H764" s="475">
        <v>0</v>
      </c>
      <c r="I764" s="199">
        <v>5</v>
      </c>
      <c r="J764" s="29">
        <v>110316.83</v>
      </c>
      <c r="K764" s="199">
        <v>0</v>
      </c>
      <c r="L764" s="437">
        <v>0</v>
      </c>
      <c r="M764" s="248">
        <f t="shared" si="449"/>
        <v>5</v>
      </c>
      <c r="N764" s="249">
        <f t="shared" si="450"/>
        <v>110316.83</v>
      </c>
      <c r="O764" s="28">
        <v>3</v>
      </c>
      <c r="P764" s="221">
        <v>37412</v>
      </c>
      <c r="Q764" s="28">
        <v>1</v>
      </c>
      <c r="R764" s="221">
        <v>5000</v>
      </c>
      <c r="S764" s="77">
        <f t="shared" si="451"/>
        <v>4</v>
      </c>
      <c r="T764" s="215">
        <f t="shared" si="452"/>
        <v>42412</v>
      </c>
      <c r="U764" s="37"/>
      <c r="V764" s="232"/>
      <c r="W764" s="230"/>
      <c r="X764" s="52"/>
      <c r="Y764" s="232"/>
      <c r="Z764" s="230"/>
      <c r="AA764" s="49">
        <f t="shared" si="454"/>
        <v>0</v>
      </c>
      <c r="AB764" s="36">
        <f t="shared" si="453"/>
        <v>0</v>
      </c>
      <c r="AC764" s="10"/>
      <c r="AD764" s="21"/>
      <c r="AE764" s="10"/>
      <c r="AF764" s="21"/>
      <c r="AG764" s="116">
        <f t="shared" si="443"/>
        <v>0</v>
      </c>
      <c r="AH764" s="117">
        <f t="shared" si="444"/>
        <v>0</v>
      </c>
      <c r="AI764" s="67">
        <f>AD764/(C753-AH760)</f>
        <v>0</v>
      </c>
      <c r="AJ764" s="66">
        <f>AF764/(C753-AH760)</f>
        <v>0</v>
      </c>
      <c r="AK764" s="123"/>
      <c r="AL764" s="126">
        <f>AH764/C753</f>
        <v>0</v>
      </c>
    </row>
    <row r="765" spans="1:38" ht="62.25" customHeight="1" thickBot="1" x14ac:dyDescent="0.3">
      <c r="A765" s="16">
        <v>13</v>
      </c>
      <c r="B765" s="17" t="s">
        <v>10</v>
      </c>
      <c r="C765" s="715"/>
      <c r="D765" s="718"/>
      <c r="E765" s="95">
        <v>17</v>
      </c>
      <c r="F765" s="474">
        <v>322067.11</v>
      </c>
      <c r="G765" s="27">
        <v>1</v>
      </c>
      <c r="H765" s="476">
        <v>40000</v>
      </c>
      <c r="I765" s="200">
        <v>14</v>
      </c>
      <c r="J765" s="99">
        <v>294235.06999999995</v>
      </c>
      <c r="K765" s="200">
        <v>1</v>
      </c>
      <c r="L765" s="478">
        <v>40000</v>
      </c>
      <c r="M765" s="248">
        <f t="shared" si="449"/>
        <v>15</v>
      </c>
      <c r="N765" s="249">
        <f t="shared" si="450"/>
        <v>334235.06999999995</v>
      </c>
      <c r="O765" s="44"/>
      <c r="P765" s="20"/>
      <c r="Q765" s="44"/>
      <c r="R765" s="20"/>
      <c r="S765" s="77">
        <f t="shared" si="451"/>
        <v>0</v>
      </c>
      <c r="T765" s="215">
        <f t="shared" si="452"/>
        <v>0</v>
      </c>
      <c r="U765" s="106"/>
      <c r="V765" s="259"/>
      <c r="W765" s="258"/>
      <c r="X765" s="109"/>
      <c r="Y765" s="259"/>
      <c r="Z765" s="258"/>
      <c r="AA765" s="49">
        <f t="shared" si="454"/>
        <v>0</v>
      </c>
      <c r="AB765" s="36">
        <f t="shared" si="453"/>
        <v>0</v>
      </c>
      <c r="AC765" s="18"/>
      <c r="AD765" s="23"/>
      <c r="AE765" s="18"/>
      <c r="AF765" s="23"/>
      <c r="AG765" s="118">
        <f t="shared" si="443"/>
        <v>0</v>
      </c>
      <c r="AH765" s="119">
        <f t="shared" si="444"/>
        <v>0</v>
      </c>
      <c r="AI765" s="68">
        <f>AD765/(C753-AH760)</f>
        <v>0</v>
      </c>
      <c r="AJ765" s="69">
        <f>AF765/(C753-AH760)</f>
        <v>0</v>
      </c>
      <c r="AK765" s="129"/>
      <c r="AL765" s="127">
        <f>AH765/C753</f>
        <v>0</v>
      </c>
    </row>
    <row r="766" spans="1:38" ht="29.25" customHeight="1" thickBot="1" x14ac:dyDescent="0.3">
      <c r="A766" s="719" t="s">
        <v>40</v>
      </c>
      <c r="B766" s="720"/>
      <c r="C766" s="11">
        <f>C753</f>
        <v>563450</v>
      </c>
      <c r="D766" s="11">
        <f>D753</f>
        <v>548964.55000000005</v>
      </c>
      <c r="E766" s="56">
        <f t="shared" ref="E766:L766" si="455">SUM(E753:E765)</f>
        <v>51</v>
      </c>
      <c r="F766" s="236">
        <f t="shared" si="455"/>
        <v>1075237.46</v>
      </c>
      <c r="G766" s="56">
        <f t="shared" si="455"/>
        <v>8</v>
      </c>
      <c r="H766" s="236">
        <f t="shared" si="455"/>
        <v>281930</v>
      </c>
      <c r="I766" s="241">
        <f t="shared" si="455"/>
        <v>41</v>
      </c>
      <c r="J766" s="57">
        <f t="shared" si="455"/>
        <v>868329.13</v>
      </c>
      <c r="K766" s="241">
        <f t="shared" si="455"/>
        <v>8</v>
      </c>
      <c r="L766" s="244">
        <f t="shared" si="455"/>
        <v>281930</v>
      </c>
      <c r="M766" s="51">
        <f>SUM(M753:M765)</f>
        <v>49</v>
      </c>
      <c r="N766" s="244">
        <f>SUM(N753:N765)</f>
        <v>1150259.1299999999</v>
      </c>
      <c r="O766" s="97">
        <f>SUM(O753:O765)</f>
        <v>15</v>
      </c>
      <c r="P766" s="236">
        <f>SUM(P753:P765)</f>
        <v>311626.57999999996</v>
      </c>
      <c r="Q766" s="86">
        <f t="shared" ref="Q766:AJ766" si="456">SUM(Q753:Q765)</f>
        <v>6</v>
      </c>
      <c r="R766" s="236">
        <f t="shared" si="456"/>
        <v>133714.66999999998</v>
      </c>
      <c r="S766" s="75">
        <f t="shared" si="456"/>
        <v>21</v>
      </c>
      <c r="T766" s="46">
        <f t="shared" si="456"/>
        <v>445341.25</v>
      </c>
      <c r="U766" s="86">
        <f t="shared" si="456"/>
        <v>0</v>
      </c>
      <c r="V766" s="236">
        <f t="shared" si="456"/>
        <v>0</v>
      </c>
      <c r="W766" s="236">
        <f t="shared" si="456"/>
        <v>0</v>
      </c>
      <c r="X766" s="75">
        <f t="shared" si="456"/>
        <v>4</v>
      </c>
      <c r="Y766" s="236">
        <f t="shared" si="456"/>
        <v>14485.45</v>
      </c>
      <c r="Z766" s="236">
        <f t="shared" si="456"/>
        <v>14485.45</v>
      </c>
      <c r="AA766" s="75">
        <f t="shared" si="456"/>
        <v>4</v>
      </c>
      <c r="AB766" s="46">
        <f t="shared" si="456"/>
        <v>14485.45</v>
      </c>
      <c r="AC766" s="86">
        <f t="shared" si="456"/>
        <v>0</v>
      </c>
      <c r="AD766" s="46">
        <f t="shared" si="456"/>
        <v>0</v>
      </c>
      <c r="AE766" s="86">
        <f t="shared" si="456"/>
        <v>0</v>
      </c>
      <c r="AF766" s="46">
        <f>SUM(AF753:AF765)</f>
        <v>0</v>
      </c>
      <c r="AG766" s="75">
        <f t="shared" si="456"/>
        <v>4</v>
      </c>
      <c r="AH766" s="46">
        <f t="shared" si="456"/>
        <v>14485.45</v>
      </c>
      <c r="AI766" s="87">
        <f t="shared" si="456"/>
        <v>0</v>
      </c>
      <c r="AJ766" s="87">
        <f t="shared" si="456"/>
        <v>0</v>
      </c>
      <c r="AK766" s="130">
        <f>AK760</f>
        <v>2.5708492324074898E-2</v>
      </c>
      <c r="AL766" s="128">
        <f>AH766/C753</f>
        <v>2.5708492324074898E-2</v>
      </c>
    </row>
    <row r="767" spans="1:38" ht="21.75" thickBot="1" x14ac:dyDescent="0.3">
      <c r="AF767" s="24" t="s">
        <v>113</v>
      </c>
      <c r="AG767" s="72">
        <v>4.3499999999999996</v>
      </c>
      <c r="AH767" s="25">
        <f>AH766/AG767</f>
        <v>3329.988505747127</v>
      </c>
    </row>
    <row r="768" spans="1:38" ht="15.75" thickTop="1" x14ac:dyDescent="0.25">
      <c r="A768" s="721" t="s">
        <v>45</v>
      </c>
      <c r="B768" s="722"/>
      <c r="C768" s="722"/>
      <c r="D768" s="722"/>
      <c r="E768" s="722"/>
      <c r="F768" s="722"/>
      <c r="G768" s="722"/>
      <c r="H768" s="722"/>
      <c r="I768" s="722"/>
      <c r="J768" s="722"/>
      <c r="K768" s="723"/>
      <c r="L768" s="722"/>
      <c r="M768" s="722"/>
      <c r="N768" s="722"/>
      <c r="O768" s="722"/>
      <c r="P768" s="722"/>
      <c r="Q768" s="724"/>
    </row>
    <row r="769" spans="1:39" ht="18.75" x14ac:dyDescent="0.3">
      <c r="A769" s="725"/>
      <c r="B769" s="726"/>
      <c r="C769" s="726"/>
      <c r="D769" s="726"/>
      <c r="E769" s="726"/>
      <c r="F769" s="726"/>
      <c r="G769" s="726"/>
      <c r="H769" s="726"/>
      <c r="I769" s="726"/>
      <c r="J769" s="726"/>
      <c r="K769" s="727"/>
      <c r="L769" s="726"/>
      <c r="M769" s="726"/>
      <c r="N769" s="726"/>
      <c r="O769" s="726"/>
      <c r="P769" s="726"/>
      <c r="Q769" s="728"/>
      <c r="AF769" s="33"/>
    </row>
    <row r="770" spans="1:39" ht="15.75" x14ac:dyDescent="0.25">
      <c r="A770" s="725"/>
      <c r="B770" s="726"/>
      <c r="C770" s="726"/>
      <c r="D770" s="726"/>
      <c r="E770" s="726"/>
      <c r="F770" s="726"/>
      <c r="G770" s="726"/>
      <c r="H770" s="726"/>
      <c r="I770" s="726"/>
      <c r="J770" s="726"/>
      <c r="K770" s="727"/>
      <c r="L770" s="726"/>
      <c r="M770" s="726"/>
      <c r="N770" s="726"/>
      <c r="O770" s="726"/>
      <c r="P770" s="726"/>
      <c r="Q770" s="728"/>
      <c r="AE770" s="34" t="s">
        <v>66</v>
      </c>
      <c r="AF770" s="24"/>
    </row>
    <row r="771" spans="1:39" ht="15.75" x14ac:dyDescent="0.25">
      <c r="A771" s="725"/>
      <c r="B771" s="726"/>
      <c r="C771" s="726"/>
      <c r="D771" s="726"/>
      <c r="E771" s="726"/>
      <c r="F771" s="726"/>
      <c r="G771" s="726"/>
      <c r="H771" s="726"/>
      <c r="I771" s="726"/>
      <c r="J771" s="726"/>
      <c r="K771" s="727"/>
      <c r="L771" s="726"/>
      <c r="M771" s="726"/>
      <c r="N771" s="726"/>
      <c r="O771" s="726"/>
      <c r="P771" s="726"/>
      <c r="Q771" s="728"/>
      <c r="AE771" s="34" t="s">
        <v>46</v>
      </c>
      <c r="AF771" s="54">
        <f>(Z766-Z760)+(AF766-AF760)</f>
        <v>0</v>
      </c>
    </row>
    <row r="772" spans="1:39" ht="15.75" x14ac:dyDescent="0.25">
      <c r="A772" s="725"/>
      <c r="B772" s="726"/>
      <c r="C772" s="726"/>
      <c r="D772" s="726"/>
      <c r="E772" s="726"/>
      <c r="F772" s="726"/>
      <c r="G772" s="726"/>
      <c r="H772" s="726"/>
      <c r="I772" s="726"/>
      <c r="J772" s="726"/>
      <c r="K772" s="727"/>
      <c r="L772" s="726"/>
      <c r="M772" s="726"/>
      <c r="N772" s="726"/>
      <c r="O772" s="726"/>
      <c r="P772" s="726"/>
      <c r="Q772" s="728"/>
      <c r="AE772" s="34" t="s">
        <v>47</v>
      </c>
      <c r="AF772" s="54">
        <f>W766+AD766</f>
        <v>0</v>
      </c>
    </row>
    <row r="773" spans="1:39" ht="15.75" x14ac:dyDescent="0.25">
      <c r="A773" s="725"/>
      <c r="B773" s="726"/>
      <c r="C773" s="726"/>
      <c r="D773" s="726"/>
      <c r="E773" s="726"/>
      <c r="F773" s="726"/>
      <c r="G773" s="726"/>
      <c r="H773" s="726"/>
      <c r="I773" s="726"/>
      <c r="J773" s="726"/>
      <c r="K773" s="727"/>
      <c r="L773" s="726"/>
      <c r="M773" s="726"/>
      <c r="N773" s="726"/>
      <c r="O773" s="726"/>
      <c r="P773" s="726"/>
      <c r="Q773" s="728"/>
      <c r="AE773" s="34" t="s">
        <v>48</v>
      </c>
      <c r="AF773" s="54">
        <f>Z760+AF760</f>
        <v>14485.45</v>
      </c>
    </row>
    <row r="774" spans="1:39" ht="15.75" x14ac:dyDescent="0.25">
      <c r="A774" s="725"/>
      <c r="B774" s="726"/>
      <c r="C774" s="726"/>
      <c r="D774" s="726"/>
      <c r="E774" s="726"/>
      <c r="F774" s="726"/>
      <c r="G774" s="726"/>
      <c r="H774" s="726"/>
      <c r="I774" s="726"/>
      <c r="J774" s="726"/>
      <c r="K774" s="727"/>
      <c r="L774" s="726"/>
      <c r="M774" s="726"/>
      <c r="N774" s="726"/>
      <c r="O774" s="726"/>
      <c r="P774" s="726"/>
      <c r="Q774" s="728"/>
      <c r="AE774" s="34" t="s">
        <v>49</v>
      </c>
      <c r="AF774" s="55">
        <f>SUM(AF771:AF773)</f>
        <v>14485.45</v>
      </c>
    </row>
    <row r="775" spans="1:39" x14ac:dyDescent="0.25">
      <c r="A775" s="725"/>
      <c r="B775" s="726"/>
      <c r="C775" s="726"/>
      <c r="D775" s="726"/>
      <c r="E775" s="726"/>
      <c r="F775" s="726"/>
      <c r="G775" s="726"/>
      <c r="H775" s="726"/>
      <c r="I775" s="726"/>
      <c r="J775" s="726"/>
      <c r="K775" s="727"/>
      <c r="L775" s="726"/>
      <c r="M775" s="726"/>
      <c r="N775" s="726"/>
      <c r="O775" s="726"/>
      <c r="P775" s="726"/>
      <c r="Q775" s="728"/>
    </row>
    <row r="776" spans="1:39" ht="15.75" thickBot="1" x14ac:dyDescent="0.3">
      <c r="A776" s="729"/>
      <c r="B776" s="730"/>
      <c r="C776" s="730"/>
      <c r="D776" s="730"/>
      <c r="E776" s="730"/>
      <c r="F776" s="730"/>
      <c r="G776" s="730"/>
      <c r="H776" s="730"/>
      <c r="I776" s="730"/>
      <c r="J776" s="730"/>
      <c r="K776" s="731"/>
      <c r="L776" s="730"/>
      <c r="M776" s="730"/>
      <c r="N776" s="730"/>
      <c r="O776" s="730"/>
      <c r="P776" s="730"/>
      <c r="Q776" s="732"/>
    </row>
    <row r="777" spans="1:39" ht="15.75" thickTop="1" x14ac:dyDescent="0.25"/>
    <row r="779" spans="1:39" ht="15.75" thickBot="1" x14ac:dyDescent="0.3"/>
    <row r="780" spans="1:39" ht="27" thickBot="1" x14ac:dyDescent="0.3">
      <c r="A780" s="733" t="s">
        <v>150</v>
      </c>
      <c r="B780" s="734"/>
      <c r="C780" s="734"/>
      <c r="D780" s="734"/>
      <c r="E780" s="734"/>
      <c r="F780" s="734"/>
      <c r="G780" s="734"/>
      <c r="H780" s="734"/>
      <c r="I780" s="734"/>
      <c r="J780" s="734"/>
      <c r="K780" s="735"/>
      <c r="L780" s="734"/>
      <c r="M780" s="734"/>
      <c r="N780" s="734"/>
      <c r="O780" s="734"/>
      <c r="P780" s="734"/>
      <c r="Q780" s="734"/>
      <c r="R780" s="734"/>
      <c r="S780" s="734"/>
      <c r="T780" s="734"/>
      <c r="U780" s="734"/>
      <c r="V780" s="734"/>
      <c r="W780" s="734"/>
      <c r="X780" s="734"/>
      <c r="Y780" s="734"/>
      <c r="Z780" s="734"/>
      <c r="AA780" s="734"/>
      <c r="AB780" s="734"/>
      <c r="AC780" s="734"/>
      <c r="AD780" s="734"/>
      <c r="AE780" s="734"/>
      <c r="AF780" s="734"/>
      <c r="AG780" s="734"/>
      <c r="AH780" s="734"/>
      <c r="AI780" s="734"/>
      <c r="AJ780" s="734"/>
      <c r="AK780" s="736"/>
      <c r="AL780" s="73"/>
      <c r="AM780" s="45"/>
    </row>
    <row r="781" spans="1:39" ht="21" customHeight="1" x14ac:dyDescent="0.25">
      <c r="A781" s="737" t="s">
        <v>114</v>
      </c>
      <c r="B781" s="738"/>
      <c r="C781" s="744" t="s">
        <v>41</v>
      </c>
      <c r="D781" s="745"/>
      <c r="E781" s="748" t="s">
        <v>100</v>
      </c>
      <c r="F781" s="749"/>
      <c r="G781" s="749"/>
      <c r="H781" s="749"/>
      <c r="I781" s="749"/>
      <c r="J781" s="749"/>
      <c r="K781" s="750"/>
      <c r="L781" s="749"/>
      <c r="M781" s="749"/>
      <c r="N781" s="749"/>
      <c r="O781" s="754" t="s">
        <v>77</v>
      </c>
      <c r="P781" s="755"/>
      <c r="Q781" s="755"/>
      <c r="R781" s="755"/>
      <c r="S781" s="755"/>
      <c r="T781" s="755"/>
      <c r="U781" s="755"/>
      <c r="V781" s="755"/>
      <c r="W781" s="755"/>
      <c r="X781" s="755"/>
      <c r="Y781" s="755"/>
      <c r="Z781" s="755"/>
      <c r="AA781" s="755"/>
      <c r="AB781" s="755"/>
      <c r="AC781" s="755"/>
      <c r="AD781" s="755"/>
      <c r="AE781" s="755"/>
      <c r="AF781" s="755"/>
      <c r="AG781" s="755"/>
      <c r="AH781" s="755"/>
      <c r="AI781" s="755"/>
      <c r="AJ781" s="755"/>
      <c r="AK781" s="756"/>
      <c r="AL781" s="63"/>
    </row>
    <row r="782" spans="1:39" ht="36" customHeight="1" thickBot="1" x14ac:dyDescent="0.3">
      <c r="A782" s="739"/>
      <c r="B782" s="740"/>
      <c r="C782" s="746"/>
      <c r="D782" s="747"/>
      <c r="E782" s="751"/>
      <c r="F782" s="752"/>
      <c r="G782" s="752"/>
      <c r="H782" s="752"/>
      <c r="I782" s="752"/>
      <c r="J782" s="752"/>
      <c r="K782" s="753"/>
      <c r="L782" s="752"/>
      <c r="M782" s="752"/>
      <c r="N782" s="752"/>
      <c r="O782" s="757"/>
      <c r="P782" s="758"/>
      <c r="Q782" s="758"/>
      <c r="R782" s="758"/>
      <c r="S782" s="758"/>
      <c r="T782" s="758"/>
      <c r="U782" s="758"/>
      <c r="V782" s="758"/>
      <c r="W782" s="758"/>
      <c r="X782" s="758"/>
      <c r="Y782" s="758"/>
      <c r="Z782" s="758"/>
      <c r="AA782" s="758"/>
      <c r="AB782" s="758"/>
      <c r="AC782" s="758"/>
      <c r="AD782" s="758"/>
      <c r="AE782" s="758"/>
      <c r="AF782" s="758"/>
      <c r="AG782" s="758"/>
      <c r="AH782" s="758"/>
      <c r="AI782" s="758"/>
      <c r="AJ782" s="758"/>
      <c r="AK782" s="759"/>
      <c r="AL782" s="63"/>
    </row>
    <row r="783" spans="1:39" s="33" customFormat="1" ht="84" customHeight="1" thickBot="1" x14ac:dyDescent="0.35">
      <c r="A783" s="739"/>
      <c r="B783" s="741"/>
      <c r="C783" s="760" t="s">
        <v>43</v>
      </c>
      <c r="D783" s="762" t="s">
        <v>44</v>
      </c>
      <c r="E783" s="764" t="s">
        <v>59</v>
      </c>
      <c r="F783" s="765"/>
      <c r="G783" s="765"/>
      <c r="H783" s="766"/>
      <c r="I783" s="767" t="s">
        <v>58</v>
      </c>
      <c r="J783" s="768"/>
      <c r="K783" s="769"/>
      <c r="L783" s="770"/>
      <c r="M783" s="771" t="s">
        <v>49</v>
      </c>
      <c r="N783" s="772"/>
      <c r="O783" s="773" t="s">
        <v>103</v>
      </c>
      <c r="P783" s="774"/>
      <c r="Q783" s="774"/>
      <c r="R783" s="775"/>
      <c r="S783" s="776" t="s">
        <v>49</v>
      </c>
      <c r="T783" s="777"/>
      <c r="U783" s="778" t="s">
        <v>104</v>
      </c>
      <c r="V783" s="779"/>
      <c r="W783" s="779"/>
      <c r="X783" s="779"/>
      <c r="Y783" s="779"/>
      <c r="Z783" s="780"/>
      <c r="AA783" s="781" t="s">
        <v>49</v>
      </c>
      <c r="AB783" s="782"/>
      <c r="AC783" s="783" t="s">
        <v>105</v>
      </c>
      <c r="AD783" s="784"/>
      <c r="AE783" s="784"/>
      <c r="AF783" s="785"/>
      <c r="AG783" s="786" t="s">
        <v>49</v>
      </c>
      <c r="AH783" s="787"/>
      <c r="AI783" s="788" t="s">
        <v>23</v>
      </c>
      <c r="AJ783" s="789"/>
      <c r="AK783" s="790"/>
      <c r="AL783" s="62"/>
    </row>
    <row r="784" spans="1:39" ht="113.25" thickBot="1" x14ac:dyDescent="0.3">
      <c r="A784" s="742"/>
      <c r="B784" s="743"/>
      <c r="C784" s="761"/>
      <c r="D784" s="763"/>
      <c r="E784" s="91" t="s">
        <v>81</v>
      </c>
      <c r="F784" s="619" t="s">
        <v>82</v>
      </c>
      <c r="G784" s="91" t="s">
        <v>83</v>
      </c>
      <c r="H784" s="619" t="s">
        <v>84</v>
      </c>
      <c r="I784" s="197" t="s">
        <v>81</v>
      </c>
      <c r="J784" s="64" t="s">
        <v>92</v>
      </c>
      <c r="K784" s="197" t="s">
        <v>93</v>
      </c>
      <c r="L784" s="64" t="s">
        <v>94</v>
      </c>
      <c r="M784" s="98" t="s">
        <v>85</v>
      </c>
      <c r="N784" s="207" t="s">
        <v>86</v>
      </c>
      <c r="O784" s="100" t="s">
        <v>87</v>
      </c>
      <c r="P784" s="102" t="s">
        <v>101</v>
      </c>
      <c r="Q784" s="100" t="s">
        <v>88</v>
      </c>
      <c r="R784" s="102" t="s">
        <v>102</v>
      </c>
      <c r="S784" s="103" t="s">
        <v>89</v>
      </c>
      <c r="T784" s="213" t="s">
        <v>90</v>
      </c>
      <c r="U784" s="104" t="s">
        <v>87</v>
      </c>
      <c r="V784" s="107" t="s">
        <v>106</v>
      </c>
      <c r="W784" s="105" t="s">
        <v>107</v>
      </c>
      <c r="X784" s="108" t="s">
        <v>88</v>
      </c>
      <c r="Y784" s="107" t="s">
        <v>108</v>
      </c>
      <c r="Z784" s="105" t="s">
        <v>109</v>
      </c>
      <c r="AA784" s="110" t="s">
        <v>95</v>
      </c>
      <c r="AB784" s="111" t="s">
        <v>96</v>
      </c>
      <c r="AC784" s="112" t="s">
        <v>87</v>
      </c>
      <c r="AD784" s="113" t="s">
        <v>101</v>
      </c>
      <c r="AE784" s="112" t="s">
        <v>88</v>
      </c>
      <c r="AF784" s="113" t="s">
        <v>102</v>
      </c>
      <c r="AG784" s="114" t="s">
        <v>91</v>
      </c>
      <c r="AH784" s="115" t="s">
        <v>110</v>
      </c>
      <c r="AI784" s="120" t="s">
        <v>111</v>
      </c>
      <c r="AJ784" s="122" t="s">
        <v>112</v>
      </c>
      <c r="AK784" s="151" t="s">
        <v>79</v>
      </c>
      <c r="AL784" s="58"/>
      <c r="AM784" s="59"/>
    </row>
    <row r="785" spans="1:39" ht="15.75" thickBot="1" x14ac:dyDescent="0.3">
      <c r="A785" s="708" t="s">
        <v>1</v>
      </c>
      <c r="B785" s="709"/>
      <c r="C785" s="139" t="s">
        <v>2</v>
      </c>
      <c r="D785" s="143" t="s">
        <v>3</v>
      </c>
      <c r="E785" s="144" t="s">
        <v>4</v>
      </c>
      <c r="F785" s="264" t="s">
        <v>5</v>
      </c>
      <c r="G785" s="144" t="s">
        <v>33</v>
      </c>
      <c r="H785" s="264" t="s">
        <v>34</v>
      </c>
      <c r="I785" s="263" t="s">
        <v>18</v>
      </c>
      <c r="J785" s="146" t="s">
        <v>19</v>
      </c>
      <c r="K785" s="263" t="s">
        <v>20</v>
      </c>
      <c r="L785" s="264" t="s">
        <v>21</v>
      </c>
      <c r="M785" s="145" t="s">
        <v>22</v>
      </c>
      <c r="N785" s="264" t="s">
        <v>35</v>
      </c>
      <c r="O785" s="144" t="s">
        <v>36</v>
      </c>
      <c r="P785" s="264" t="s">
        <v>37</v>
      </c>
      <c r="Q785" s="144" t="s">
        <v>38</v>
      </c>
      <c r="R785" s="264" t="s">
        <v>24</v>
      </c>
      <c r="S785" s="145" t="s">
        <v>25</v>
      </c>
      <c r="T785" s="146" t="s">
        <v>26</v>
      </c>
      <c r="U785" s="144" t="s">
        <v>27</v>
      </c>
      <c r="V785" s="88" t="s">
        <v>28</v>
      </c>
      <c r="W785" s="147" t="s">
        <v>29</v>
      </c>
      <c r="X785" s="148" t="s">
        <v>30</v>
      </c>
      <c r="Y785" s="89" t="s">
        <v>31</v>
      </c>
      <c r="Z785" s="264" t="s">
        <v>32</v>
      </c>
      <c r="AA785" s="145" t="s">
        <v>51</v>
      </c>
      <c r="AB785" s="140" t="s">
        <v>52</v>
      </c>
      <c r="AC785" s="144" t="s">
        <v>53</v>
      </c>
      <c r="AD785" s="140" t="s">
        <v>54</v>
      </c>
      <c r="AE785" s="144" t="s">
        <v>55</v>
      </c>
      <c r="AF785" s="140" t="s">
        <v>56</v>
      </c>
      <c r="AG785" s="145" t="s">
        <v>60</v>
      </c>
      <c r="AH785" s="140" t="s">
        <v>61</v>
      </c>
      <c r="AI785" s="139" t="s">
        <v>62</v>
      </c>
      <c r="AJ785" s="140" t="s">
        <v>63</v>
      </c>
      <c r="AK785" s="152" t="s">
        <v>64</v>
      </c>
      <c r="AL785" s="60"/>
      <c r="AM785" s="59"/>
    </row>
    <row r="786" spans="1:39" ht="37.5" x14ac:dyDescent="0.25">
      <c r="A786" s="31">
        <v>1</v>
      </c>
      <c r="B786" s="131" t="s">
        <v>71</v>
      </c>
      <c r="C786" s="864">
        <f>C753</f>
        <v>563450</v>
      </c>
      <c r="D786" s="865">
        <f>C786-AH797</f>
        <v>548964.55000000005</v>
      </c>
      <c r="E786" s="92">
        <v>2</v>
      </c>
      <c r="F786" s="468">
        <v>42755.8</v>
      </c>
      <c r="G786" s="26">
        <v>0</v>
      </c>
      <c r="H786" s="475">
        <v>0</v>
      </c>
      <c r="I786" s="199">
        <v>1</v>
      </c>
      <c r="J786" s="29">
        <v>24710.799999999999</v>
      </c>
      <c r="K786" s="199">
        <v>0</v>
      </c>
      <c r="L786" s="437">
        <v>0</v>
      </c>
      <c r="M786" s="83">
        <f>I786+K786</f>
        <v>1</v>
      </c>
      <c r="N786" s="192">
        <f>J786+L786</f>
        <v>24710.799999999999</v>
      </c>
      <c r="O786" s="28">
        <v>1</v>
      </c>
      <c r="P786" s="221">
        <v>24710.799999999999</v>
      </c>
      <c r="Q786" s="28">
        <v>0</v>
      </c>
      <c r="R786" s="221">
        <v>0</v>
      </c>
      <c r="S786" s="77">
        <f>O786+Q786</f>
        <v>1</v>
      </c>
      <c r="T786" s="215">
        <f>P786+R786</f>
        <v>24710.799999999999</v>
      </c>
      <c r="U786" s="37">
        <v>0</v>
      </c>
      <c r="V786" s="232">
        <v>0</v>
      </c>
      <c r="W786" s="230">
        <v>0</v>
      </c>
      <c r="X786" s="52">
        <v>0</v>
      </c>
      <c r="Y786" s="232">
        <v>0</v>
      </c>
      <c r="Z786" s="230">
        <v>0</v>
      </c>
      <c r="AA786" s="49">
        <f>U786+X786</f>
        <v>0</v>
      </c>
      <c r="AB786" s="36">
        <f>W786+Z786</f>
        <v>0</v>
      </c>
      <c r="AC786" s="10"/>
      <c r="AD786" s="21"/>
      <c r="AE786" s="10"/>
      <c r="AF786" s="21"/>
      <c r="AG786" s="261">
        <f t="shared" ref="AG786:AG796" si="457">U786+X786+AC786+AE786</f>
        <v>0</v>
      </c>
      <c r="AH786" s="117">
        <f>W786+Z786+AD786+AF786</f>
        <v>0</v>
      </c>
      <c r="AI786" s="67">
        <f>AD786/C753</f>
        <v>0</v>
      </c>
      <c r="AJ786" s="141">
        <f>AF786/C753</f>
        <v>0</v>
      </c>
      <c r="AK786" s="153">
        <f>AH786/C753</f>
        <v>0</v>
      </c>
      <c r="AL786" s="61"/>
      <c r="AM786" s="59"/>
    </row>
    <row r="787" spans="1:39" ht="75" x14ac:dyDescent="0.25">
      <c r="A787" s="32">
        <v>2</v>
      </c>
      <c r="B787" s="131" t="s">
        <v>72</v>
      </c>
      <c r="C787" s="864"/>
      <c r="D787" s="865"/>
      <c r="E787" s="92">
        <v>19</v>
      </c>
      <c r="F787" s="468">
        <v>366258.74</v>
      </c>
      <c r="G787" s="26">
        <v>3</v>
      </c>
      <c r="H787" s="475">
        <v>225380</v>
      </c>
      <c r="I787" s="199">
        <v>18</v>
      </c>
      <c r="J787" s="29">
        <v>341681.74</v>
      </c>
      <c r="K787" s="199">
        <v>3</v>
      </c>
      <c r="L787" s="437">
        <v>225380</v>
      </c>
      <c r="M787" s="83">
        <f t="shared" ref="M787:N796" si="458">I787+K787</f>
        <v>21</v>
      </c>
      <c r="N787" s="192">
        <f t="shared" si="458"/>
        <v>567061.74</v>
      </c>
      <c r="O787" s="28">
        <v>6</v>
      </c>
      <c r="P787" s="221">
        <v>125795.59</v>
      </c>
      <c r="Q787" s="28">
        <v>2</v>
      </c>
      <c r="R787" s="221">
        <v>104899.37</v>
      </c>
      <c r="S787" s="77">
        <f t="shared" ref="S787:T796" si="459">O787+Q787</f>
        <v>8</v>
      </c>
      <c r="T787" s="215">
        <f t="shared" si="459"/>
        <v>230694.96</v>
      </c>
      <c r="U787" s="37">
        <v>0</v>
      </c>
      <c r="V787" s="232">
        <v>0</v>
      </c>
      <c r="W787" s="230">
        <v>0</v>
      </c>
      <c r="X787" s="52">
        <v>0</v>
      </c>
      <c r="Y787" s="232">
        <v>0</v>
      </c>
      <c r="Z787" s="230">
        <v>0</v>
      </c>
      <c r="AA787" s="49">
        <f t="shared" ref="AA787:AA796" si="460">U787+X787</f>
        <v>0</v>
      </c>
      <c r="AB787" s="36">
        <f t="shared" ref="AB787:AB796" si="461">W787+Z787</f>
        <v>0</v>
      </c>
      <c r="AC787" s="10"/>
      <c r="AD787" s="21"/>
      <c r="AE787" s="10"/>
      <c r="AF787" s="21"/>
      <c r="AG787" s="261">
        <f t="shared" si="457"/>
        <v>0</v>
      </c>
      <c r="AH787" s="117">
        <f t="shared" ref="AH787:AH796" si="462">W787+Z787+AD787+AF787</f>
        <v>0</v>
      </c>
      <c r="AI787" s="67">
        <f>AD787/C753</f>
        <v>0</v>
      </c>
      <c r="AJ787" s="141">
        <f>AF787/C753</f>
        <v>0</v>
      </c>
      <c r="AK787" s="153">
        <f>AH787/C753</f>
        <v>0</v>
      </c>
      <c r="AL787" s="61"/>
      <c r="AM787" s="59"/>
    </row>
    <row r="788" spans="1:39" ht="37.5" x14ac:dyDescent="0.25">
      <c r="A788" s="32">
        <v>3</v>
      </c>
      <c r="B788" s="131" t="s">
        <v>73</v>
      </c>
      <c r="C788" s="864"/>
      <c r="D788" s="865"/>
      <c r="E788" s="92">
        <v>4</v>
      </c>
      <c r="F788" s="468">
        <v>66012.399999999994</v>
      </c>
      <c r="G788" s="26">
        <v>0</v>
      </c>
      <c r="H788" s="475">
        <v>0</v>
      </c>
      <c r="I788" s="199">
        <v>3</v>
      </c>
      <c r="J788" s="29">
        <v>59803.360000000001</v>
      </c>
      <c r="K788" s="199">
        <v>0</v>
      </c>
      <c r="L788" s="437">
        <v>0</v>
      </c>
      <c r="M788" s="83">
        <f t="shared" si="458"/>
        <v>3</v>
      </c>
      <c r="N788" s="192">
        <f t="shared" si="458"/>
        <v>59803.360000000001</v>
      </c>
      <c r="O788" s="28">
        <v>1</v>
      </c>
      <c r="P788" s="221">
        <v>24998.91</v>
      </c>
      <c r="Q788" s="28">
        <v>0</v>
      </c>
      <c r="R788" s="221">
        <v>0</v>
      </c>
      <c r="S788" s="77">
        <f t="shared" si="459"/>
        <v>1</v>
      </c>
      <c r="T788" s="215">
        <f t="shared" si="459"/>
        <v>24998.91</v>
      </c>
      <c r="U788" s="37">
        <v>0</v>
      </c>
      <c r="V788" s="232">
        <v>0</v>
      </c>
      <c r="W788" s="230">
        <v>0</v>
      </c>
      <c r="X788" s="52">
        <v>0</v>
      </c>
      <c r="Y788" s="232">
        <v>0</v>
      </c>
      <c r="Z788" s="230">
        <v>0</v>
      </c>
      <c r="AA788" s="49">
        <f t="shared" si="460"/>
        <v>0</v>
      </c>
      <c r="AB788" s="36">
        <f t="shared" si="461"/>
        <v>0</v>
      </c>
      <c r="AC788" s="10"/>
      <c r="AD788" s="21"/>
      <c r="AE788" s="10"/>
      <c r="AF788" s="21"/>
      <c r="AG788" s="261">
        <f t="shared" si="457"/>
        <v>0</v>
      </c>
      <c r="AH788" s="117">
        <f t="shared" si="462"/>
        <v>0</v>
      </c>
      <c r="AI788" s="67">
        <f>AD788/C753</f>
        <v>0</v>
      </c>
      <c r="AJ788" s="141">
        <f>AF788/C753</f>
        <v>0</v>
      </c>
      <c r="AK788" s="153">
        <f>AH788/C753</f>
        <v>0</v>
      </c>
      <c r="AL788" s="61"/>
      <c r="AM788" s="59"/>
    </row>
    <row r="789" spans="1:39" ht="37.5" x14ac:dyDescent="0.25">
      <c r="A789" s="32">
        <v>4</v>
      </c>
      <c r="B789" s="131" t="s">
        <v>74</v>
      </c>
      <c r="C789" s="864"/>
      <c r="D789" s="865"/>
      <c r="E789" s="92">
        <v>15</v>
      </c>
      <c r="F789" s="468">
        <v>392340.8</v>
      </c>
      <c r="G789" s="26">
        <v>0</v>
      </c>
      <c r="H789" s="475">
        <v>0</v>
      </c>
      <c r="I789" s="199">
        <v>10</v>
      </c>
      <c r="J789" s="29">
        <v>251729.71</v>
      </c>
      <c r="K789" s="199">
        <v>0</v>
      </c>
      <c r="L789" s="437">
        <v>0</v>
      </c>
      <c r="M789" s="83">
        <f t="shared" si="458"/>
        <v>10</v>
      </c>
      <c r="N789" s="192">
        <f t="shared" si="458"/>
        <v>251729.71</v>
      </c>
      <c r="O789" s="28">
        <v>3</v>
      </c>
      <c r="P789" s="221">
        <v>56343.96</v>
      </c>
      <c r="Q789" s="28">
        <v>0</v>
      </c>
      <c r="R789" s="221">
        <v>0</v>
      </c>
      <c r="S789" s="77">
        <f t="shared" si="459"/>
        <v>3</v>
      </c>
      <c r="T789" s="215">
        <f t="shared" si="459"/>
        <v>56343.96</v>
      </c>
      <c r="U789" s="37">
        <v>0</v>
      </c>
      <c r="V789" s="232">
        <v>0</v>
      </c>
      <c r="W789" s="230">
        <v>0</v>
      </c>
      <c r="X789" s="52">
        <v>0</v>
      </c>
      <c r="Y789" s="232">
        <v>0</v>
      </c>
      <c r="Z789" s="230">
        <v>0</v>
      </c>
      <c r="AA789" s="49">
        <f t="shared" si="460"/>
        <v>0</v>
      </c>
      <c r="AB789" s="36">
        <f t="shared" si="461"/>
        <v>0</v>
      </c>
      <c r="AC789" s="10"/>
      <c r="AD789" s="21"/>
      <c r="AE789" s="10"/>
      <c r="AF789" s="21"/>
      <c r="AG789" s="261">
        <f t="shared" si="457"/>
        <v>0</v>
      </c>
      <c r="AH789" s="117">
        <f t="shared" si="462"/>
        <v>0</v>
      </c>
      <c r="AI789" s="67">
        <f>AD789/C753</f>
        <v>0</v>
      </c>
      <c r="AJ789" s="141">
        <f>AF789/C753</f>
        <v>0</v>
      </c>
      <c r="AK789" s="153">
        <f>AH789/C753</f>
        <v>0</v>
      </c>
      <c r="AL789" s="61"/>
      <c r="AM789" s="59"/>
    </row>
    <row r="790" spans="1:39" ht="37.5" x14ac:dyDescent="0.25">
      <c r="A790" s="32">
        <v>5</v>
      </c>
      <c r="B790" s="131" t="s">
        <v>75</v>
      </c>
      <c r="C790" s="864"/>
      <c r="D790" s="865"/>
      <c r="E790" s="92">
        <v>0</v>
      </c>
      <c r="F790" s="468">
        <v>0</v>
      </c>
      <c r="G790" s="26">
        <v>1</v>
      </c>
      <c r="H790" s="475">
        <v>25000</v>
      </c>
      <c r="I790" s="199">
        <v>0</v>
      </c>
      <c r="J790" s="29">
        <v>0</v>
      </c>
      <c r="K790" s="199">
        <v>1</v>
      </c>
      <c r="L790" s="437">
        <v>25000</v>
      </c>
      <c r="M790" s="83">
        <f t="shared" si="458"/>
        <v>1</v>
      </c>
      <c r="N790" s="192">
        <f t="shared" si="458"/>
        <v>25000</v>
      </c>
      <c r="O790" s="28">
        <v>0</v>
      </c>
      <c r="P790" s="221">
        <v>0</v>
      </c>
      <c r="Q790" s="28">
        <v>1</v>
      </c>
      <c r="R790" s="221">
        <v>11366.4</v>
      </c>
      <c r="S790" s="77">
        <f t="shared" si="459"/>
        <v>1</v>
      </c>
      <c r="T790" s="215">
        <f t="shared" si="459"/>
        <v>11366.4</v>
      </c>
      <c r="U790" s="37">
        <v>0</v>
      </c>
      <c r="V790" s="232">
        <v>0</v>
      </c>
      <c r="W790" s="230">
        <v>0</v>
      </c>
      <c r="X790" s="52">
        <v>1</v>
      </c>
      <c r="Y790" s="232">
        <v>7250</v>
      </c>
      <c r="Z790" s="230">
        <v>7250</v>
      </c>
      <c r="AA790" s="49">
        <f t="shared" si="460"/>
        <v>1</v>
      </c>
      <c r="AB790" s="36">
        <f t="shared" si="461"/>
        <v>7250</v>
      </c>
      <c r="AC790" s="10"/>
      <c r="AD790" s="21"/>
      <c r="AE790" s="10"/>
      <c r="AF790" s="21"/>
      <c r="AG790" s="261">
        <f t="shared" si="457"/>
        <v>1</v>
      </c>
      <c r="AH790" s="117">
        <f t="shared" si="462"/>
        <v>7250</v>
      </c>
      <c r="AI790" s="67">
        <f>AD790/C753</f>
        <v>0</v>
      </c>
      <c r="AJ790" s="141">
        <f>AF790/C753</f>
        <v>0</v>
      </c>
      <c r="AK790" s="153">
        <f>AH790/C753</f>
        <v>1.2867157689235957E-2</v>
      </c>
      <c r="AL790" s="61"/>
      <c r="AM790" s="59"/>
    </row>
    <row r="791" spans="1:39" ht="37.5" x14ac:dyDescent="0.25">
      <c r="A791" s="32">
        <v>6</v>
      </c>
      <c r="B791" s="131" t="s">
        <v>76</v>
      </c>
      <c r="C791" s="864"/>
      <c r="D791" s="865"/>
      <c r="E791" s="92">
        <v>2</v>
      </c>
      <c r="F791" s="468">
        <v>55364.37</v>
      </c>
      <c r="G791" s="26">
        <v>0</v>
      </c>
      <c r="H791" s="475">
        <v>0</v>
      </c>
      <c r="I791" s="199">
        <v>2</v>
      </c>
      <c r="J791" s="29">
        <v>55364.37</v>
      </c>
      <c r="K791" s="199">
        <v>0</v>
      </c>
      <c r="L791" s="437">
        <v>0</v>
      </c>
      <c r="M791" s="83">
        <f t="shared" si="458"/>
        <v>2</v>
      </c>
      <c r="N791" s="192">
        <f t="shared" si="458"/>
        <v>55364.37</v>
      </c>
      <c r="O791" s="28">
        <v>1</v>
      </c>
      <c r="P791" s="221">
        <v>30364.47</v>
      </c>
      <c r="Q791" s="28">
        <v>0</v>
      </c>
      <c r="R791" s="221">
        <v>0</v>
      </c>
      <c r="S791" s="77">
        <f t="shared" si="459"/>
        <v>1</v>
      </c>
      <c r="T791" s="215">
        <f t="shared" si="459"/>
        <v>30364.47</v>
      </c>
      <c r="U791" s="37">
        <v>0</v>
      </c>
      <c r="V791" s="232">
        <v>0</v>
      </c>
      <c r="W791" s="230">
        <v>0</v>
      </c>
      <c r="X791" s="52">
        <v>0</v>
      </c>
      <c r="Y791" s="232">
        <v>0</v>
      </c>
      <c r="Z791" s="230">
        <v>0</v>
      </c>
      <c r="AA791" s="49">
        <f t="shared" si="460"/>
        <v>0</v>
      </c>
      <c r="AB791" s="36">
        <f t="shared" si="461"/>
        <v>0</v>
      </c>
      <c r="AC791" s="10"/>
      <c r="AD791" s="21"/>
      <c r="AE791" s="10"/>
      <c r="AF791" s="21"/>
      <c r="AG791" s="261">
        <f t="shared" si="457"/>
        <v>0</v>
      </c>
      <c r="AH791" s="117">
        <f t="shared" si="462"/>
        <v>0</v>
      </c>
      <c r="AI791" s="67">
        <f>AD791/C753</f>
        <v>0</v>
      </c>
      <c r="AJ791" s="141">
        <f>AF791/C753</f>
        <v>0</v>
      </c>
      <c r="AK791" s="153">
        <f>AH791/C753</f>
        <v>0</v>
      </c>
      <c r="AL791" s="61"/>
      <c r="AM791" s="59"/>
    </row>
    <row r="792" spans="1:39" ht="38.25" thickBot="1" x14ac:dyDescent="0.35">
      <c r="A792" s="32">
        <v>7</v>
      </c>
      <c r="B792" s="132" t="s">
        <v>42</v>
      </c>
      <c r="C792" s="864"/>
      <c r="D792" s="865"/>
      <c r="E792" s="92">
        <v>0</v>
      </c>
      <c r="F792" s="468">
        <v>0</v>
      </c>
      <c r="G792" s="26">
        <v>0</v>
      </c>
      <c r="H792" s="475">
        <v>0</v>
      </c>
      <c r="I792" s="199">
        <v>0</v>
      </c>
      <c r="J792" s="29">
        <v>0</v>
      </c>
      <c r="K792" s="199">
        <v>0</v>
      </c>
      <c r="L792" s="437">
        <v>0</v>
      </c>
      <c r="M792" s="83">
        <f t="shared" si="458"/>
        <v>0</v>
      </c>
      <c r="N792" s="192">
        <f t="shared" si="458"/>
        <v>0</v>
      </c>
      <c r="O792" s="28">
        <v>0</v>
      </c>
      <c r="P792" s="221">
        <v>0</v>
      </c>
      <c r="Q792" s="28">
        <v>0</v>
      </c>
      <c r="R792" s="221">
        <v>0</v>
      </c>
      <c r="S792" s="77">
        <f t="shared" si="459"/>
        <v>0</v>
      </c>
      <c r="T792" s="215">
        <f t="shared" si="459"/>
        <v>0</v>
      </c>
      <c r="U792" s="37">
        <v>0</v>
      </c>
      <c r="V792" s="232">
        <v>0</v>
      </c>
      <c r="W792" s="230">
        <v>0</v>
      </c>
      <c r="X792" s="52">
        <v>0</v>
      </c>
      <c r="Y792" s="232">
        <v>0</v>
      </c>
      <c r="Z792" s="230">
        <v>0</v>
      </c>
      <c r="AA792" s="49">
        <f t="shared" si="460"/>
        <v>0</v>
      </c>
      <c r="AB792" s="36">
        <f t="shared" si="461"/>
        <v>0</v>
      </c>
      <c r="AC792" s="10"/>
      <c r="AD792" s="21"/>
      <c r="AE792" s="10"/>
      <c r="AF792" s="21"/>
      <c r="AG792" s="261">
        <f t="shared" si="457"/>
        <v>0</v>
      </c>
      <c r="AH792" s="117">
        <f t="shared" si="462"/>
        <v>0</v>
      </c>
      <c r="AI792" s="67">
        <f>AD792/C753</f>
        <v>0</v>
      </c>
      <c r="AJ792" s="141">
        <f>AF792/C753</f>
        <v>0</v>
      </c>
      <c r="AK792" s="153">
        <f>AH792/C753</f>
        <v>0</v>
      </c>
      <c r="AL792" s="61"/>
      <c r="AM792" s="59"/>
    </row>
    <row r="793" spans="1:39" ht="38.25" thickBot="1" x14ac:dyDescent="0.3">
      <c r="A793" s="32">
        <v>8</v>
      </c>
      <c r="B793" s="133" t="s">
        <v>67</v>
      </c>
      <c r="C793" s="864"/>
      <c r="D793" s="865"/>
      <c r="E793" s="92"/>
      <c r="F793" s="468"/>
      <c r="G793" s="26"/>
      <c r="H793" s="475"/>
      <c r="I793" s="199"/>
      <c r="J793" s="29"/>
      <c r="K793" s="199"/>
      <c r="L793" s="437"/>
      <c r="M793" s="83">
        <f t="shared" si="458"/>
        <v>0</v>
      </c>
      <c r="N793" s="192">
        <f t="shared" si="458"/>
        <v>0</v>
      </c>
      <c r="O793" s="28"/>
      <c r="P793" s="221"/>
      <c r="Q793" s="28"/>
      <c r="R793" s="221"/>
      <c r="S793" s="77">
        <f t="shared" si="459"/>
        <v>0</v>
      </c>
      <c r="T793" s="215">
        <f t="shared" si="459"/>
        <v>0</v>
      </c>
      <c r="U793" s="37"/>
      <c r="V793" s="232"/>
      <c r="W793" s="230"/>
      <c r="X793" s="52"/>
      <c r="Y793" s="232"/>
      <c r="Z793" s="230"/>
      <c r="AA793" s="49">
        <f t="shared" si="460"/>
        <v>0</v>
      </c>
      <c r="AB793" s="36">
        <f t="shared" si="461"/>
        <v>0</v>
      </c>
      <c r="AC793" s="10"/>
      <c r="AD793" s="21"/>
      <c r="AE793" s="10"/>
      <c r="AF793" s="21"/>
      <c r="AG793" s="261">
        <f t="shared" si="457"/>
        <v>0</v>
      </c>
      <c r="AH793" s="117">
        <f t="shared" si="462"/>
        <v>0</v>
      </c>
      <c r="AI793" s="67">
        <f>AD793/C753</f>
        <v>0</v>
      </c>
      <c r="AJ793" s="141">
        <f>AF793/C753</f>
        <v>0</v>
      </c>
      <c r="AK793" s="153">
        <f>AH793/C753</f>
        <v>0</v>
      </c>
      <c r="AL793" s="61"/>
      <c r="AM793" s="59"/>
    </row>
    <row r="794" spans="1:39" ht="21" x14ac:dyDescent="0.25">
      <c r="A794" s="14" t="s">
        <v>69</v>
      </c>
      <c r="B794" s="134"/>
      <c r="C794" s="864"/>
      <c r="D794" s="865"/>
      <c r="E794" s="92">
        <v>9</v>
      </c>
      <c r="F794" s="468">
        <v>152505.35</v>
      </c>
      <c r="G794" s="26">
        <v>0</v>
      </c>
      <c r="H794" s="475">
        <v>0</v>
      </c>
      <c r="I794" s="199">
        <v>7</v>
      </c>
      <c r="J794" s="29">
        <v>135039.15</v>
      </c>
      <c r="K794" s="199">
        <v>0</v>
      </c>
      <c r="L794" s="437">
        <v>0</v>
      </c>
      <c r="M794" s="83">
        <f t="shared" si="458"/>
        <v>7</v>
      </c>
      <c r="N794" s="192">
        <f t="shared" si="458"/>
        <v>135039.15</v>
      </c>
      <c r="O794" s="28">
        <v>3</v>
      </c>
      <c r="P794" s="221">
        <v>49412.85</v>
      </c>
      <c r="Q794" s="28">
        <v>0</v>
      </c>
      <c r="R794" s="221">
        <v>0</v>
      </c>
      <c r="S794" s="77">
        <f t="shared" si="459"/>
        <v>3</v>
      </c>
      <c r="T794" s="215">
        <f t="shared" si="459"/>
        <v>49412.85</v>
      </c>
      <c r="U794" s="37">
        <v>0</v>
      </c>
      <c r="V794" s="232">
        <v>0</v>
      </c>
      <c r="W794" s="230">
        <v>0</v>
      </c>
      <c r="X794" s="52">
        <v>0</v>
      </c>
      <c r="Y794" s="232">
        <v>0</v>
      </c>
      <c r="Z794" s="230">
        <v>0</v>
      </c>
      <c r="AA794" s="49">
        <f t="shared" si="460"/>
        <v>0</v>
      </c>
      <c r="AB794" s="36">
        <f t="shared" si="461"/>
        <v>0</v>
      </c>
      <c r="AC794" s="10"/>
      <c r="AD794" s="21"/>
      <c r="AE794" s="10"/>
      <c r="AF794" s="21"/>
      <c r="AG794" s="261">
        <f t="shared" si="457"/>
        <v>0</v>
      </c>
      <c r="AH794" s="117">
        <f t="shared" si="462"/>
        <v>0</v>
      </c>
      <c r="AI794" s="67">
        <f>AD794/C753</f>
        <v>0</v>
      </c>
      <c r="AJ794" s="141">
        <f>AF794/C753</f>
        <v>0</v>
      </c>
      <c r="AK794" s="153">
        <f>AH794/C753</f>
        <v>0</v>
      </c>
      <c r="AL794" s="61"/>
      <c r="AM794" s="59"/>
    </row>
    <row r="795" spans="1:39" ht="21" x14ac:dyDescent="0.25">
      <c r="A795" s="14" t="s">
        <v>68</v>
      </c>
      <c r="B795" s="134"/>
      <c r="C795" s="864"/>
      <c r="D795" s="865"/>
      <c r="E795" s="92">
        <v>0</v>
      </c>
      <c r="F795" s="468">
        <v>0</v>
      </c>
      <c r="G795" s="26">
        <v>4</v>
      </c>
      <c r="H795" s="475">
        <v>31550</v>
      </c>
      <c r="I795" s="199">
        <v>0</v>
      </c>
      <c r="J795" s="29">
        <v>0</v>
      </c>
      <c r="K795" s="199">
        <v>4</v>
      </c>
      <c r="L795" s="437">
        <v>31550</v>
      </c>
      <c r="M795" s="83">
        <f t="shared" si="458"/>
        <v>4</v>
      </c>
      <c r="N795" s="192">
        <f t="shared" si="458"/>
        <v>31550</v>
      </c>
      <c r="O795" s="28">
        <v>0</v>
      </c>
      <c r="P795" s="221">
        <v>0</v>
      </c>
      <c r="Q795" s="28">
        <v>3</v>
      </c>
      <c r="R795" s="221">
        <v>17448.900000000001</v>
      </c>
      <c r="S795" s="77">
        <f t="shared" si="459"/>
        <v>3</v>
      </c>
      <c r="T795" s="215">
        <f t="shared" si="459"/>
        <v>17448.900000000001</v>
      </c>
      <c r="U795" s="37">
        <v>0</v>
      </c>
      <c r="V795" s="232">
        <v>0</v>
      </c>
      <c r="W795" s="230">
        <v>0</v>
      </c>
      <c r="X795" s="52">
        <v>3</v>
      </c>
      <c r="Y795" s="232">
        <v>7235.45</v>
      </c>
      <c r="Z795" s="230">
        <v>7235.45</v>
      </c>
      <c r="AA795" s="49">
        <f t="shared" si="460"/>
        <v>3</v>
      </c>
      <c r="AB795" s="36">
        <f t="shared" si="461"/>
        <v>7235.45</v>
      </c>
      <c r="AC795" s="10"/>
      <c r="AD795" s="21"/>
      <c r="AE795" s="10"/>
      <c r="AF795" s="21"/>
      <c r="AG795" s="261">
        <f t="shared" si="457"/>
        <v>3</v>
      </c>
      <c r="AH795" s="117">
        <f t="shared" si="462"/>
        <v>7235.45</v>
      </c>
      <c r="AI795" s="67">
        <f>AD795/C753</f>
        <v>0</v>
      </c>
      <c r="AJ795" s="141">
        <f>AF795/C753</f>
        <v>0</v>
      </c>
      <c r="AK795" s="153">
        <f>AH795/C753</f>
        <v>1.2841334634838938E-2</v>
      </c>
      <c r="AL795" s="61"/>
      <c r="AM795" s="59"/>
    </row>
    <row r="796" spans="1:39" ht="21.75" thickBot="1" x14ac:dyDescent="0.3">
      <c r="A796" s="14" t="s">
        <v>70</v>
      </c>
      <c r="B796" s="134"/>
      <c r="C796" s="878"/>
      <c r="D796" s="879"/>
      <c r="E796" s="95"/>
      <c r="F796" s="474"/>
      <c r="G796" s="27"/>
      <c r="H796" s="476"/>
      <c r="I796" s="201"/>
      <c r="J796" s="30"/>
      <c r="K796" s="201"/>
      <c r="L796" s="438"/>
      <c r="M796" s="83">
        <f t="shared" si="458"/>
        <v>0</v>
      </c>
      <c r="N796" s="192">
        <f t="shared" si="458"/>
        <v>0</v>
      </c>
      <c r="O796" s="44"/>
      <c r="P796" s="20"/>
      <c r="Q796" s="44"/>
      <c r="R796" s="20"/>
      <c r="S796" s="77">
        <f t="shared" si="459"/>
        <v>0</v>
      </c>
      <c r="T796" s="215">
        <f t="shared" si="459"/>
        <v>0</v>
      </c>
      <c r="U796" s="106"/>
      <c r="V796" s="259"/>
      <c r="W796" s="258"/>
      <c r="X796" s="109"/>
      <c r="Y796" s="259"/>
      <c r="Z796" s="258"/>
      <c r="AA796" s="49">
        <f t="shared" si="460"/>
        <v>0</v>
      </c>
      <c r="AB796" s="36">
        <f t="shared" si="461"/>
        <v>0</v>
      </c>
      <c r="AC796" s="149"/>
      <c r="AD796" s="150"/>
      <c r="AE796" s="149"/>
      <c r="AF796" s="150"/>
      <c r="AG796" s="261">
        <f t="shared" si="457"/>
        <v>0</v>
      </c>
      <c r="AH796" s="117">
        <f t="shared" si="462"/>
        <v>0</v>
      </c>
      <c r="AI796" s="68">
        <f>AD796/C753</f>
        <v>0</v>
      </c>
      <c r="AJ796" s="142">
        <f>AF796/C753</f>
        <v>0</v>
      </c>
      <c r="AK796" s="154">
        <f>AH796/C753</f>
        <v>0</v>
      </c>
      <c r="AL796" s="61"/>
      <c r="AM796" s="59"/>
    </row>
    <row r="797" spans="1:39" ht="24" thickBot="1" x14ac:dyDescent="0.3">
      <c r="A797" s="719" t="s">
        <v>40</v>
      </c>
      <c r="B797" s="720"/>
      <c r="C797" s="135">
        <f>C786</f>
        <v>563450</v>
      </c>
      <c r="D797" s="135">
        <f>D786</f>
        <v>548964.55000000005</v>
      </c>
      <c r="E797" s="56">
        <f>SUM(E786:E796)</f>
        <v>51</v>
      </c>
      <c r="F797" s="236">
        <f t="shared" ref="F797:AG797" si="463">SUM(F786:F796)</f>
        <v>1075237.46</v>
      </c>
      <c r="G797" s="56">
        <f t="shared" si="463"/>
        <v>8</v>
      </c>
      <c r="H797" s="96">
        <f t="shared" si="463"/>
        <v>281930</v>
      </c>
      <c r="I797" s="247">
        <f t="shared" si="463"/>
        <v>41</v>
      </c>
      <c r="J797" s="46">
        <f t="shared" si="463"/>
        <v>868329.13</v>
      </c>
      <c r="K797" s="247">
        <f t="shared" si="463"/>
        <v>8</v>
      </c>
      <c r="L797" s="236">
        <f t="shared" si="463"/>
        <v>281930</v>
      </c>
      <c r="M797" s="82">
        <f t="shared" si="463"/>
        <v>49</v>
      </c>
      <c r="N797" s="236">
        <f t="shared" si="463"/>
        <v>1150259.1299999999</v>
      </c>
      <c r="O797" s="86">
        <f t="shared" si="463"/>
        <v>15</v>
      </c>
      <c r="P797" s="236">
        <f t="shared" si="463"/>
        <v>311626.57999999996</v>
      </c>
      <c r="Q797" s="86">
        <f t="shared" si="463"/>
        <v>6</v>
      </c>
      <c r="R797" s="38">
        <f t="shared" si="463"/>
        <v>133714.66999999998</v>
      </c>
      <c r="S797" s="75">
        <f t="shared" si="463"/>
        <v>21</v>
      </c>
      <c r="T797" s="38">
        <f t="shared" si="463"/>
        <v>445341.25</v>
      </c>
      <c r="U797" s="85">
        <f t="shared" si="463"/>
        <v>0</v>
      </c>
      <c r="V797" s="38">
        <f t="shared" si="463"/>
        <v>0</v>
      </c>
      <c r="W797" s="96">
        <f t="shared" si="463"/>
        <v>0</v>
      </c>
      <c r="X797" s="75">
        <f t="shared" si="463"/>
        <v>4</v>
      </c>
      <c r="Y797" s="38">
        <f t="shared" si="463"/>
        <v>14485.45</v>
      </c>
      <c r="Z797" s="38">
        <f t="shared" si="463"/>
        <v>14485.45</v>
      </c>
      <c r="AA797" s="136">
        <f t="shared" si="463"/>
        <v>4</v>
      </c>
      <c r="AB797" s="46">
        <f t="shared" si="463"/>
        <v>14485.45</v>
      </c>
      <c r="AC797" s="97">
        <f t="shared" si="463"/>
        <v>0</v>
      </c>
      <c r="AD797" s="46">
        <f t="shared" si="463"/>
        <v>0</v>
      </c>
      <c r="AE797" s="86">
        <f t="shared" si="463"/>
        <v>0</v>
      </c>
      <c r="AF797" s="46">
        <f t="shared" si="463"/>
        <v>0</v>
      </c>
      <c r="AG797" s="75">
        <f t="shared" si="463"/>
        <v>4</v>
      </c>
      <c r="AH797" s="96">
        <f>SUM(AH786:AH796)</f>
        <v>14485.45</v>
      </c>
      <c r="AI797" s="137">
        <f>AD797/C753</f>
        <v>0</v>
      </c>
      <c r="AJ797" s="138">
        <f>AF797/C753</f>
        <v>0</v>
      </c>
      <c r="AK797" s="65">
        <f>AH797/C753</f>
        <v>2.5708492324074898E-2</v>
      </c>
      <c r="AL797" s="61"/>
      <c r="AM797" s="59"/>
    </row>
    <row r="798" spans="1:39" x14ac:dyDescent="0.25">
      <c r="E798" s="336" t="str">
        <f>IF(E766=E797,"OK","BŁĄD")</f>
        <v>OK</v>
      </c>
      <c r="F798" s="610" t="str">
        <f t="shared" ref="F798" si="464">IF(F766=F797,"OK","BŁĄD")</f>
        <v>OK</v>
      </c>
      <c r="G798" s="336" t="str">
        <f t="shared" ref="G798" si="465">IF(G766=G797,"OK","BŁĄD")</f>
        <v>OK</v>
      </c>
      <c r="H798" s="610" t="str">
        <f t="shared" ref="H798" si="466">IF(H766=H797,"OK","BŁĄD")</f>
        <v>OK</v>
      </c>
      <c r="I798" s="573" t="str">
        <f t="shared" ref="I798" si="467">IF(I766=I797,"OK","BŁĄD")</f>
        <v>OK</v>
      </c>
      <c r="J798" s="336" t="str">
        <f t="shared" ref="J798" si="468">IF(J766=J797,"OK","BŁĄD")</f>
        <v>OK</v>
      </c>
      <c r="K798" s="573" t="str">
        <f t="shared" ref="K798" si="469">IF(K766=K797,"OK","BŁĄD")</f>
        <v>OK</v>
      </c>
      <c r="L798" s="610" t="str">
        <f t="shared" ref="L798" si="470">IF(L766=L797,"OK","BŁĄD")</f>
        <v>OK</v>
      </c>
      <c r="M798" s="336" t="str">
        <f t="shared" ref="M798" si="471">IF(M766=M797,"OK","BŁĄD")</f>
        <v>OK</v>
      </c>
      <c r="N798" s="336" t="str">
        <f t="shared" ref="N798" si="472">IF(N766=N797,"OK","BŁĄD")</f>
        <v>OK</v>
      </c>
      <c r="O798" s="336" t="str">
        <f t="shared" ref="O798" si="473">IF(O766=O797,"OK","BŁĄD")</f>
        <v>OK</v>
      </c>
      <c r="P798" s="336" t="str">
        <f t="shared" ref="P798" si="474">IF(P766=P797,"OK","BŁĄD")</f>
        <v>OK</v>
      </c>
      <c r="Q798" s="336" t="str">
        <f t="shared" ref="Q798" si="475">IF(Q766=Q797,"OK","BŁĄD")</f>
        <v>OK</v>
      </c>
      <c r="R798" s="336" t="str">
        <f t="shared" ref="R798" si="476">IF(R766=R797,"OK","BŁĄD")</f>
        <v>OK</v>
      </c>
      <c r="S798" s="336" t="str">
        <f t="shared" ref="S798" si="477">IF(S766=S797,"OK","BŁĄD")</f>
        <v>OK</v>
      </c>
      <c r="T798" s="336" t="str">
        <f t="shared" ref="T798" si="478">IF(T766=T797,"OK","BŁĄD")</f>
        <v>OK</v>
      </c>
      <c r="U798" s="336" t="str">
        <f t="shared" ref="U798" si="479">IF(U766=U797,"OK","BŁĄD")</f>
        <v>OK</v>
      </c>
      <c r="V798" s="336" t="str">
        <f t="shared" ref="V798" si="480">IF(V766=V797,"OK","BŁĄD")</f>
        <v>OK</v>
      </c>
      <c r="W798" s="336" t="str">
        <f t="shared" ref="W798" si="481">IF(W766=W797,"OK","BŁĄD")</f>
        <v>OK</v>
      </c>
      <c r="X798" s="336" t="str">
        <f t="shared" ref="X798" si="482">IF(X766=X797,"OK","BŁĄD")</f>
        <v>OK</v>
      </c>
      <c r="Y798" s="336" t="str">
        <f t="shared" ref="Y798" si="483">IF(Y766=Y797,"OK","BŁĄD")</f>
        <v>OK</v>
      </c>
      <c r="Z798" s="336" t="str">
        <f t="shared" ref="Z798" si="484">IF(Z766=Z797,"OK","BŁĄD")</f>
        <v>OK</v>
      </c>
      <c r="AA798" s="336" t="str">
        <f t="shared" ref="AA798" si="485">IF(AA766=AA797,"OK","BŁĄD")</f>
        <v>OK</v>
      </c>
      <c r="AB798" s="336" t="str">
        <f t="shared" ref="AB798" si="486">IF(AB766=AB797,"OK","BŁĄD")</f>
        <v>OK</v>
      </c>
      <c r="AC798" s="336" t="str">
        <f t="shared" ref="AC798" si="487">IF(AC766=AC797,"OK","BŁĄD")</f>
        <v>OK</v>
      </c>
      <c r="AD798" s="336" t="str">
        <f t="shared" ref="AD798" si="488">IF(AD766=AD797,"OK","BŁĄD")</f>
        <v>OK</v>
      </c>
      <c r="AE798" s="336" t="str">
        <f t="shared" ref="AE798" si="489">IF(AE766=AE797,"OK","BŁĄD")</f>
        <v>OK</v>
      </c>
      <c r="AF798" s="336" t="str">
        <f t="shared" ref="AF798" si="490">IF(AF766=AF797,"OK","BŁĄD")</f>
        <v>OK</v>
      </c>
      <c r="AG798" s="336" t="str">
        <f t="shared" ref="AG798" si="491">IF(AG766=AG797,"OK","BŁĄD")</f>
        <v>OK</v>
      </c>
      <c r="AH798" s="336" t="str">
        <f t="shared" ref="AH798" si="492">IF(AH766=AH797,"OK","BŁĄD")</f>
        <v>OK</v>
      </c>
      <c r="AJ798" s="59"/>
      <c r="AK798" s="59"/>
      <c r="AL798" s="59"/>
      <c r="AM798" s="59"/>
    </row>
    <row r="799" spans="1:39" ht="15.75" thickBot="1" x14ac:dyDescent="0.3">
      <c r="AJ799" s="59"/>
      <c r="AK799" s="59"/>
      <c r="AL799" s="59"/>
      <c r="AM799" s="59"/>
    </row>
    <row r="800" spans="1:39" ht="19.5" thickTop="1" x14ac:dyDescent="0.3">
      <c r="A800" s="721" t="s">
        <v>45</v>
      </c>
      <c r="B800" s="722"/>
      <c r="C800" s="722"/>
      <c r="D800" s="722"/>
      <c r="E800" s="722"/>
      <c r="F800" s="722"/>
      <c r="G800" s="722"/>
      <c r="H800" s="722"/>
      <c r="I800" s="722"/>
      <c r="J800" s="722"/>
      <c r="K800" s="723"/>
      <c r="L800" s="722"/>
      <c r="M800" s="722"/>
      <c r="N800" s="722"/>
      <c r="O800" s="722"/>
      <c r="P800" s="722"/>
      <c r="Q800" s="724"/>
      <c r="AD800" s="33" t="s">
        <v>50</v>
      </c>
      <c r="AE800" s="3" t="str">
        <f>IF(AH797=AH766,"OK","BŁĄD")</f>
        <v>OK</v>
      </c>
    </row>
    <row r="801" spans="1:38" x14ac:dyDescent="0.25">
      <c r="A801" s="725"/>
      <c r="B801" s="726"/>
      <c r="C801" s="726"/>
      <c r="D801" s="726"/>
      <c r="E801" s="726"/>
      <c r="F801" s="726"/>
      <c r="G801" s="726"/>
      <c r="H801" s="726"/>
      <c r="I801" s="726"/>
      <c r="J801" s="726"/>
      <c r="K801" s="727"/>
      <c r="L801" s="726"/>
      <c r="M801" s="726"/>
      <c r="N801" s="726"/>
      <c r="O801" s="726"/>
      <c r="P801" s="726"/>
      <c r="Q801" s="728"/>
    </row>
    <row r="802" spans="1:38" x14ac:dyDescent="0.25">
      <c r="A802" s="725"/>
      <c r="B802" s="726"/>
      <c r="C802" s="726"/>
      <c r="D802" s="726"/>
      <c r="E802" s="726"/>
      <c r="F802" s="726"/>
      <c r="G802" s="726"/>
      <c r="H802" s="726"/>
      <c r="I802" s="726"/>
      <c r="J802" s="726"/>
      <c r="K802" s="727"/>
      <c r="L802" s="726"/>
      <c r="M802" s="726"/>
      <c r="N802" s="726"/>
      <c r="O802" s="726"/>
      <c r="P802" s="726"/>
      <c r="Q802" s="728"/>
    </row>
    <row r="803" spans="1:38" x14ac:dyDescent="0.25">
      <c r="A803" s="725"/>
      <c r="B803" s="726"/>
      <c r="C803" s="726"/>
      <c r="D803" s="726"/>
      <c r="E803" s="726"/>
      <c r="F803" s="726"/>
      <c r="G803" s="726"/>
      <c r="H803" s="726"/>
      <c r="I803" s="726"/>
      <c r="J803" s="726"/>
      <c r="K803" s="727"/>
      <c r="L803" s="726"/>
      <c r="M803" s="726"/>
      <c r="N803" s="726"/>
      <c r="O803" s="726"/>
      <c r="P803" s="726"/>
      <c r="Q803" s="728"/>
    </row>
    <row r="804" spans="1:38" x14ac:dyDescent="0.25">
      <c r="A804" s="725"/>
      <c r="B804" s="726"/>
      <c r="C804" s="726"/>
      <c r="D804" s="726"/>
      <c r="E804" s="726"/>
      <c r="F804" s="726"/>
      <c r="G804" s="726"/>
      <c r="H804" s="726"/>
      <c r="I804" s="726"/>
      <c r="J804" s="726"/>
      <c r="K804" s="727"/>
      <c r="L804" s="726"/>
      <c r="M804" s="726"/>
      <c r="N804" s="726"/>
      <c r="O804" s="726"/>
      <c r="P804" s="726"/>
      <c r="Q804" s="728"/>
    </row>
    <row r="805" spans="1:38" x14ac:dyDescent="0.25">
      <c r="A805" s="725"/>
      <c r="B805" s="726"/>
      <c r="C805" s="726"/>
      <c r="D805" s="726"/>
      <c r="E805" s="726"/>
      <c r="F805" s="726"/>
      <c r="G805" s="726"/>
      <c r="H805" s="726"/>
      <c r="I805" s="726"/>
      <c r="J805" s="726"/>
      <c r="K805" s="727"/>
      <c r="L805" s="726"/>
      <c r="M805" s="726"/>
      <c r="N805" s="726"/>
      <c r="O805" s="726"/>
      <c r="P805" s="726"/>
      <c r="Q805" s="728"/>
    </row>
    <row r="806" spans="1:38" x14ac:dyDescent="0.25">
      <c r="A806" s="725"/>
      <c r="B806" s="726"/>
      <c r="C806" s="726"/>
      <c r="D806" s="726"/>
      <c r="E806" s="726"/>
      <c r="F806" s="726"/>
      <c r="G806" s="726"/>
      <c r="H806" s="726"/>
      <c r="I806" s="726"/>
      <c r="J806" s="726"/>
      <c r="K806" s="727"/>
      <c r="L806" s="726"/>
      <c r="M806" s="726"/>
      <c r="N806" s="726"/>
      <c r="O806" s="726"/>
      <c r="P806" s="726"/>
      <c r="Q806" s="728"/>
    </row>
    <row r="807" spans="1:38" x14ac:dyDescent="0.25">
      <c r="A807" s="725"/>
      <c r="B807" s="726"/>
      <c r="C807" s="726"/>
      <c r="D807" s="726"/>
      <c r="E807" s="726"/>
      <c r="F807" s="726"/>
      <c r="G807" s="726"/>
      <c r="H807" s="726"/>
      <c r="I807" s="726"/>
      <c r="J807" s="726"/>
      <c r="K807" s="727"/>
      <c r="L807" s="726"/>
      <c r="M807" s="726"/>
      <c r="N807" s="726"/>
      <c r="O807" s="726"/>
      <c r="P807" s="726"/>
      <c r="Q807" s="728"/>
    </row>
    <row r="808" spans="1:38" ht="15.75" thickBot="1" x14ac:dyDescent="0.3">
      <c r="A808" s="729"/>
      <c r="B808" s="730"/>
      <c r="C808" s="730"/>
      <c r="D808" s="730"/>
      <c r="E808" s="730"/>
      <c r="F808" s="730"/>
      <c r="G808" s="730"/>
      <c r="H808" s="730"/>
      <c r="I808" s="730"/>
      <c r="J808" s="730"/>
      <c r="K808" s="731"/>
      <c r="L808" s="730"/>
      <c r="M808" s="730"/>
      <c r="N808" s="730"/>
      <c r="O808" s="730"/>
      <c r="P808" s="730"/>
      <c r="Q808" s="732"/>
    </row>
    <row r="809" spans="1:38" ht="15.75" thickTop="1" x14ac:dyDescent="0.25"/>
    <row r="810" spans="1:38" x14ac:dyDescent="0.25">
      <c r="B810" s="1"/>
      <c r="C810" s="1"/>
    </row>
    <row r="813" spans="1:38" ht="18.75" x14ac:dyDescent="0.3">
      <c r="B813" s="2" t="s">
        <v>15</v>
      </c>
      <c r="C813" s="2"/>
      <c r="D813" s="2"/>
      <c r="E813" s="2"/>
      <c r="F813" s="618"/>
      <c r="G813" s="2"/>
    </row>
    <row r="814" spans="1:38" ht="26.25" x14ac:dyDescent="0.4">
      <c r="A814" s="603"/>
      <c r="B814" s="868" t="s">
        <v>125</v>
      </c>
      <c r="C814" s="868"/>
      <c r="D814" s="868"/>
      <c r="E814" s="868"/>
      <c r="F814" s="868"/>
      <c r="G814" s="868"/>
      <c r="H814" s="868"/>
      <c r="I814" s="868"/>
      <c r="J814" s="868"/>
      <c r="K814" s="869"/>
      <c r="L814" s="868"/>
      <c r="M814" s="868"/>
      <c r="N814" s="868"/>
      <c r="S814" s="3"/>
      <c r="X814" s="3"/>
      <c r="AA814" s="3"/>
      <c r="AG814" s="3"/>
    </row>
    <row r="815" spans="1:38" ht="21.75" thickBot="1" x14ac:dyDescent="0.4">
      <c r="B815" s="8"/>
      <c r="C815" s="8"/>
      <c r="D815" s="8"/>
      <c r="E815" s="8"/>
      <c r="F815" s="214"/>
      <c r="G815" s="8"/>
      <c r="H815" s="214"/>
      <c r="I815" s="196"/>
      <c r="J815" s="214"/>
      <c r="K815" s="196"/>
      <c r="L815" s="214"/>
    </row>
    <row r="816" spans="1:38" ht="27" customHeight="1" thickBot="1" x14ac:dyDescent="0.3">
      <c r="A816" s="791" t="s">
        <v>150</v>
      </c>
      <c r="B816" s="792"/>
      <c r="C816" s="792"/>
      <c r="D816" s="792"/>
      <c r="E816" s="792"/>
      <c r="F816" s="792"/>
      <c r="G816" s="792"/>
      <c r="H816" s="792"/>
      <c r="I816" s="792"/>
      <c r="J816" s="792"/>
      <c r="K816" s="793"/>
      <c r="L816" s="792"/>
      <c r="M816" s="792"/>
      <c r="N816" s="792"/>
      <c r="O816" s="792"/>
      <c r="P816" s="792"/>
      <c r="Q816" s="792"/>
      <c r="R816" s="792"/>
      <c r="S816" s="792"/>
      <c r="T816" s="792"/>
      <c r="U816" s="792"/>
      <c r="V816" s="792"/>
      <c r="W816" s="792"/>
      <c r="X816" s="792"/>
      <c r="Y816" s="792"/>
      <c r="Z816" s="792"/>
      <c r="AA816" s="792"/>
      <c r="AB816" s="792"/>
      <c r="AC816" s="792"/>
      <c r="AD816" s="792"/>
      <c r="AE816" s="792"/>
      <c r="AF816" s="792"/>
      <c r="AG816" s="792"/>
      <c r="AH816" s="792"/>
      <c r="AI816" s="792"/>
      <c r="AJ816" s="792"/>
      <c r="AK816" s="792"/>
      <c r="AL816" s="43"/>
    </row>
    <row r="817" spans="1:38" ht="33.75" customHeight="1" x14ac:dyDescent="0.25">
      <c r="A817" s="794" t="s">
        <v>0</v>
      </c>
      <c r="B817" s="795"/>
      <c r="C817" s="744" t="s">
        <v>41</v>
      </c>
      <c r="D817" s="745"/>
      <c r="E817" s="748" t="s">
        <v>80</v>
      </c>
      <c r="F817" s="749"/>
      <c r="G817" s="749"/>
      <c r="H817" s="749"/>
      <c r="I817" s="749"/>
      <c r="J817" s="749"/>
      <c r="K817" s="750"/>
      <c r="L817" s="749"/>
      <c r="M817" s="749"/>
      <c r="N817" s="802"/>
      <c r="O817" s="754" t="s">
        <v>78</v>
      </c>
      <c r="P817" s="755"/>
      <c r="Q817" s="755"/>
      <c r="R817" s="755"/>
      <c r="S817" s="755"/>
      <c r="T817" s="755"/>
      <c r="U817" s="755"/>
      <c r="V817" s="755"/>
      <c r="W817" s="755"/>
      <c r="X817" s="755"/>
      <c r="Y817" s="755"/>
      <c r="Z817" s="755"/>
      <c r="AA817" s="755"/>
      <c r="AB817" s="755"/>
      <c r="AC817" s="755"/>
      <c r="AD817" s="755"/>
      <c r="AE817" s="755"/>
      <c r="AF817" s="755"/>
      <c r="AG817" s="755"/>
      <c r="AH817" s="755"/>
      <c r="AI817" s="755"/>
      <c r="AJ817" s="755"/>
      <c r="AK817" s="755"/>
      <c r="AL817" s="756"/>
    </row>
    <row r="818" spans="1:38" ht="51" customHeight="1" thickBot="1" x14ac:dyDescent="0.3">
      <c r="A818" s="796"/>
      <c r="B818" s="797"/>
      <c r="C818" s="800"/>
      <c r="D818" s="801"/>
      <c r="E818" s="803"/>
      <c r="F818" s="804"/>
      <c r="G818" s="804"/>
      <c r="H818" s="804"/>
      <c r="I818" s="804"/>
      <c r="J818" s="804"/>
      <c r="K818" s="805"/>
      <c r="L818" s="804"/>
      <c r="M818" s="804"/>
      <c r="N818" s="806"/>
      <c r="O818" s="859"/>
      <c r="P818" s="860"/>
      <c r="Q818" s="860"/>
      <c r="R818" s="860"/>
      <c r="S818" s="860"/>
      <c r="T818" s="860"/>
      <c r="U818" s="860"/>
      <c r="V818" s="860"/>
      <c r="W818" s="860"/>
      <c r="X818" s="860"/>
      <c r="Y818" s="860"/>
      <c r="Z818" s="860"/>
      <c r="AA818" s="860"/>
      <c r="AB818" s="860"/>
      <c r="AC818" s="860"/>
      <c r="AD818" s="860"/>
      <c r="AE818" s="860"/>
      <c r="AF818" s="860"/>
      <c r="AG818" s="860"/>
      <c r="AH818" s="860"/>
      <c r="AI818" s="860"/>
      <c r="AJ818" s="860"/>
      <c r="AK818" s="860"/>
      <c r="AL818" s="861"/>
    </row>
    <row r="819" spans="1:38" ht="75" customHeight="1" x14ac:dyDescent="0.25">
      <c r="A819" s="796"/>
      <c r="B819" s="797"/>
      <c r="C819" s="862" t="s">
        <v>43</v>
      </c>
      <c r="D819" s="866" t="s">
        <v>44</v>
      </c>
      <c r="E819" s="853" t="s">
        <v>59</v>
      </c>
      <c r="F819" s="854"/>
      <c r="G819" s="854"/>
      <c r="H819" s="855"/>
      <c r="I819" s="845" t="s">
        <v>58</v>
      </c>
      <c r="J819" s="846"/>
      <c r="K819" s="847"/>
      <c r="L819" s="848"/>
      <c r="M819" s="841" t="s">
        <v>49</v>
      </c>
      <c r="N819" s="842"/>
      <c r="O819" s="807" t="s">
        <v>103</v>
      </c>
      <c r="P819" s="808"/>
      <c r="Q819" s="808"/>
      <c r="R819" s="808"/>
      <c r="S819" s="811" t="s">
        <v>49</v>
      </c>
      <c r="T819" s="812"/>
      <c r="U819" s="815" t="s">
        <v>104</v>
      </c>
      <c r="V819" s="816"/>
      <c r="W819" s="816"/>
      <c r="X819" s="816"/>
      <c r="Y819" s="816"/>
      <c r="Z819" s="817"/>
      <c r="AA819" s="821" t="s">
        <v>49</v>
      </c>
      <c r="AB819" s="822"/>
      <c r="AC819" s="825" t="s">
        <v>105</v>
      </c>
      <c r="AD819" s="826"/>
      <c r="AE819" s="826"/>
      <c r="AF819" s="827"/>
      <c r="AG819" s="831" t="s">
        <v>49</v>
      </c>
      <c r="AH819" s="832"/>
      <c r="AI819" s="835" t="s">
        <v>23</v>
      </c>
      <c r="AJ819" s="836"/>
      <c r="AK819" s="836"/>
      <c r="AL819" s="837"/>
    </row>
    <row r="820" spans="1:38" ht="75" customHeight="1" thickBot="1" x14ac:dyDescent="0.3">
      <c r="A820" s="796"/>
      <c r="B820" s="797"/>
      <c r="C820" s="862"/>
      <c r="D820" s="866"/>
      <c r="E820" s="856"/>
      <c r="F820" s="857"/>
      <c r="G820" s="857"/>
      <c r="H820" s="858"/>
      <c r="I820" s="849"/>
      <c r="J820" s="850"/>
      <c r="K820" s="851"/>
      <c r="L820" s="852"/>
      <c r="M820" s="843"/>
      <c r="N820" s="844"/>
      <c r="O820" s="809"/>
      <c r="P820" s="810"/>
      <c r="Q820" s="810"/>
      <c r="R820" s="810"/>
      <c r="S820" s="813"/>
      <c r="T820" s="814"/>
      <c r="U820" s="818"/>
      <c r="V820" s="819"/>
      <c r="W820" s="819"/>
      <c r="X820" s="819"/>
      <c r="Y820" s="819"/>
      <c r="Z820" s="820"/>
      <c r="AA820" s="823"/>
      <c r="AB820" s="824"/>
      <c r="AC820" s="828"/>
      <c r="AD820" s="829"/>
      <c r="AE820" s="829"/>
      <c r="AF820" s="830"/>
      <c r="AG820" s="833"/>
      <c r="AH820" s="834"/>
      <c r="AI820" s="838"/>
      <c r="AJ820" s="839"/>
      <c r="AK820" s="839"/>
      <c r="AL820" s="840"/>
    </row>
    <row r="821" spans="1:38" ht="139.5" customHeight="1" thickBot="1" x14ac:dyDescent="0.3">
      <c r="A821" s="798"/>
      <c r="B821" s="799"/>
      <c r="C821" s="863"/>
      <c r="D821" s="867"/>
      <c r="E821" s="91" t="s">
        <v>81</v>
      </c>
      <c r="F821" s="619" t="s">
        <v>82</v>
      </c>
      <c r="G821" s="91" t="s">
        <v>83</v>
      </c>
      <c r="H821" s="619" t="s">
        <v>84</v>
      </c>
      <c r="I821" s="197" t="s">
        <v>81</v>
      </c>
      <c r="J821" s="64" t="s">
        <v>92</v>
      </c>
      <c r="K821" s="197" t="s">
        <v>93</v>
      </c>
      <c r="L821" s="64" t="s">
        <v>94</v>
      </c>
      <c r="M821" s="98" t="s">
        <v>85</v>
      </c>
      <c r="N821" s="207" t="s">
        <v>86</v>
      </c>
      <c r="O821" s="100" t="s">
        <v>87</v>
      </c>
      <c r="P821" s="102" t="s">
        <v>101</v>
      </c>
      <c r="Q821" s="100" t="s">
        <v>88</v>
      </c>
      <c r="R821" s="102" t="s">
        <v>102</v>
      </c>
      <c r="S821" s="103" t="s">
        <v>89</v>
      </c>
      <c r="T821" s="213" t="s">
        <v>90</v>
      </c>
      <c r="U821" s="104" t="s">
        <v>87</v>
      </c>
      <c r="V821" s="107" t="s">
        <v>106</v>
      </c>
      <c r="W821" s="105" t="s">
        <v>107</v>
      </c>
      <c r="X821" s="108" t="s">
        <v>88</v>
      </c>
      <c r="Y821" s="107" t="s">
        <v>108</v>
      </c>
      <c r="Z821" s="105" t="s">
        <v>109</v>
      </c>
      <c r="AA821" s="110" t="s">
        <v>95</v>
      </c>
      <c r="AB821" s="111" t="s">
        <v>96</v>
      </c>
      <c r="AC821" s="112" t="s">
        <v>87</v>
      </c>
      <c r="AD821" s="113" t="s">
        <v>101</v>
      </c>
      <c r="AE821" s="112" t="s">
        <v>88</v>
      </c>
      <c r="AF821" s="113" t="s">
        <v>102</v>
      </c>
      <c r="AG821" s="114" t="s">
        <v>91</v>
      </c>
      <c r="AH821" s="115" t="s">
        <v>110</v>
      </c>
      <c r="AI821" s="120" t="s">
        <v>111</v>
      </c>
      <c r="AJ821" s="121" t="s">
        <v>112</v>
      </c>
      <c r="AK821" s="122" t="s">
        <v>39</v>
      </c>
      <c r="AL821" s="124" t="s">
        <v>57</v>
      </c>
    </row>
    <row r="822" spans="1:38" ht="38.25" customHeight="1" thickBot="1" x14ac:dyDescent="0.3">
      <c r="A822" s="708" t="s">
        <v>1</v>
      </c>
      <c r="B822" s="712"/>
      <c r="C822" s="5" t="s">
        <v>2</v>
      </c>
      <c r="D822" s="70" t="s">
        <v>3</v>
      </c>
      <c r="E822" s="5" t="s">
        <v>4</v>
      </c>
      <c r="F822" s="208" t="s">
        <v>5</v>
      </c>
      <c r="G822" s="5" t="s">
        <v>33</v>
      </c>
      <c r="H822" s="208" t="s">
        <v>34</v>
      </c>
      <c r="I822" s="198" t="s">
        <v>18</v>
      </c>
      <c r="J822" s="208" t="s">
        <v>19</v>
      </c>
      <c r="K822" s="198" t="s">
        <v>20</v>
      </c>
      <c r="L822" s="208" t="s">
        <v>21</v>
      </c>
      <c r="M822" s="5" t="s">
        <v>22</v>
      </c>
      <c r="N822" s="208" t="s">
        <v>35</v>
      </c>
      <c r="O822" s="5" t="s">
        <v>36</v>
      </c>
      <c r="P822" s="208" t="s">
        <v>37</v>
      </c>
      <c r="Q822" s="5" t="s">
        <v>38</v>
      </c>
      <c r="R822" s="208" t="s">
        <v>24</v>
      </c>
      <c r="S822" s="5" t="s">
        <v>25</v>
      </c>
      <c r="T822" s="208" t="s">
        <v>26</v>
      </c>
      <c r="U822" s="5" t="s">
        <v>27</v>
      </c>
      <c r="V822" s="321" t="s">
        <v>28</v>
      </c>
      <c r="W822" s="208" t="s">
        <v>29</v>
      </c>
      <c r="X822" s="70" t="s">
        <v>30</v>
      </c>
      <c r="Y822" s="208" t="s">
        <v>31</v>
      </c>
      <c r="Z822" s="208" t="s">
        <v>32</v>
      </c>
      <c r="AA822" s="5" t="s">
        <v>51</v>
      </c>
      <c r="AB822" s="5" t="s">
        <v>52</v>
      </c>
      <c r="AC822" s="5" t="s">
        <v>53</v>
      </c>
      <c r="AD822" s="5" t="s">
        <v>54</v>
      </c>
      <c r="AE822" s="5" t="s">
        <v>55</v>
      </c>
      <c r="AF822" s="5" t="s">
        <v>56</v>
      </c>
      <c r="AG822" s="5" t="s">
        <v>60</v>
      </c>
      <c r="AH822" s="5" t="s">
        <v>61</v>
      </c>
      <c r="AI822" s="5" t="s">
        <v>62</v>
      </c>
      <c r="AJ822" s="70" t="s">
        <v>63</v>
      </c>
      <c r="AK822" s="5" t="s">
        <v>64</v>
      </c>
      <c r="AL822" s="71" t="s">
        <v>65</v>
      </c>
    </row>
    <row r="823" spans="1:38" ht="99" customHeight="1" x14ac:dyDescent="0.25">
      <c r="A823" s="12">
        <v>1</v>
      </c>
      <c r="B823" s="13" t="s">
        <v>11</v>
      </c>
      <c r="C823" s="713">
        <v>1000000</v>
      </c>
      <c r="D823" s="716">
        <f>C823-AH836</f>
        <v>884996.14</v>
      </c>
      <c r="E823" s="76"/>
      <c r="F823" s="446"/>
      <c r="G823" s="76"/>
      <c r="H823" s="446"/>
      <c r="I823" s="451"/>
      <c r="J823" s="41"/>
      <c r="K823" s="451"/>
      <c r="L823" s="446"/>
      <c r="M823" s="76"/>
      <c r="N823" s="234"/>
      <c r="O823" s="76"/>
      <c r="P823" s="234"/>
      <c r="Q823" s="76"/>
      <c r="R823" s="234"/>
      <c r="S823" s="76"/>
      <c r="T823" s="234"/>
      <c r="U823" s="76"/>
      <c r="V823" s="235"/>
      <c r="W823" s="234"/>
      <c r="X823" s="76"/>
      <c r="Y823" s="235"/>
      <c r="Z823" s="234"/>
      <c r="AA823" s="76"/>
      <c r="AB823" s="234"/>
      <c r="AC823" s="76"/>
      <c r="AD823" s="41"/>
      <c r="AE823" s="76"/>
      <c r="AF823" s="41"/>
      <c r="AG823" s="76">
        <f>U823+X823+AC823+AE823</f>
        <v>0</v>
      </c>
      <c r="AH823" s="41">
        <f>W823+Z823+AD823+AF823</f>
        <v>0</v>
      </c>
      <c r="AI823" s="39">
        <f>AD823/(C823-AH830)</f>
        <v>0</v>
      </c>
      <c r="AJ823" s="90">
        <f>AF823/(C823-AH830)</f>
        <v>0</v>
      </c>
      <c r="AK823" s="123"/>
      <c r="AL823" s="125">
        <f>AH823/C823</f>
        <v>0</v>
      </c>
    </row>
    <row r="824" spans="1:38" ht="87" customHeight="1" x14ac:dyDescent="0.25">
      <c r="A824" s="14">
        <v>2</v>
      </c>
      <c r="B824" s="15" t="s">
        <v>6</v>
      </c>
      <c r="C824" s="714"/>
      <c r="D824" s="717"/>
      <c r="E824" s="76"/>
      <c r="F824" s="446"/>
      <c r="G824" s="76"/>
      <c r="H824" s="446"/>
      <c r="I824" s="451"/>
      <c r="J824" s="41"/>
      <c r="K824" s="451"/>
      <c r="L824" s="446"/>
      <c r="M824" s="76"/>
      <c r="N824" s="234"/>
      <c r="O824" s="76"/>
      <c r="P824" s="234"/>
      <c r="Q824" s="76"/>
      <c r="R824" s="234"/>
      <c r="S824" s="76"/>
      <c r="T824" s="234"/>
      <c r="U824" s="76"/>
      <c r="V824" s="235"/>
      <c r="W824" s="234"/>
      <c r="X824" s="76"/>
      <c r="Y824" s="235"/>
      <c r="Z824" s="234"/>
      <c r="AA824" s="76"/>
      <c r="AB824" s="234"/>
      <c r="AC824" s="76"/>
      <c r="AD824" s="41"/>
      <c r="AE824" s="76"/>
      <c r="AF824" s="41"/>
      <c r="AG824" s="76">
        <f t="shared" ref="AG824:AG835" si="493">U824+X824+AC824+AE824</f>
        <v>0</v>
      </c>
      <c r="AH824" s="41">
        <f t="shared" ref="AH824:AH835" si="494">W824+Z824+AD824+AF824</f>
        <v>0</v>
      </c>
      <c r="AI824" s="39">
        <f>AD824/(C823-AH830)</f>
        <v>0</v>
      </c>
      <c r="AJ824" s="90">
        <f>AF824/(C823-AH830)</f>
        <v>0</v>
      </c>
      <c r="AK824" s="123"/>
      <c r="AL824" s="125">
        <f>AH824/C823</f>
        <v>0</v>
      </c>
    </row>
    <row r="825" spans="1:38" ht="85.5" customHeight="1" x14ac:dyDescent="0.25">
      <c r="A825" s="14">
        <v>3</v>
      </c>
      <c r="B825" s="15" t="s">
        <v>13</v>
      </c>
      <c r="C825" s="714"/>
      <c r="D825" s="717"/>
      <c r="E825" s="251">
        <v>0</v>
      </c>
      <c r="F825" s="468">
        <v>0</v>
      </c>
      <c r="G825" s="224">
        <v>0</v>
      </c>
      <c r="H825" s="475">
        <v>0</v>
      </c>
      <c r="I825" s="199">
        <v>0</v>
      </c>
      <c r="J825" s="227">
        <v>0</v>
      </c>
      <c r="K825" s="199">
        <v>0</v>
      </c>
      <c r="L825" s="437">
        <v>0</v>
      </c>
      <c r="M825" s="248">
        <f t="shared" ref="M825:M826" si="495">SUM(I825,K825)</f>
        <v>0</v>
      </c>
      <c r="N825" s="249">
        <f t="shared" ref="N825:N826" si="496">SUM(J825,L825)</f>
        <v>0</v>
      </c>
      <c r="O825" s="226">
        <v>0</v>
      </c>
      <c r="P825" s="221">
        <v>0</v>
      </c>
      <c r="Q825" s="226">
        <v>0</v>
      </c>
      <c r="R825" s="221">
        <v>0</v>
      </c>
      <c r="S825" s="274">
        <f t="shared" ref="S825:S826" si="497">SUM(O825,Q825)</f>
        <v>0</v>
      </c>
      <c r="T825" s="275">
        <f t="shared" ref="T825:T826" si="498">SUM(P825,R825)</f>
        <v>0</v>
      </c>
      <c r="U825" s="231">
        <v>0</v>
      </c>
      <c r="V825" s="232">
        <v>0</v>
      </c>
      <c r="W825" s="230">
        <v>0</v>
      </c>
      <c r="X825" s="242">
        <v>0</v>
      </c>
      <c r="Y825" s="232">
        <v>0</v>
      </c>
      <c r="Z825" s="230">
        <v>0</v>
      </c>
      <c r="AA825" s="276">
        <f t="shared" ref="AA825:AA826" si="499">SUM(U825,X825)</f>
        <v>0</v>
      </c>
      <c r="AB825" s="277">
        <f t="shared" ref="AB825:AB826" si="500">SUM(V825,W825,Y825,Z825)</f>
        <v>0</v>
      </c>
      <c r="AC825" s="219">
        <v>0</v>
      </c>
      <c r="AD825" s="222">
        <v>0</v>
      </c>
      <c r="AE825" s="219">
        <v>0</v>
      </c>
      <c r="AF825" s="222">
        <v>0</v>
      </c>
      <c r="AG825" s="116">
        <f t="shared" si="493"/>
        <v>0</v>
      </c>
      <c r="AH825" s="117">
        <f t="shared" si="494"/>
        <v>0</v>
      </c>
      <c r="AI825" s="67">
        <f>AD825/(C823-AH830)</f>
        <v>0</v>
      </c>
      <c r="AJ825" s="66">
        <f>AF825/(C823-AH830)</f>
        <v>0</v>
      </c>
      <c r="AK825" s="123"/>
      <c r="AL825" s="126">
        <f>AH825/C823</f>
        <v>0</v>
      </c>
    </row>
    <row r="826" spans="1:38" ht="101.25" customHeight="1" x14ac:dyDescent="0.25">
      <c r="A826" s="14">
        <v>4</v>
      </c>
      <c r="B826" s="15" t="s">
        <v>14</v>
      </c>
      <c r="C826" s="714"/>
      <c r="D826" s="717"/>
      <c r="E826" s="251">
        <v>3</v>
      </c>
      <c r="F826" s="468">
        <v>101460.65</v>
      </c>
      <c r="G826" s="224">
        <v>0</v>
      </c>
      <c r="H826" s="475">
        <v>0</v>
      </c>
      <c r="I826" s="199">
        <v>1</v>
      </c>
      <c r="J826" s="227">
        <v>44000</v>
      </c>
      <c r="K826" s="199">
        <v>0</v>
      </c>
      <c r="L826" s="437">
        <v>0</v>
      </c>
      <c r="M826" s="248">
        <f t="shared" si="495"/>
        <v>1</v>
      </c>
      <c r="N826" s="249">
        <f t="shared" si="496"/>
        <v>44000</v>
      </c>
      <c r="O826" s="226">
        <v>1</v>
      </c>
      <c r="P826" s="221">
        <v>44000</v>
      </c>
      <c r="Q826" s="226">
        <v>0</v>
      </c>
      <c r="R826" s="221">
        <v>0</v>
      </c>
      <c r="S826" s="274">
        <f t="shared" si="497"/>
        <v>1</v>
      </c>
      <c r="T826" s="275">
        <f t="shared" si="498"/>
        <v>44000</v>
      </c>
      <c r="U826" s="231">
        <v>0</v>
      </c>
      <c r="V826" s="232">
        <v>0</v>
      </c>
      <c r="W826" s="230">
        <v>0</v>
      </c>
      <c r="X826" s="242">
        <v>0</v>
      </c>
      <c r="Y826" s="232">
        <v>0</v>
      </c>
      <c r="Z826" s="230">
        <v>0</v>
      </c>
      <c r="AA826" s="276">
        <f t="shared" si="499"/>
        <v>0</v>
      </c>
      <c r="AB826" s="277">
        <f t="shared" si="500"/>
        <v>0</v>
      </c>
      <c r="AC826" s="219">
        <v>0</v>
      </c>
      <c r="AD826" s="222">
        <v>0</v>
      </c>
      <c r="AE826" s="219">
        <v>0</v>
      </c>
      <c r="AF826" s="222">
        <v>0</v>
      </c>
      <c r="AG826" s="116">
        <f t="shared" si="493"/>
        <v>0</v>
      </c>
      <c r="AH826" s="117">
        <f t="shared" si="494"/>
        <v>0</v>
      </c>
      <c r="AI826" s="67">
        <f>AD826/(C823-AH830)</f>
        <v>0</v>
      </c>
      <c r="AJ826" s="66">
        <f>AF826/(C823-AH830)</f>
        <v>0</v>
      </c>
      <c r="AK826" s="123"/>
      <c r="AL826" s="126">
        <f>AH826/C823</f>
        <v>0</v>
      </c>
    </row>
    <row r="827" spans="1:38" ht="138" customHeight="1" x14ac:dyDescent="0.25">
      <c r="A827" s="14">
        <v>5</v>
      </c>
      <c r="B827" s="15" t="s">
        <v>99</v>
      </c>
      <c r="C827" s="714"/>
      <c r="D827" s="717"/>
      <c r="E827" s="76"/>
      <c r="F827" s="446"/>
      <c r="G827" s="76"/>
      <c r="H827" s="446"/>
      <c r="I827" s="451"/>
      <c r="J827" s="234"/>
      <c r="K827" s="451"/>
      <c r="L827" s="446"/>
      <c r="M827" s="76"/>
      <c r="N827" s="234"/>
      <c r="O827" s="76"/>
      <c r="P827" s="234"/>
      <c r="Q827" s="76"/>
      <c r="R827" s="234"/>
      <c r="S827" s="76"/>
      <c r="T827" s="234"/>
      <c r="U827" s="76"/>
      <c r="V827" s="235"/>
      <c r="W827" s="234"/>
      <c r="X827" s="76"/>
      <c r="Y827" s="235"/>
      <c r="Z827" s="234"/>
      <c r="AA827" s="76"/>
      <c r="AB827" s="234"/>
      <c r="AC827" s="76"/>
      <c r="AD827" s="234"/>
      <c r="AE827" s="76"/>
      <c r="AF827" s="234"/>
      <c r="AG827" s="76">
        <f t="shared" si="493"/>
        <v>0</v>
      </c>
      <c r="AH827" s="41">
        <f t="shared" si="494"/>
        <v>0</v>
      </c>
      <c r="AI827" s="39">
        <f>AD827/(C823-AH830)</f>
        <v>0</v>
      </c>
      <c r="AJ827" s="90">
        <f>AF827/(C823-AH830)</f>
        <v>0</v>
      </c>
      <c r="AK827" s="123"/>
      <c r="AL827" s="125">
        <f>AH827/C823</f>
        <v>0</v>
      </c>
    </row>
    <row r="828" spans="1:38" ht="116.25" customHeight="1" x14ac:dyDescent="0.25">
      <c r="A828" s="14">
        <v>6</v>
      </c>
      <c r="B828" s="15" t="s">
        <v>16</v>
      </c>
      <c r="C828" s="714"/>
      <c r="D828" s="717"/>
      <c r="E828" s="251">
        <v>4</v>
      </c>
      <c r="F828" s="468">
        <v>253705</v>
      </c>
      <c r="G828" s="224">
        <v>0</v>
      </c>
      <c r="H828" s="475">
        <v>0</v>
      </c>
      <c r="I828" s="199">
        <v>1</v>
      </c>
      <c r="J828" s="227">
        <v>36900</v>
      </c>
      <c r="K828" s="199">
        <v>0</v>
      </c>
      <c r="L828" s="437">
        <v>0</v>
      </c>
      <c r="M828" s="248">
        <f t="shared" ref="M828" si="501">SUM(I828,K828)</f>
        <v>1</v>
      </c>
      <c r="N828" s="249">
        <f t="shared" ref="N828" si="502">SUM(J828,L828)</f>
        <v>36900</v>
      </c>
      <c r="O828" s="226">
        <v>1</v>
      </c>
      <c r="P828" s="221">
        <v>36900</v>
      </c>
      <c r="Q828" s="226">
        <v>0</v>
      </c>
      <c r="R828" s="221">
        <v>0</v>
      </c>
      <c r="S828" s="274">
        <f t="shared" ref="S828" si="503">SUM(O828,Q828)</f>
        <v>1</v>
      </c>
      <c r="T828" s="275">
        <f t="shared" ref="T828" si="504">SUM(P828,R828)</f>
        <v>36900</v>
      </c>
      <c r="U828" s="231">
        <v>0</v>
      </c>
      <c r="V828" s="232">
        <v>0</v>
      </c>
      <c r="W828" s="230">
        <v>0</v>
      </c>
      <c r="X828" s="242">
        <v>0</v>
      </c>
      <c r="Y828" s="232">
        <v>0</v>
      </c>
      <c r="Z828" s="230">
        <v>0</v>
      </c>
      <c r="AA828" s="276">
        <f t="shared" ref="AA828" si="505">SUM(U828,X828)</f>
        <v>0</v>
      </c>
      <c r="AB828" s="277">
        <f t="shared" ref="AB828" si="506">SUM(V828,W828,Y828,Z828)</f>
        <v>0</v>
      </c>
      <c r="AC828" s="219">
        <v>0</v>
      </c>
      <c r="AD828" s="222">
        <v>0</v>
      </c>
      <c r="AE828" s="219">
        <v>0</v>
      </c>
      <c r="AF828" s="222">
        <v>0</v>
      </c>
      <c r="AG828" s="116">
        <f t="shared" si="493"/>
        <v>0</v>
      </c>
      <c r="AH828" s="117">
        <f t="shared" si="494"/>
        <v>0</v>
      </c>
      <c r="AI828" s="67">
        <f>AD828/(C823-AH830)</f>
        <v>0</v>
      </c>
      <c r="AJ828" s="66">
        <f>AF828/(C823-AH830)</f>
        <v>0</v>
      </c>
      <c r="AK828" s="123"/>
      <c r="AL828" s="126">
        <f>AH828/C823</f>
        <v>0</v>
      </c>
    </row>
    <row r="829" spans="1:38" ht="65.25" customHeight="1" x14ac:dyDescent="0.25">
      <c r="A829" s="14">
        <v>7</v>
      </c>
      <c r="B829" s="15" t="s">
        <v>98</v>
      </c>
      <c r="C829" s="714"/>
      <c r="D829" s="717"/>
      <c r="E829" s="252"/>
      <c r="F829" s="470"/>
      <c r="G829" s="233"/>
      <c r="H829" s="446"/>
      <c r="I829" s="451"/>
      <c r="J829" s="234"/>
      <c r="K829" s="451"/>
      <c r="L829" s="446"/>
      <c r="M829" s="240"/>
      <c r="N829" s="234"/>
      <c r="O829" s="233"/>
      <c r="P829" s="234"/>
      <c r="Q829" s="233"/>
      <c r="R829" s="234"/>
      <c r="S829" s="240"/>
      <c r="T829" s="234"/>
      <c r="U829" s="233"/>
      <c r="V829" s="235"/>
      <c r="W829" s="234"/>
      <c r="X829" s="240"/>
      <c r="Y829" s="235"/>
      <c r="Z829" s="234"/>
      <c r="AA829" s="240"/>
      <c r="AB829" s="79"/>
      <c r="AC829" s="233"/>
      <c r="AD829" s="234"/>
      <c r="AE829" s="233"/>
      <c r="AF829" s="234"/>
      <c r="AG829" s="76">
        <f t="shared" si="493"/>
        <v>0</v>
      </c>
      <c r="AH829" s="41">
        <f t="shared" si="494"/>
        <v>0</v>
      </c>
      <c r="AI829" s="39">
        <f>AD829/(C823-AH830)</f>
        <v>0</v>
      </c>
      <c r="AJ829" s="90">
        <f>AF829/(C823-AH830)</f>
        <v>0</v>
      </c>
      <c r="AK829" s="123"/>
      <c r="AL829" s="125">
        <f>AH829/C823</f>
        <v>0</v>
      </c>
    </row>
    <row r="830" spans="1:38" ht="59.25" customHeight="1" x14ac:dyDescent="0.25">
      <c r="A830" s="14">
        <v>8</v>
      </c>
      <c r="B830" s="15" t="s">
        <v>97</v>
      </c>
      <c r="C830" s="714"/>
      <c r="D830" s="717"/>
      <c r="E830" s="253"/>
      <c r="F830" s="472"/>
      <c r="G830" s="270">
        <v>6</v>
      </c>
      <c r="H830" s="271">
        <v>100000</v>
      </c>
      <c r="I830" s="451"/>
      <c r="J830" s="234"/>
      <c r="K830" s="199">
        <v>6</v>
      </c>
      <c r="L830" s="437">
        <v>100000</v>
      </c>
      <c r="M830" s="248">
        <f t="shared" ref="M830:M835" si="507">SUM(I830,K830)</f>
        <v>6</v>
      </c>
      <c r="N830" s="249">
        <f t="shared" ref="N830:N835" si="508">SUM(J830,L830)</f>
        <v>100000</v>
      </c>
      <c r="O830" s="101"/>
      <c r="P830" s="42"/>
      <c r="Q830" s="211">
        <v>2</v>
      </c>
      <c r="R830" s="212">
        <v>24780</v>
      </c>
      <c r="S830" s="274">
        <f t="shared" ref="S830:S835" si="509">SUM(O830,Q830)</f>
        <v>2</v>
      </c>
      <c r="T830" s="275">
        <f t="shared" ref="T830:T835" si="510">SUM(P830,R830)</f>
        <v>24780</v>
      </c>
      <c r="U830" s="233"/>
      <c r="V830" s="235"/>
      <c r="W830" s="234"/>
      <c r="X830" s="242">
        <v>0</v>
      </c>
      <c r="Y830" s="232">
        <v>0</v>
      </c>
      <c r="Z830" s="230">
        <v>0</v>
      </c>
      <c r="AA830" s="276">
        <f t="shared" ref="AA830:AA835" si="511">SUM(U830,X830)</f>
        <v>0</v>
      </c>
      <c r="AB830" s="277">
        <f t="shared" ref="AB830:AB835" si="512">SUM(V830,W830,Y830,Z830)</f>
        <v>0</v>
      </c>
      <c r="AC830" s="233"/>
      <c r="AD830" s="234"/>
      <c r="AE830" s="219">
        <v>0</v>
      </c>
      <c r="AF830" s="222">
        <v>0</v>
      </c>
      <c r="AG830" s="116">
        <f t="shared" si="493"/>
        <v>0</v>
      </c>
      <c r="AH830" s="117">
        <f t="shared" si="494"/>
        <v>0</v>
      </c>
      <c r="AI830" s="169"/>
      <c r="AJ830" s="170"/>
      <c r="AK830" s="123">
        <f>AH836/C823</f>
        <v>0.11500386</v>
      </c>
      <c r="AL830" s="126">
        <f>AH830/C823</f>
        <v>0</v>
      </c>
    </row>
    <row r="831" spans="1:38" ht="60" customHeight="1" x14ac:dyDescent="0.25">
      <c r="A831" s="14">
        <v>9</v>
      </c>
      <c r="B831" s="15" t="s">
        <v>7</v>
      </c>
      <c r="C831" s="714"/>
      <c r="D831" s="717"/>
      <c r="E831" s="251">
        <v>1</v>
      </c>
      <c r="F831" s="468">
        <v>88107.8</v>
      </c>
      <c r="G831" s="224">
        <v>0</v>
      </c>
      <c r="H831" s="475">
        <v>0</v>
      </c>
      <c r="I831" s="199">
        <v>0</v>
      </c>
      <c r="J831" s="227">
        <v>0</v>
      </c>
      <c r="K831" s="199">
        <v>0</v>
      </c>
      <c r="L831" s="437">
        <v>0</v>
      </c>
      <c r="M831" s="248">
        <f t="shared" si="507"/>
        <v>0</v>
      </c>
      <c r="N831" s="249">
        <f t="shared" si="508"/>
        <v>0</v>
      </c>
      <c r="O831" s="226">
        <v>0</v>
      </c>
      <c r="P831" s="221">
        <v>0</v>
      </c>
      <c r="Q831" s="226">
        <v>0</v>
      </c>
      <c r="R831" s="221">
        <v>0</v>
      </c>
      <c r="S831" s="274">
        <f t="shared" si="509"/>
        <v>0</v>
      </c>
      <c r="T831" s="275">
        <f t="shared" si="510"/>
        <v>0</v>
      </c>
      <c r="U831" s="231">
        <v>0</v>
      </c>
      <c r="V831" s="232">
        <v>0</v>
      </c>
      <c r="W831" s="230">
        <v>0</v>
      </c>
      <c r="X831" s="242">
        <v>0</v>
      </c>
      <c r="Y831" s="232">
        <v>0</v>
      </c>
      <c r="Z831" s="230">
        <v>0</v>
      </c>
      <c r="AA831" s="276">
        <f t="shared" si="511"/>
        <v>0</v>
      </c>
      <c r="AB831" s="277">
        <f t="shared" si="512"/>
        <v>0</v>
      </c>
      <c r="AC831" s="219">
        <v>0</v>
      </c>
      <c r="AD831" s="222">
        <v>0</v>
      </c>
      <c r="AE831" s="219">
        <v>0</v>
      </c>
      <c r="AF831" s="222">
        <v>0</v>
      </c>
      <c r="AG831" s="116">
        <f t="shared" si="493"/>
        <v>0</v>
      </c>
      <c r="AH831" s="117">
        <f t="shared" si="494"/>
        <v>0</v>
      </c>
      <c r="AI831" s="67">
        <f>AD831/(C823-AH830)</f>
        <v>0</v>
      </c>
      <c r="AJ831" s="66">
        <f>AF831/(C823-AH830)</f>
        <v>0</v>
      </c>
      <c r="AK831" s="123"/>
      <c r="AL831" s="126">
        <f>AH831/C823</f>
        <v>0</v>
      </c>
    </row>
    <row r="832" spans="1:38" ht="73.5" customHeight="1" x14ac:dyDescent="0.25">
      <c r="A832" s="14">
        <v>10</v>
      </c>
      <c r="B832" s="15" t="s">
        <v>8</v>
      </c>
      <c r="C832" s="714"/>
      <c r="D832" s="717"/>
      <c r="E832" s="251">
        <v>3</v>
      </c>
      <c r="F832" s="468">
        <v>48183</v>
      </c>
      <c r="G832" s="224">
        <v>0</v>
      </c>
      <c r="H832" s="475">
        <v>0</v>
      </c>
      <c r="I832" s="199">
        <v>0</v>
      </c>
      <c r="J832" s="227">
        <v>0</v>
      </c>
      <c r="K832" s="199">
        <v>0</v>
      </c>
      <c r="L832" s="437">
        <v>0</v>
      </c>
      <c r="M832" s="248">
        <f t="shared" si="507"/>
        <v>0</v>
      </c>
      <c r="N832" s="249">
        <f t="shared" si="508"/>
        <v>0</v>
      </c>
      <c r="O832" s="226">
        <v>0</v>
      </c>
      <c r="P832" s="221">
        <v>0</v>
      </c>
      <c r="Q832" s="226">
        <v>0</v>
      </c>
      <c r="R832" s="221">
        <v>0</v>
      </c>
      <c r="S832" s="274">
        <f t="shared" si="509"/>
        <v>0</v>
      </c>
      <c r="T832" s="275">
        <f t="shared" si="510"/>
        <v>0</v>
      </c>
      <c r="U832" s="231">
        <v>0</v>
      </c>
      <c r="V832" s="232">
        <v>0</v>
      </c>
      <c r="W832" s="230">
        <v>0</v>
      </c>
      <c r="X832" s="242">
        <v>0</v>
      </c>
      <c r="Y832" s="232">
        <v>0</v>
      </c>
      <c r="Z832" s="230">
        <v>0</v>
      </c>
      <c r="AA832" s="276">
        <f t="shared" si="511"/>
        <v>0</v>
      </c>
      <c r="AB832" s="277">
        <f t="shared" si="512"/>
        <v>0</v>
      </c>
      <c r="AC832" s="272">
        <v>0</v>
      </c>
      <c r="AD832" s="273">
        <v>0</v>
      </c>
      <c r="AE832" s="272">
        <v>0</v>
      </c>
      <c r="AF832" s="273">
        <v>0</v>
      </c>
      <c r="AG832" s="116">
        <f t="shared" si="493"/>
        <v>0</v>
      </c>
      <c r="AH832" s="117">
        <f t="shared" si="494"/>
        <v>0</v>
      </c>
      <c r="AI832" s="67">
        <f>AD832/(C823-AH830)</f>
        <v>0</v>
      </c>
      <c r="AJ832" s="66">
        <f>AF832/(C823-AH830)</f>
        <v>0</v>
      </c>
      <c r="AK832" s="123"/>
      <c r="AL832" s="126">
        <f>AH832/C823</f>
        <v>0</v>
      </c>
    </row>
    <row r="833" spans="1:38" ht="120" customHeight="1" x14ac:dyDescent="0.25">
      <c r="A833" s="14">
        <v>11</v>
      </c>
      <c r="B833" s="15" t="s">
        <v>12</v>
      </c>
      <c r="C833" s="714"/>
      <c r="D833" s="717"/>
      <c r="E833" s="251">
        <v>20</v>
      </c>
      <c r="F833" s="468">
        <v>741682.91</v>
      </c>
      <c r="G833" s="224">
        <v>0</v>
      </c>
      <c r="H833" s="475">
        <v>0</v>
      </c>
      <c r="I833" s="199">
        <v>1</v>
      </c>
      <c r="J833" s="227">
        <v>18231</v>
      </c>
      <c r="K833" s="199">
        <v>0</v>
      </c>
      <c r="L833" s="437">
        <v>0</v>
      </c>
      <c r="M833" s="248">
        <f t="shared" si="507"/>
        <v>1</v>
      </c>
      <c r="N833" s="249">
        <f t="shared" si="508"/>
        <v>18231</v>
      </c>
      <c r="O833" s="226">
        <v>0</v>
      </c>
      <c r="P833" s="221">
        <v>0</v>
      </c>
      <c r="Q833" s="226">
        <v>0</v>
      </c>
      <c r="R833" s="221">
        <v>0</v>
      </c>
      <c r="S833" s="274">
        <f t="shared" si="509"/>
        <v>0</v>
      </c>
      <c r="T833" s="275">
        <f t="shared" si="510"/>
        <v>0</v>
      </c>
      <c r="U833" s="231">
        <v>0</v>
      </c>
      <c r="V833" s="232">
        <v>0</v>
      </c>
      <c r="W833" s="230">
        <v>0</v>
      </c>
      <c r="X833" s="242">
        <v>0</v>
      </c>
      <c r="Y833" s="232">
        <v>0</v>
      </c>
      <c r="Z833" s="230">
        <v>0</v>
      </c>
      <c r="AA833" s="276">
        <f t="shared" si="511"/>
        <v>0</v>
      </c>
      <c r="AB833" s="277">
        <f t="shared" si="512"/>
        <v>0</v>
      </c>
      <c r="AC833" s="219">
        <v>0</v>
      </c>
      <c r="AD833" s="222">
        <v>0</v>
      </c>
      <c r="AE833" s="219">
        <v>0</v>
      </c>
      <c r="AF833" s="222">
        <v>0</v>
      </c>
      <c r="AG833" s="116">
        <f t="shared" si="493"/>
        <v>0</v>
      </c>
      <c r="AH833" s="117">
        <f t="shared" si="494"/>
        <v>0</v>
      </c>
      <c r="AI833" s="67">
        <f>AD833/(C823-AH830)</f>
        <v>0</v>
      </c>
      <c r="AJ833" s="66">
        <f>AF833/(C823-AH830)</f>
        <v>0</v>
      </c>
      <c r="AK833" s="123"/>
      <c r="AL833" s="126">
        <f>AH833/C823</f>
        <v>0</v>
      </c>
    </row>
    <row r="834" spans="1:38" ht="63.75" customHeight="1" x14ac:dyDescent="0.25">
      <c r="A834" s="14">
        <v>12</v>
      </c>
      <c r="B834" s="15" t="s">
        <v>9</v>
      </c>
      <c r="C834" s="714"/>
      <c r="D834" s="717"/>
      <c r="E834" s="270">
        <v>9</v>
      </c>
      <c r="F834" s="468">
        <v>249918.32</v>
      </c>
      <c r="G834" s="224">
        <v>1</v>
      </c>
      <c r="H834" s="475">
        <v>110000</v>
      </c>
      <c r="I834" s="199">
        <v>2</v>
      </c>
      <c r="J834" s="227">
        <v>46249.9</v>
      </c>
      <c r="K834" s="199">
        <v>1</v>
      </c>
      <c r="L834" s="437">
        <v>110000</v>
      </c>
      <c r="M834" s="248">
        <f t="shared" si="507"/>
        <v>3</v>
      </c>
      <c r="N834" s="249">
        <f t="shared" si="508"/>
        <v>156249.9</v>
      </c>
      <c r="O834" s="226">
        <v>1</v>
      </c>
      <c r="P834" s="221">
        <v>24000</v>
      </c>
      <c r="Q834" s="226">
        <v>0</v>
      </c>
      <c r="R834" s="221">
        <v>0</v>
      </c>
      <c r="S834" s="274">
        <f t="shared" si="509"/>
        <v>1</v>
      </c>
      <c r="T834" s="275">
        <f t="shared" si="510"/>
        <v>24000</v>
      </c>
      <c r="U834" s="231">
        <v>0</v>
      </c>
      <c r="V834" s="232">
        <v>0</v>
      </c>
      <c r="W834" s="230">
        <v>0</v>
      </c>
      <c r="X834" s="242">
        <v>0</v>
      </c>
      <c r="Y834" s="232">
        <v>0</v>
      </c>
      <c r="Z834" s="230">
        <v>0</v>
      </c>
      <c r="AA834" s="276">
        <f t="shared" si="511"/>
        <v>0</v>
      </c>
      <c r="AB834" s="277">
        <f t="shared" si="512"/>
        <v>0</v>
      </c>
      <c r="AC834" s="219">
        <v>0</v>
      </c>
      <c r="AD834" s="222">
        <v>0</v>
      </c>
      <c r="AE834" s="219">
        <v>0</v>
      </c>
      <c r="AF834" s="222">
        <v>0</v>
      </c>
      <c r="AG834" s="116">
        <f t="shared" si="493"/>
        <v>0</v>
      </c>
      <c r="AH834" s="117">
        <f t="shared" si="494"/>
        <v>0</v>
      </c>
      <c r="AI834" s="67">
        <f>AD834/(C823-AH830)</f>
        <v>0</v>
      </c>
      <c r="AJ834" s="66">
        <f>AF834/(C823-AH830)</f>
        <v>0</v>
      </c>
      <c r="AK834" s="123"/>
      <c r="AL834" s="126">
        <f>AH834/C823</f>
        <v>0</v>
      </c>
    </row>
    <row r="835" spans="1:38" ht="62.25" customHeight="1" thickBot="1" x14ac:dyDescent="0.3">
      <c r="A835" s="16">
        <v>13</v>
      </c>
      <c r="B835" s="17" t="s">
        <v>10</v>
      </c>
      <c r="C835" s="715"/>
      <c r="D835" s="718"/>
      <c r="E835" s="403">
        <v>31</v>
      </c>
      <c r="F835" s="474">
        <v>1258677.94</v>
      </c>
      <c r="G835" s="225">
        <v>5</v>
      </c>
      <c r="H835" s="476">
        <v>250000</v>
      </c>
      <c r="I835" s="200">
        <v>11</v>
      </c>
      <c r="J835" s="256">
        <v>366325.17</v>
      </c>
      <c r="K835" s="200">
        <v>5</v>
      </c>
      <c r="L835" s="478">
        <v>250000</v>
      </c>
      <c r="M835" s="248">
        <f t="shared" si="507"/>
        <v>16</v>
      </c>
      <c r="N835" s="249">
        <f t="shared" si="508"/>
        <v>616325.16999999993</v>
      </c>
      <c r="O835" s="44">
        <v>2</v>
      </c>
      <c r="P835" s="20">
        <v>64673.26</v>
      </c>
      <c r="Q835" s="44">
        <v>5</v>
      </c>
      <c r="R835" s="20">
        <v>123959.86</v>
      </c>
      <c r="S835" s="274">
        <f t="shared" si="509"/>
        <v>7</v>
      </c>
      <c r="T835" s="275">
        <f t="shared" si="510"/>
        <v>188633.12</v>
      </c>
      <c r="U835" s="257">
        <v>0</v>
      </c>
      <c r="V835" s="259">
        <v>0</v>
      </c>
      <c r="W835" s="258">
        <v>0</v>
      </c>
      <c r="X835" s="260">
        <v>0</v>
      </c>
      <c r="Y835" s="259">
        <v>0</v>
      </c>
      <c r="Z835" s="258">
        <v>0</v>
      </c>
      <c r="AA835" s="276">
        <f t="shared" si="511"/>
        <v>0</v>
      </c>
      <c r="AB835" s="277">
        <f t="shared" si="512"/>
        <v>0</v>
      </c>
      <c r="AC835" s="220">
        <v>0</v>
      </c>
      <c r="AD835" s="223">
        <v>0</v>
      </c>
      <c r="AE835" s="220">
        <v>2</v>
      </c>
      <c r="AF835" s="223">
        <v>115003.86</v>
      </c>
      <c r="AG835" s="118">
        <f t="shared" si="493"/>
        <v>2</v>
      </c>
      <c r="AH835" s="119">
        <f t="shared" si="494"/>
        <v>115003.86</v>
      </c>
      <c r="AI835" s="68">
        <f>AD835/(C823-AH830)</f>
        <v>0</v>
      </c>
      <c r="AJ835" s="69">
        <f>AF835/(C823-AH830)</f>
        <v>0.11500386</v>
      </c>
      <c r="AK835" s="129"/>
      <c r="AL835" s="127">
        <f>AH835/C823</f>
        <v>0.11500386</v>
      </c>
    </row>
    <row r="836" spans="1:38" ht="29.25" customHeight="1" thickBot="1" x14ac:dyDescent="0.3">
      <c r="A836" s="719" t="s">
        <v>40</v>
      </c>
      <c r="B836" s="720"/>
      <c r="C836" s="11">
        <f>C823</f>
        <v>1000000</v>
      </c>
      <c r="D836" s="11">
        <f>D823</f>
        <v>884996.14</v>
      </c>
      <c r="E836" s="56">
        <f t="shared" ref="E836:L836" si="513">SUM(E823:E835)</f>
        <v>71</v>
      </c>
      <c r="F836" s="236">
        <f t="shared" si="513"/>
        <v>2741735.62</v>
      </c>
      <c r="G836" s="56">
        <f t="shared" si="513"/>
        <v>12</v>
      </c>
      <c r="H836" s="236">
        <f t="shared" si="513"/>
        <v>460000</v>
      </c>
      <c r="I836" s="241">
        <f t="shared" si="513"/>
        <v>16</v>
      </c>
      <c r="J836" s="57">
        <f t="shared" si="513"/>
        <v>511706.06999999995</v>
      </c>
      <c r="K836" s="241">
        <f t="shared" si="513"/>
        <v>12</v>
      </c>
      <c r="L836" s="244">
        <f t="shared" si="513"/>
        <v>460000</v>
      </c>
      <c r="M836" s="51">
        <f>SUM(M823:M835)</f>
        <v>28</v>
      </c>
      <c r="N836" s="244">
        <f>SUM(N823:N835)</f>
        <v>971706.07</v>
      </c>
      <c r="O836" s="97">
        <f>SUM(O823:O835)</f>
        <v>5</v>
      </c>
      <c r="P836" s="236">
        <f>SUM(P823:P835)</f>
        <v>169573.26</v>
      </c>
      <c r="Q836" s="86">
        <f t="shared" ref="Q836:AJ836" si="514">SUM(Q823:Q835)</f>
        <v>7</v>
      </c>
      <c r="R836" s="236">
        <f t="shared" si="514"/>
        <v>148739.85999999999</v>
      </c>
      <c r="S836" s="75">
        <f t="shared" si="514"/>
        <v>12</v>
      </c>
      <c r="T836" s="46">
        <f t="shared" si="514"/>
        <v>318313.12</v>
      </c>
      <c r="U836" s="86">
        <f t="shared" si="514"/>
        <v>0</v>
      </c>
      <c r="V836" s="236">
        <f t="shared" si="514"/>
        <v>0</v>
      </c>
      <c r="W836" s="236">
        <f t="shared" si="514"/>
        <v>0</v>
      </c>
      <c r="X836" s="75">
        <f t="shared" si="514"/>
        <v>0</v>
      </c>
      <c r="Y836" s="236">
        <f t="shared" si="514"/>
        <v>0</v>
      </c>
      <c r="Z836" s="236">
        <f t="shared" si="514"/>
        <v>0</v>
      </c>
      <c r="AA836" s="75">
        <f t="shared" si="514"/>
        <v>0</v>
      </c>
      <c r="AB836" s="46">
        <f t="shared" si="514"/>
        <v>0</v>
      </c>
      <c r="AC836" s="86">
        <f t="shared" si="514"/>
        <v>0</v>
      </c>
      <c r="AD836" s="46">
        <f t="shared" si="514"/>
        <v>0</v>
      </c>
      <c r="AE836" s="86">
        <f t="shared" si="514"/>
        <v>2</v>
      </c>
      <c r="AF836" s="46">
        <f t="shared" si="514"/>
        <v>115003.86</v>
      </c>
      <c r="AG836" s="75">
        <f t="shared" si="514"/>
        <v>2</v>
      </c>
      <c r="AH836" s="46">
        <f t="shared" si="514"/>
        <v>115003.86</v>
      </c>
      <c r="AI836" s="87">
        <f t="shared" si="514"/>
        <v>0</v>
      </c>
      <c r="AJ836" s="87">
        <f t="shared" si="514"/>
        <v>0.11500386</v>
      </c>
      <c r="AK836" s="130">
        <f>AK830</f>
        <v>0.11500386</v>
      </c>
      <c r="AL836" s="128">
        <f>AH836/C823</f>
        <v>0.11500386</v>
      </c>
    </row>
    <row r="837" spans="1:38" ht="21.75" thickBot="1" x14ac:dyDescent="0.3">
      <c r="AF837" s="24" t="s">
        <v>113</v>
      </c>
      <c r="AG837" s="72">
        <v>4.3499999999999996</v>
      </c>
      <c r="AH837" s="25">
        <f>AH836/AG837</f>
        <v>26437.668965517245</v>
      </c>
    </row>
    <row r="838" spans="1:38" ht="15.75" thickTop="1" x14ac:dyDescent="0.25">
      <c r="A838" s="721" t="s">
        <v>45</v>
      </c>
      <c r="B838" s="722"/>
      <c r="C838" s="722"/>
      <c r="D838" s="722"/>
      <c r="E838" s="722"/>
      <c r="F838" s="722"/>
      <c r="G838" s="722"/>
      <c r="H838" s="722"/>
      <c r="I838" s="722"/>
      <c r="J838" s="722"/>
      <c r="K838" s="723"/>
      <c r="L838" s="722"/>
      <c r="M838" s="722"/>
      <c r="N838" s="722"/>
      <c r="O838" s="722"/>
      <c r="P838" s="722"/>
      <c r="Q838" s="724"/>
    </row>
    <row r="839" spans="1:38" ht="18.75" x14ac:dyDescent="0.3">
      <c r="A839" s="725"/>
      <c r="B839" s="726"/>
      <c r="C839" s="726"/>
      <c r="D839" s="726"/>
      <c r="E839" s="726"/>
      <c r="F839" s="726"/>
      <c r="G839" s="726"/>
      <c r="H839" s="726"/>
      <c r="I839" s="726"/>
      <c r="J839" s="726"/>
      <c r="K839" s="727"/>
      <c r="L839" s="726"/>
      <c r="M839" s="726"/>
      <c r="N839" s="726"/>
      <c r="O839" s="726"/>
      <c r="P839" s="726"/>
      <c r="Q839" s="728"/>
      <c r="AF839" s="33"/>
    </row>
    <row r="840" spans="1:38" ht="15.75" x14ac:dyDescent="0.25">
      <c r="A840" s="725"/>
      <c r="B840" s="726"/>
      <c r="C840" s="726"/>
      <c r="D840" s="726"/>
      <c r="E840" s="726"/>
      <c r="F840" s="726"/>
      <c r="G840" s="726"/>
      <c r="H840" s="726"/>
      <c r="I840" s="726"/>
      <c r="J840" s="726"/>
      <c r="K840" s="727"/>
      <c r="L840" s="726"/>
      <c r="M840" s="726"/>
      <c r="N840" s="726"/>
      <c r="O840" s="726"/>
      <c r="P840" s="726"/>
      <c r="Q840" s="728"/>
      <c r="AE840" s="34" t="s">
        <v>66</v>
      </c>
      <c r="AF840" s="24"/>
    </row>
    <row r="841" spans="1:38" ht="15.75" x14ac:dyDescent="0.25">
      <c r="A841" s="725"/>
      <c r="B841" s="726"/>
      <c r="C841" s="726"/>
      <c r="D841" s="726"/>
      <c r="E841" s="726"/>
      <c r="F841" s="726"/>
      <c r="G841" s="726"/>
      <c r="H841" s="726"/>
      <c r="I841" s="726"/>
      <c r="J841" s="726"/>
      <c r="K841" s="727"/>
      <c r="L841" s="726"/>
      <c r="M841" s="726"/>
      <c r="N841" s="726"/>
      <c r="O841" s="726"/>
      <c r="P841" s="726"/>
      <c r="Q841" s="728"/>
      <c r="AE841" s="34" t="s">
        <v>46</v>
      </c>
      <c r="AF841" s="54">
        <f>(Z836-Z830)+(AF836-AF830)</f>
        <v>115003.86</v>
      </c>
    </row>
    <row r="842" spans="1:38" ht="15.75" x14ac:dyDescent="0.25">
      <c r="A842" s="725"/>
      <c r="B842" s="726"/>
      <c r="C842" s="726"/>
      <c r="D842" s="726"/>
      <c r="E842" s="726"/>
      <c r="F842" s="726"/>
      <c r="G842" s="726"/>
      <c r="H842" s="726"/>
      <c r="I842" s="726"/>
      <c r="J842" s="726"/>
      <c r="K842" s="727"/>
      <c r="L842" s="726"/>
      <c r="M842" s="726"/>
      <c r="N842" s="726"/>
      <c r="O842" s="726"/>
      <c r="P842" s="726"/>
      <c r="Q842" s="728"/>
      <c r="AE842" s="34" t="s">
        <v>47</v>
      </c>
      <c r="AF842" s="54">
        <f>W836+AD836</f>
        <v>0</v>
      </c>
    </row>
    <row r="843" spans="1:38" ht="15.75" x14ac:dyDescent="0.25">
      <c r="A843" s="725"/>
      <c r="B843" s="726"/>
      <c r="C843" s="726"/>
      <c r="D843" s="726"/>
      <c r="E843" s="726"/>
      <c r="F843" s="726"/>
      <c r="G843" s="726"/>
      <c r="H843" s="726"/>
      <c r="I843" s="726"/>
      <c r="J843" s="726"/>
      <c r="K843" s="727"/>
      <c r="L843" s="726"/>
      <c r="M843" s="726"/>
      <c r="N843" s="726"/>
      <c r="O843" s="726"/>
      <c r="P843" s="726"/>
      <c r="Q843" s="728"/>
      <c r="AE843" s="34" t="s">
        <v>48</v>
      </c>
      <c r="AF843" s="54">
        <f>Z830+AF830</f>
        <v>0</v>
      </c>
    </row>
    <row r="844" spans="1:38" ht="15.75" x14ac:dyDescent="0.25">
      <c r="A844" s="725"/>
      <c r="B844" s="726"/>
      <c r="C844" s="726"/>
      <c r="D844" s="726"/>
      <c r="E844" s="726"/>
      <c r="F844" s="726"/>
      <c r="G844" s="726"/>
      <c r="H844" s="726"/>
      <c r="I844" s="726"/>
      <c r="J844" s="726"/>
      <c r="K844" s="727"/>
      <c r="L844" s="726"/>
      <c r="M844" s="726"/>
      <c r="N844" s="726"/>
      <c r="O844" s="726"/>
      <c r="P844" s="726"/>
      <c r="Q844" s="728"/>
      <c r="AE844" s="34" t="s">
        <v>49</v>
      </c>
      <c r="AF844" s="55">
        <f>SUM(AF841:AF843)</f>
        <v>115003.86</v>
      </c>
    </row>
    <row r="845" spans="1:38" x14ac:dyDescent="0.25">
      <c r="A845" s="725"/>
      <c r="B845" s="726"/>
      <c r="C845" s="726"/>
      <c r="D845" s="726"/>
      <c r="E845" s="726"/>
      <c r="F845" s="726"/>
      <c r="G845" s="726"/>
      <c r="H845" s="726"/>
      <c r="I845" s="726"/>
      <c r="J845" s="726"/>
      <c r="K845" s="727"/>
      <c r="L845" s="726"/>
      <c r="M845" s="726"/>
      <c r="N845" s="726"/>
      <c r="O845" s="726"/>
      <c r="P845" s="726"/>
      <c r="Q845" s="728"/>
    </row>
    <row r="846" spans="1:38" ht="15.75" thickBot="1" x14ac:dyDescent="0.3">
      <c r="A846" s="729"/>
      <c r="B846" s="730"/>
      <c r="C846" s="730"/>
      <c r="D846" s="730"/>
      <c r="E846" s="730"/>
      <c r="F846" s="730"/>
      <c r="G846" s="730"/>
      <c r="H846" s="730"/>
      <c r="I846" s="730"/>
      <c r="J846" s="730"/>
      <c r="K846" s="731"/>
      <c r="L846" s="730"/>
      <c r="M846" s="730"/>
      <c r="N846" s="730"/>
      <c r="O846" s="730"/>
      <c r="P846" s="730"/>
      <c r="Q846" s="732"/>
    </row>
    <row r="847" spans="1:38" ht="15.75" thickTop="1" x14ac:dyDescent="0.25"/>
    <row r="849" spans="1:39" ht="15.75" thickBot="1" x14ac:dyDescent="0.3"/>
    <row r="850" spans="1:39" ht="27" thickBot="1" x14ac:dyDescent="0.3">
      <c r="A850" s="733" t="s">
        <v>150</v>
      </c>
      <c r="B850" s="734"/>
      <c r="C850" s="734"/>
      <c r="D850" s="734"/>
      <c r="E850" s="734"/>
      <c r="F850" s="734"/>
      <c r="G850" s="734"/>
      <c r="H850" s="734"/>
      <c r="I850" s="734"/>
      <c r="J850" s="734"/>
      <c r="K850" s="735"/>
      <c r="L850" s="734"/>
      <c r="M850" s="734"/>
      <c r="N850" s="734"/>
      <c r="O850" s="734"/>
      <c r="P850" s="734"/>
      <c r="Q850" s="734"/>
      <c r="R850" s="734"/>
      <c r="S850" s="734"/>
      <c r="T850" s="734"/>
      <c r="U850" s="734"/>
      <c r="V850" s="734"/>
      <c r="W850" s="734"/>
      <c r="X850" s="734"/>
      <c r="Y850" s="734"/>
      <c r="Z850" s="734"/>
      <c r="AA850" s="734"/>
      <c r="AB850" s="734"/>
      <c r="AC850" s="734"/>
      <c r="AD850" s="734"/>
      <c r="AE850" s="734"/>
      <c r="AF850" s="734"/>
      <c r="AG850" s="734"/>
      <c r="AH850" s="734"/>
      <c r="AI850" s="734"/>
      <c r="AJ850" s="734"/>
      <c r="AK850" s="736"/>
      <c r="AL850" s="73"/>
      <c r="AM850" s="45"/>
    </row>
    <row r="851" spans="1:39" ht="21" customHeight="1" x14ac:dyDescent="0.25">
      <c r="A851" s="737" t="s">
        <v>114</v>
      </c>
      <c r="B851" s="738"/>
      <c r="C851" s="744" t="s">
        <v>41</v>
      </c>
      <c r="D851" s="745"/>
      <c r="E851" s="748" t="s">
        <v>100</v>
      </c>
      <c r="F851" s="749"/>
      <c r="G851" s="749"/>
      <c r="H851" s="749"/>
      <c r="I851" s="749"/>
      <c r="J851" s="749"/>
      <c r="K851" s="750"/>
      <c r="L851" s="749"/>
      <c r="M851" s="749"/>
      <c r="N851" s="749"/>
      <c r="O851" s="754" t="s">
        <v>77</v>
      </c>
      <c r="P851" s="755"/>
      <c r="Q851" s="755"/>
      <c r="R851" s="755"/>
      <c r="S851" s="755"/>
      <c r="T851" s="755"/>
      <c r="U851" s="755"/>
      <c r="V851" s="755"/>
      <c r="W851" s="755"/>
      <c r="X851" s="755"/>
      <c r="Y851" s="755"/>
      <c r="Z851" s="755"/>
      <c r="AA851" s="755"/>
      <c r="AB851" s="755"/>
      <c r="AC851" s="755"/>
      <c r="AD851" s="755"/>
      <c r="AE851" s="755"/>
      <c r="AF851" s="755"/>
      <c r="AG851" s="755"/>
      <c r="AH851" s="755"/>
      <c r="AI851" s="755"/>
      <c r="AJ851" s="755"/>
      <c r="AK851" s="756"/>
      <c r="AL851" s="63"/>
    </row>
    <row r="852" spans="1:39" ht="36" customHeight="1" thickBot="1" x14ac:dyDescent="0.3">
      <c r="A852" s="739"/>
      <c r="B852" s="740"/>
      <c r="C852" s="746"/>
      <c r="D852" s="747"/>
      <c r="E852" s="751"/>
      <c r="F852" s="752"/>
      <c r="G852" s="752"/>
      <c r="H852" s="752"/>
      <c r="I852" s="752"/>
      <c r="J852" s="752"/>
      <c r="K852" s="753"/>
      <c r="L852" s="752"/>
      <c r="M852" s="752"/>
      <c r="N852" s="752"/>
      <c r="O852" s="757"/>
      <c r="P852" s="758"/>
      <c r="Q852" s="758"/>
      <c r="R852" s="758"/>
      <c r="S852" s="758"/>
      <c r="T852" s="758"/>
      <c r="U852" s="758"/>
      <c r="V852" s="758"/>
      <c r="W852" s="758"/>
      <c r="X852" s="758"/>
      <c r="Y852" s="758"/>
      <c r="Z852" s="758"/>
      <c r="AA852" s="758"/>
      <c r="AB852" s="758"/>
      <c r="AC852" s="758"/>
      <c r="AD852" s="758"/>
      <c r="AE852" s="758"/>
      <c r="AF852" s="758"/>
      <c r="AG852" s="758"/>
      <c r="AH852" s="758"/>
      <c r="AI852" s="758"/>
      <c r="AJ852" s="758"/>
      <c r="AK852" s="759"/>
      <c r="AL852" s="63"/>
    </row>
    <row r="853" spans="1:39" s="33" customFormat="1" ht="84" customHeight="1" thickBot="1" x14ac:dyDescent="0.35">
      <c r="A853" s="739"/>
      <c r="B853" s="741"/>
      <c r="C853" s="760" t="s">
        <v>43</v>
      </c>
      <c r="D853" s="762" t="s">
        <v>44</v>
      </c>
      <c r="E853" s="764" t="s">
        <v>59</v>
      </c>
      <c r="F853" s="765"/>
      <c r="G853" s="765"/>
      <c r="H853" s="766"/>
      <c r="I853" s="767" t="s">
        <v>58</v>
      </c>
      <c r="J853" s="768"/>
      <c r="K853" s="769"/>
      <c r="L853" s="770"/>
      <c r="M853" s="771" t="s">
        <v>49</v>
      </c>
      <c r="N853" s="772"/>
      <c r="O853" s="773" t="s">
        <v>103</v>
      </c>
      <c r="P853" s="774"/>
      <c r="Q853" s="774"/>
      <c r="R853" s="775"/>
      <c r="S853" s="776" t="s">
        <v>49</v>
      </c>
      <c r="T853" s="777"/>
      <c r="U853" s="778" t="s">
        <v>104</v>
      </c>
      <c r="V853" s="779"/>
      <c r="W853" s="779"/>
      <c r="X853" s="779"/>
      <c r="Y853" s="779"/>
      <c r="Z853" s="780"/>
      <c r="AA853" s="781" t="s">
        <v>49</v>
      </c>
      <c r="AB853" s="782"/>
      <c r="AC853" s="783" t="s">
        <v>105</v>
      </c>
      <c r="AD853" s="784"/>
      <c r="AE853" s="784"/>
      <c r="AF853" s="785"/>
      <c r="AG853" s="786" t="s">
        <v>49</v>
      </c>
      <c r="AH853" s="787"/>
      <c r="AI853" s="788" t="s">
        <v>23</v>
      </c>
      <c r="AJ853" s="789"/>
      <c r="AK853" s="790"/>
      <c r="AL853" s="62"/>
    </row>
    <row r="854" spans="1:39" ht="113.25" thickBot="1" x14ac:dyDescent="0.3">
      <c r="A854" s="742"/>
      <c r="B854" s="743"/>
      <c r="C854" s="761"/>
      <c r="D854" s="763"/>
      <c r="E854" s="91" t="s">
        <v>81</v>
      </c>
      <c r="F854" s="619" t="s">
        <v>82</v>
      </c>
      <c r="G854" s="91" t="s">
        <v>83</v>
      </c>
      <c r="H854" s="619" t="s">
        <v>84</v>
      </c>
      <c r="I854" s="197" t="s">
        <v>81</v>
      </c>
      <c r="J854" s="64" t="s">
        <v>92</v>
      </c>
      <c r="K854" s="197" t="s">
        <v>93</v>
      </c>
      <c r="L854" s="64" t="s">
        <v>94</v>
      </c>
      <c r="M854" s="98" t="s">
        <v>85</v>
      </c>
      <c r="N854" s="207" t="s">
        <v>86</v>
      </c>
      <c r="O854" s="100" t="s">
        <v>87</v>
      </c>
      <c r="P854" s="102" t="s">
        <v>101</v>
      </c>
      <c r="Q854" s="100" t="s">
        <v>88</v>
      </c>
      <c r="R854" s="102" t="s">
        <v>102</v>
      </c>
      <c r="S854" s="103" t="s">
        <v>89</v>
      </c>
      <c r="T854" s="213" t="s">
        <v>90</v>
      </c>
      <c r="U854" s="104" t="s">
        <v>87</v>
      </c>
      <c r="V854" s="107" t="s">
        <v>106</v>
      </c>
      <c r="W854" s="105" t="s">
        <v>107</v>
      </c>
      <c r="X854" s="108" t="s">
        <v>88</v>
      </c>
      <c r="Y854" s="107" t="s">
        <v>108</v>
      </c>
      <c r="Z854" s="105" t="s">
        <v>109</v>
      </c>
      <c r="AA854" s="110" t="s">
        <v>95</v>
      </c>
      <c r="AB854" s="111" t="s">
        <v>96</v>
      </c>
      <c r="AC854" s="112" t="s">
        <v>87</v>
      </c>
      <c r="AD854" s="113" t="s">
        <v>101</v>
      </c>
      <c r="AE854" s="112" t="s">
        <v>88</v>
      </c>
      <c r="AF854" s="113" t="s">
        <v>102</v>
      </c>
      <c r="AG854" s="114" t="s">
        <v>91</v>
      </c>
      <c r="AH854" s="115" t="s">
        <v>110</v>
      </c>
      <c r="AI854" s="120" t="s">
        <v>111</v>
      </c>
      <c r="AJ854" s="122" t="s">
        <v>112</v>
      </c>
      <c r="AK854" s="151" t="s">
        <v>79</v>
      </c>
      <c r="AL854" s="58"/>
      <c r="AM854" s="59"/>
    </row>
    <row r="855" spans="1:39" ht="15.75" thickBot="1" x14ac:dyDescent="0.3">
      <c r="A855" s="708" t="s">
        <v>1</v>
      </c>
      <c r="B855" s="709"/>
      <c r="C855" s="139" t="s">
        <v>2</v>
      </c>
      <c r="D855" s="143" t="s">
        <v>3</v>
      </c>
      <c r="E855" s="144" t="s">
        <v>4</v>
      </c>
      <c r="F855" s="264" t="s">
        <v>5</v>
      </c>
      <c r="G855" s="144" t="s">
        <v>33</v>
      </c>
      <c r="H855" s="264" t="s">
        <v>34</v>
      </c>
      <c r="I855" s="263" t="s">
        <v>18</v>
      </c>
      <c r="J855" s="146" t="s">
        <v>19</v>
      </c>
      <c r="K855" s="263" t="s">
        <v>20</v>
      </c>
      <c r="L855" s="264" t="s">
        <v>21</v>
      </c>
      <c r="M855" s="145" t="s">
        <v>22</v>
      </c>
      <c r="N855" s="264" t="s">
        <v>35</v>
      </c>
      <c r="O855" s="144" t="s">
        <v>36</v>
      </c>
      <c r="P855" s="264" t="s">
        <v>37</v>
      </c>
      <c r="Q855" s="144" t="s">
        <v>38</v>
      </c>
      <c r="R855" s="264" t="s">
        <v>24</v>
      </c>
      <c r="S855" s="145" t="s">
        <v>25</v>
      </c>
      <c r="T855" s="146" t="s">
        <v>26</v>
      </c>
      <c r="U855" s="144" t="s">
        <v>27</v>
      </c>
      <c r="V855" s="88" t="s">
        <v>28</v>
      </c>
      <c r="W855" s="147" t="s">
        <v>29</v>
      </c>
      <c r="X855" s="148" t="s">
        <v>30</v>
      </c>
      <c r="Y855" s="89" t="s">
        <v>31</v>
      </c>
      <c r="Z855" s="264" t="s">
        <v>32</v>
      </c>
      <c r="AA855" s="145" t="s">
        <v>51</v>
      </c>
      <c r="AB855" s="140" t="s">
        <v>52</v>
      </c>
      <c r="AC855" s="144" t="s">
        <v>53</v>
      </c>
      <c r="AD855" s="140" t="s">
        <v>54</v>
      </c>
      <c r="AE855" s="144" t="s">
        <v>55</v>
      </c>
      <c r="AF855" s="140" t="s">
        <v>56</v>
      </c>
      <c r="AG855" s="145" t="s">
        <v>60</v>
      </c>
      <c r="AH855" s="140" t="s">
        <v>61</v>
      </c>
      <c r="AI855" s="139" t="s">
        <v>62</v>
      </c>
      <c r="AJ855" s="140" t="s">
        <v>63</v>
      </c>
      <c r="AK855" s="152" t="s">
        <v>64</v>
      </c>
      <c r="AL855" s="60"/>
      <c r="AM855" s="59"/>
    </row>
    <row r="856" spans="1:39" ht="37.5" x14ac:dyDescent="0.25">
      <c r="A856" s="31">
        <v>1</v>
      </c>
      <c r="B856" s="131" t="s">
        <v>71</v>
      </c>
      <c r="C856" s="864">
        <f>C823</f>
        <v>1000000</v>
      </c>
      <c r="D856" s="865">
        <f>C856-AH878</f>
        <v>884996.14</v>
      </c>
      <c r="E856" s="251">
        <v>5</v>
      </c>
      <c r="F856" s="468">
        <v>104691.71</v>
      </c>
      <c r="G856" s="224">
        <v>6</v>
      </c>
      <c r="H856" s="475">
        <v>100000</v>
      </c>
      <c r="I856" s="199">
        <v>1</v>
      </c>
      <c r="J856" s="363">
        <v>24000</v>
      </c>
      <c r="K856" s="199">
        <v>6</v>
      </c>
      <c r="L856" s="437">
        <v>100000</v>
      </c>
      <c r="M856" s="248">
        <f t="shared" ref="M856:M863" si="515">SUM(I856,K856)</f>
        <v>7</v>
      </c>
      <c r="N856" s="249">
        <f t="shared" ref="N856:N863" si="516">SUM(J856,L856)</f>
        <v>124000</v>
      </c>
      <c r="O856" s="226">
        <v>1</v>
      </c>
      <c r="P856" s="221">
        <v>24000</v>
      </c>
      <c r="Q856" s="226">
        <v>2</v>
      </c>
      <c r="R856" s="221">
        <v>24780</v>
      </c>
      <c r="S856" s="245">
        <f t="shared" ref="S856:S863" si="517">O856+Q856</f>
        <v>3</v>
      </c>
      <c r="T856" s="246">
        <f t="shared" ref="T856:T863" si="518">P856+R856</f>
        <v>48780</v>
      </c>
      <c r="U856" s="231">
        <v>0</v>
      </c>
      <c r="V856" s="232">
        <v>0</v>
      </c>
      <c r="W856" s="230">
        <v>0</v>
      </c>
      <c r="X856" s="242">
        <v>0</v>
      </c>
      <c r="Y856" s="232">
        <v>0</v>
      </c>
      <c r="Z856" s="230">
        <v>0</v>
      </c>
      <c r="AA856" s="239">
        <f t="shared" ref="AA856:AA863" si="519">U856+X856</f>
        <v>0</v>
      </c>
      <c r="AB856" s="229">
        <f t="shared" ref="AB856:AB863" si="520">W856+Z856</f>
        <v>0</v>
      </c>
      <c r="AC856" s="219">
        <v>0</v>
      </c>
      <c r="AD856" s="222">
        <v>0</v>
      </c>
      <c r="AE856" s="219">
        <v>0</v>
      </c>
      <c r="AF856" s="222">
        <v>0</v>
      </c>
      <c r="AG856" s="261">
        <f t="shared" ref="AG856:AG863" si="521">U856+X856+AC856+AE856</f>
        <v>0</v>
      </c>
      <c r="AH856" s="262">
        <f t="shared" ref="AH856:AH863" si="522">W856+Z856+AD856+AF856</f>
        <v>0</v>
      </c>
      <c r="AI856" s="67">
        <f>AD856/C823</f>
        <v>0</v>
      </c>
      <c r="AJ856" s="141">
        <f>AF856/C823</f>
        <v>0</v>
      </c>
      <c r="AK856" s="153">
        <f>AH856/C823</f>
        <v>0</v>
      </c>
      <c r="AL856" s="61"/>
      <c r="AM856" s="59"/>
    </row>
    <row r="857" spans="1:39" ht="75" x14ac:dyDescent="0.25">
      <c r="A857" s="32">
        <v>2</v>
      </c>
      <c r="B857" s="131" t="s">
        <v>72</v>
      </c>
      <c r="C857" s="864"/>
      <c r="D857" s="865"/>
      <c r="E857" s="251">
        <v>1</v>
      </c>
      <c r="F857" s="468">
        <v>88107.8</v>
      </c>
      <c r="G857" s="224">
        <v>0</v>
      </c>
      <c r="H857" s="475">
        <v>0</v>
      </c>
      <c r="I857" s="199">
        <v>0</v>
      </c>
      <c r="J857" s="363">
        <v>0</v>
      </c>
      <c r="K857" s="199">
        <v>0</v>
      </c>
      <c r="L857" s="437">
        <v>0</v>
      </c>
      <c r="M857" s="248">
        <f t="shared" si="515"/>
        <v>0</v>
      </c>
      <c r="N857" s="249">
        <f t="shared" si="516"/>
        <v>0</v>
      </c>
      <c r="O857" s="226">
        <v>0</v>
      </c>
      <c r="P857" s="221">
        <v>0</v>
      </c>
      <c r="Q857" s="226">
        <v>0</v>
      </c>
      <c r="R857" s="221">
        <v>0</v>
      </c>
      <c r="S857" s="245">
        <f t="shared" si="517"/>
        <v>0</v>
      </c>
      <c r="T857" s="246">
        <f t="shared" si="518"/>
        <v>0</v>
      </c>
      <c r="U857" s="231">
        <v>0</v>
      </c>
      <c r="V857" s="232">
        <v>0</v>
      </c>
      <c r="W857" s="230">
        <v>0</v>
      </c>
      <c r="X857" s="242">
        <v>0</v>
      </c>
      <c r="Y857" s="232">
        <v>0</v>
      </c>
      <c r="Z857" s="230">
        <v>0</v>
      </c>
      <c r="AA857" s="239">
        <f t="shared" si="519"/>
        <v>0</v>
      </c>
      <c r="AB857" s="229">
        <f t="shared" si="520"/>
        <v>0</v>
      </c>
      <c r="AC857" s="219">
        <v>0</v>
      </c>
      <c r="AD857" s="222">
        <v>0</v>
      </c>
      <c r="AE857" s="219">
        <v>0</v>
      </c>
      <c r="AF857" s="222">
        <v>0</v>
      </c>
      <c r="AG857" s="261">
        <f t="shared" si="521"/>
        <v>0</v>
      </c>
      <c r="AH857" s="262">
        <f t="shared" si="522"/>
        <v>0</v>
      </c>
      <c r="AI857" s="67">
        <f>AD857/C823</f>
        <v>0</v>
      </c>
      <c r="AJ857" s="141">
        <f>AF857/C823</f>
        <v>0</v>
      </c>
      <c r="AK857" s="153">
        <f>AH857/C823</f>
        <v>0</v>
      </c>
      <c r="AL857" s="61"/>
      <c r="AM857" s="59"/>
    </row>
    <row r="858" spans="1:39" ht="37.5" x14ac:dyDescent="0.25">
      <c r="A858" s="32">
        <v>3</v>
      </c>
      <c r="B858" s="131" t="s">
        <v>73</v>
      </c>
      <c r="C858" s="864"/>
      <c r="D858" s="865"/>
      <c r="E858" s="251">
        <v>0</v>
      </c>
      <c r="F858" s="468">
        <v>0</v>
      </c>
      <c r="G858" s="224">
        <v>0</v>
      </c>
      <c r="H858" s="475">
        <v>0</v>
      </c>
      <c r="I858" s="199">
        <v>0</v>
      </c>
      <c r="J858" s="363">
        <v>0</v>
      </c>
      <c r="K858" s="199">
        <v>0</v>
      </c>
      <c r="L858" s="437">
        <v>0</v>
      </c>
      <c r="M858" s="248">
        <f t="shared" si="515"/>
        <v>0</v>
      </c>
      <c r="N858" s="249">
        <f t="shared" si="516"/>
        <v>0</v>
      </c>
      <c r="O858" s="226">
        <v>0</v>
      </c>
      <c r="P858" s="221">
        <v>0</v>
      </c>
      <c r="Q858" s="226">
        <v>0</v>
      </c>
      <c r="R858" s="221">
        <v>0</v>
      </c>
      <c r="S858" s="245">
        <f t="shared" si="517"/>
        <v>0</v>
      </c>
      <c r="T858" s="246">
        <f t="shared" si="518"/>
        <v>0</v>
      </c>
      <c r="U858" s="231">
        <v>0</v>
      </c>
      <c r="V858" s="232">
        <v>0</v>
      </c>
      <c r="W858" s="230">
        <v>0</v>
      </c>
      <c r="X858" s="242">
        <v>0</v>
      </c>
      <c r="Y858" s="232">
        <v>0</v>
      </c>
      <c r="Z858" s="230">
        <v>0</v>
      </c>
      <c r="AA858" s="239">
        <f t="shared" si="519"/>
        <v>0</v>
      </c>
      <c r="AB858" s="229">
        <f t="shared" si="520"/>
        <v>0</v>
      </c>
      <c r="AC858" s="219">
        <v>0</v>
      </c>
      <c r="AD858" s="222">
        <v>0</v>
      </c>
      <c r="AE858" s="219">
        <v>0</v>
      </c>
      <c r="AF858" s="222">
        <v>0</v>
      </c>
      <c r="AG858" s="261">
        <f t="shared" si="521"/>
        <v>0</v>
      </c>
      <c r="AH858" s="262">
        <f t="shared" si="522"/>
        <v>0</v>
      </c>
      <c r="AI858" s="67">
        <f>AD858/C823</f>
        <v>0</v>
      </c>
      <c r="AJ858" s="141">
        <f>AF858/C823</f>
        <v>0</v>
      </c>
      <c r="AK858" s="153">
        <f>AH858/C823</f>
        <v>0</v>
      </c>
      <c r="AL858" s="61"/>
      <c r="AM858" s="59"/>
    </row>
    <row r="859" spans="1:39" ht="37.5" x14ac:dyDescent="0.25">
      <c r="A859" s="32">
        <v>4</v>
      </c>
      <c r="B859" s="131" t="s">
        <v>74</v>
      </c>
      <c r="C859" s="864"/>
      <c r="D859" s="865"/>
      <c r="E859" s="251">
        <v>13</v>
      </c>
      <c r="F859" s="468">
        <v>589537.03</v>
      </c>
      <c r="G859" s="224">
        <v>0</v>
      </c>
      <c r="H859" s="475">
        <v>0</v>
      </c>
      <c r="I859" s="199">
        <v>1</v>
      </c>
      <c r="J859" s="363">
        <v>60983.39</v>
      </c>
      <c r="K859" s="199">
        <v>0</v>
      </c>
      <c r="L859" s="437">
        <v>0</v>
      </c>
      <c r="M859" s="248">
        <f t="shared" si="515"/>
        <v>1</v>
      </c>
      <c r="N859" s="249">
        <f t="shared" si="516"/>
        <v>60983.39</v>
      </c>
      <c r="O859" s="226">
        <v>0</v>
      </c>
      <c r="P859" s="221">
        <v>0</v>
      </c>
      <c r="Q859" s="226">
        <v>0</v>
      </c>
      <c r="R859" s="221">
        <v>0</v>
      </c>
      <c r="S859" s="245">
        <f t="shared" si="517"/>
        <v>0</v>
      </c>
      <c r="T859" s="246">
        <f t="shared" si="518"/>
        <v>0</v>
      </c>
      <c r="U859" s="231">
        <v>0</v>
      </c>
      <c r="V859" s="232">
        <v>0</v>
      </c>
      <c r="W859" s="230">
        <v>0</v>
      </c>
      <c r="X859" s="242">
        <v>0</v>
      </c>
      <c r="Y859" s="232">
        <v>0</v>
      </c>
      <c r="Z859" s="230">
        <v>0</v>
      </c>
      <c r="AA859" s="239">
        <f t="shared" si="519"/>
        <v>0</v>
      </c>
      <c r="AB859" s="229">
        <f t="shared" si="520"/>
        <v>0</v>
      </c>
      <c r="AC859" s="219">
        <v>0</v>
      </c>
      <c r="AD859" s="222">
        <v>0</v>
      </c>
      <c r="AE859" s="219">
        <v>0</v>
      </c>
      <c r="AF859" s="222">
        <v>0</v>
      </c>
      <c r="AG859" s="261">
        <f t="shared" si="521"/>
        <v>0</v>
      </c>
      <c r="AH859" s="262">
        <f t="shared" si="522"/>
        <v>0</v>
      </c>
      <c r="AI859" s="67">
        <f>AD859/C823</f>
        <v>0</v>
      </c>
      <c r="AJ859" s="141">
        <f>AF859/C823</f>
        <v>0</v>
      </c>
      <c r="AK859" s="153">
        <f>AH859/C823</f>
        <v>0</v>
      </c>
      <c r="AL859" s="61"/>
      <c r="AM859" s="59"/>
    </row>
    <row r="860" spans="1:39" ht="37.5" x14ac:dyDescent="0.25">
      <c r="A860" s="32">
        <v>5</v>
      </c>
      <c r="B860" s="131" t="s">
        <v>75</v>
      </c>
      <c r="C860" s="864"/>
      <c r="D860" s="865"/>
      <c r="E860" s="251">
        <v>1</v>
      </c>
      <c r="F860" s="468">
        <v>44000</v>
      </c>
      <c r="G860" s="224">
        <v>0</v>
      </c>
      <c r="H860" s="475">
        <v>0</v>
      </c>
      <c r="I860" s="199">
        <v>1</v>
      </c>
      <c r="J860" s="363">
        <v>44000</v>
      </c>
      <c r="K860" s="199">
        <v>0</v>
      </c>
      <c r="L860" s="437">
        <v>0</v>
      </c>
      <c r="M860" s="248">
        <f t="shared" si="515"/>
        <v>1</v>
      </c>
      <c r="N860" s="249">
        <f t="shared" si="516"/>
        <v>44000</v>
      </c>
      <c r="O860" s="226">
        <v>1</v>
      </c>
      <c r="P860" s="359">
        <v>44000</v>
      </c>
      <c r="Q860" s="226">
        <v>0</v>
      </c>
      <c r="R860" s="221">
        <v>0</v>
      </c>
      <c r="S860" s="245">
        <f t="shared" si="517"/>
        <v>1</v>
      </c>
      <c r="T860" s="246">
        <f t="shared" si="518"/>
        <v>44000</v>
      </c>
      <c r="U860" s="231">
        <v>0</v>
      </c>
      <c r="V860" s="232">
        <v>0</v>
      </c>
      <c r="W860" s="230">
        <v>0</v>
      </c>
      <c r="X860" s="242">
        <v>0</v>
      </c>
      <c r="Y860" s="232">
        <v>0</v>
      </c>
      <c r="Z860" s="230">
        <v>0</v>
      </c>
      <c r="AA860" s="239">
        <f t="shared" si="519"/>
        <v>0</v>
      </c>
      <c r="AB860" s="229">
        <f t="shared" si="520"/>
        <v>0</v>
      </c>
      <c r="AC860" s="219">
        <v>0</v>
      </c>
      <c r="AD860" s="222">
        <v>0</v>
      </c>
      <c r="AE860" s="219">
        <v>0</v>
      </c>
      <c r="AF860" s="222">
        <v>0</v>
      </c>
      <c r="AG860" s="261">
        <f t="shared" si="521"/>
        <v>0</v>
      </c>
      <c r="AH860" s="262">
        <f t="shared" si="522"/>
        <v>0</v>
      </c>
      <c r="AI860" s="67">
        <f>AD860/C823</f>
        <v>0</v>
      </c>
      <c r="AJ860" s="141">
        <f>AF860/C823</f>
        <v>0</v>
      </c>
      <c r="AK860" s="153">
        <f>AH860/C823</f>
        <v>0</v>
      </c>
      <c r="AL860" s="61"/>
      <c r="AM860" s="59"/>
    </row>
    <row r="861" spans="1:39" ht="37.5" x14ac:dyDescent="0.25">
      <c r="A861" s="32">
        <v>6</v>
      </c>
      <c r="B861" s="131" t="s">
        <v>76</v>
      </c>
      <c r="C861" s="864"/>
      <c r="D861" s="865"/>
      <c r="E861" s="251">
        <v>0</v>
      </c>
      <c r="F861" s="468">
        <v>0</v>
      </c>
      <c r="G861" s="224">
        <v>2</v>
      </c>
      <c r="H861" s="475">
        <v>138500</v>
      </c>
      <c r="I861" s="199">
        <v>0</v>
      </c>
      <c r="J861" s="363">
        <v>0</v>
      </c>
      <c r="K861" s="199">
        <v>2</v>
      </c>
      <c r="L861" s="437">
        <v>138500</v>
      </c>
      <c r="M861" s="248">
        <f t="shared" si="515"/>
        <v>2</v>
      </c>
      <c r="N861" s="249">
        <f t="shared" si="516"/>
        <v>138500</v>
      </c>
      <c r="O861" s="226">
        <v>0</v>
      </c>
      <c r="P861" s="359">
        <v>0</v>
      </c>
      <c r="Q861" s="226">
        <v>2</v>
      </c>
      <c r="R861" s="221">
        <v>115003.86</v>
      </c>
      <c r="S861" s="245">
        <f t="shared" si="517"/>
        <v>2</v>
      </c>
      <c r="T861" s="246">
        <f t="shared" si="518"/>
        <v>115003.86</v>
      </c>
      <c r="U861" s="231">
        <v>0</v>
      </c>
      <c r="V861" s="232">
        <v>0</v>
      </c>
      <c r="W861" s="230">
        <v>0</v>
      </c>
      <c r="X861" s="242">
        <v>0</v>
      </c>
      <c r="Y861" s="232">
        <v>0</v>
      </c>
      <c r="Z861" s="230">
        <v>0</v>
      </c>
      <c r="AA861" s="239">
        <f t="shared" si="519"/>
        <v>0</v>
      </c>
      <c r="AB861" s="229">
        <f t="shared" si="520"/>
        <v>0</v>
      </c>
      <c r="AC861" s="219">
        <v>0</v>
      </c>
      <c r="AD861" s="222">
        <v>0</v>
      </c>
      <c r="AE861" s="219">
        <v>2</v>
      </c>
      <c r="AF861" s="222">
        <v>115003.86</v>
      </c>
      <c r="AG861" s="261">
        <f t="shared" si="521"/>
        <v>2</v>
      </c>
      <c r="AH861" s="262">
        <f t="shared" si="522"/>
        <v>115003.86</v>
      </c>
      <c r="AI861" s="67">
        <f>AD861/C823</f>
        <v>0</v>
      </c>
      <c r="AJ861" s="141">
        <f>AF861/C823</f>
        <v>0.11500386</v>
      </c>
      <c r="AK861" s="153">
        <f>AH861/C823</f>
        <v>0.11500386</v>
      </c>
      <c r="AL861" s="61"/>
      <c r="AM861" s="59"/>
    </row>
    <row r="862" spans="1:39" ht="38.25" thickBot="1" x14ac:dyDescent="0.35">
      <c r="A862" s="32">
        <v>7</v>
      </c>
      <c r="B862" s="132" t="s">
        <v>42</v>
      </c>
      <c r="C862" s="864"/>
      <c r="D862" s="865"/>
      <c r="E862" s="251">
        <v>0</v>
      </c>
      <c r="F862" s="468">
        <v>0</v>
      </c>
      <c r="G862" s="224">
        <v>0</v>
      </c>
      <c r="H862" s="475">
        <v>0</v>
      </c>
      <c r="I862" s="199">
        <v>0</v>
      </c>
      <c r="J862" s="363">
        <v>0</v>
      </c>
      <c r="K862" s="199">
        <v>0</v>
      </c>
      <c r="L862" s="437">
        <v>0</v>
      </c>
      <c r="M862" s="248">
        <f t="shared" si="515"/>
        <v>0</v>
      </c>
      <c r="N862" s="249">
        <f t="shared" si="516"/>
        <v>0</v>
      </c>
      <c r="O862" s="226">
        <v>0</v>
      </c>
      <c r="P862" s="359">
        <v>0</v>
      </c>
      <c r="Q862" s="226">
        <v>0</v>
      </c>
      <c r="R862" s="221">
        <v>0</v>
      </c>
      <c r="S862" s="245">
        <f t="shared" si="517"/>
        <v>0</v>
      </c>
      <c r="T862" s="246">
        <f t="shared" si="518"/>
        <v>0</v>
      </c>
      <c r="U862" s="231">
        <v>0</v>
      </c>
      <c r="V862" s="232">
        <v>0</v>
      </c>
      <c r="W862" s="230">
        <v>0</v>
      </c>
      <c r="X862" s="242">
        <v>0</v>
      </c>
      <c r="Y862" s="232">
        <v>0</v>
      </c>
      <c r="Z862" s="230">
        <v>0</v>
      </c>
      <c r="AA862" s="239">
        <f t="shared" si="519"/>
        <v>0</v>
      </c>
      <c r="AB862" s="229">
        <f t="shared" si="520"/>
        <v>0</v>
      </c>
      <c r="AC862" s="219">
        <v>0</v>
      </c>
      <c r="AD862" s="222">
        <v>0</v>
      </c>
      <c r="AE862" s="219">
        <v>0</v>
      </c>
      <c r="AF862" s="222">
        <v>0</v>
      </c>
      <c r="AG862" s="261">
        <f t="shared" si="521"/>
        <v>0</v>
      </c>
      <c r="AH862" s="262">
        <f t="shared" si="522"/>
        <v>0</v>
      </c>
      <c r="AI862" s="67">
        <f>AD862/C823</f>
        <v>0</v>
      </c>
      <c r="AJ862" s="141">
        <f>AF862/C823</f>
        <v>0</v>
      </c>
      <c r="AK862" s="153">
        <f>AH862/C823</f>
        <v>0</v>
      </c>
      <c r="AL862" s="61"/>
      <c r="AM862" s="59"/>
    </row>
    <row r="863" spans="1:39" ht="38.25" thickBot="1" x14ac:dyDescent="0.3">
      <c r="A863" s="32">
        <v>8</v>
      </c>
      <c r="B863" s="133" t="s">
        <v>67</v>
      </c>
      <c r="C863" s="864"/>
      <c r="D863" s="865"/>
      <c r="E863" s="251">
        <v>0</v>
      </c>
      <c r="F863" s="468">
        <v>0</v>
      </c>
      <c r="G863" s="224">
        <v>0</v>
      </c>
      <c r="H863" s="475">
        <v>0</v>
      </c>
      <c r="I863" s="199">
        <v>0</v>
      </c>
      <c r="J863" s="363">
        <v>0</v>
      </c>
      <c r="K863" s="199">
        <v>0</v>
      </c>
      <c r="L863" s="437">
        <v>0</v>
      </c>
      <c r="M863" s="248">
        <f t="shared" si="515"/>
        <v>0</v>
      </c>
      <c r="N863" s="249">
        <f t="shared" si="516"/>
        <v>0</v>
      </c>
      <c r="O863" s="226">
        <v>0</v>
      </c>
      <c r="P863" s="359">
        <v>0</v>
      </c>
      <c r="Q863" s="226">
        <v>0</v>
      </c>
      <c r="R863" s="221">
        <v>0</v>
      </c>
      <c r="S863" s="245">
        <f t="shared" si="517"/>
        <v>0</v>
      </c>
      <c r="T863" s="246">
        <f t="shared" si="518"/>
        <v>0</v>
      </c>
      <c r="U863" s="231">
        <v>0</v>
      </c>
      <c r="V863" s="232">
        <v>0</v>
      </c>
      <c r="W863" s="230">
        <v>0</v>
      </c>
      <c r="X863" s="242">
        <v>0</v>
      </c>
      <c r="Y863" s="232">
        <v>0</v>
      </c>
      <c r="Z863" s="230">
        <v>0</v>
      </c>
      <c r="AA863" s="239">
        <f t="shared" si="519"/>
        <v>0</v>
      </c>
      <c r="AB863" s="229">
        <f t="shared" si="520"/>
        <v>0</v>
      </c>
      <c r="AC863" s="219">
        <v>0</v>
      </c>
      <c r="AD863" s="222">
        <v>0</v>
      </c>
      <c r="AE863" s="219">
        <v>0</v>
      </c>
      <c r="AF863" s="222">
        <v>0</v>
      </c>
      <c r="AG863" s="261">
        <f t="shared" si="521"/>
        <v>0</v>
      </c>
      <c r="AH863" s="262">
        <f t="shared" si="522"/>
        <v>0</v>
      </c>
      <c r="AI863" s="67">
        <f>AD863/C823</f>
        <v>0</v>
      </c>
      <c r="AJ863" s="141">
        <f>AF863/C823</f>
        <v>0</v>
      </c>
      <c r="AK863" s="153">
        <f>AH863/C823</f>
        <v>0</v>
      </c>
      <c r="AL863" s="61"/>
      <c r="AM863" s="59"/>
    </row>
    <row r="864" spans="1:39" ht="21" x14ac:dyDescent="0.25">
      <c r="A864" s="361" t="s">
        <v>69</v>
      </c>
      <c r="B864" s="362" t="s">
        <v>189</v>
      </c>
      <c r="C864" s="864"/>
      <c r="D864" s="865"/>
      <c r="E864" s="251">
        <v>1</v>
      </c>
      <c r="F864" s="468">
        <v>48500</v>
      </c>
      <c r="G864" s="224">
        <v>1</v>
      </c>
      <c r="H864" s="475">
        <v>110000</v>
      </c>
      <c r="I864" s="199">
        <v>0</v>
      </c>
      <c r="J864" s="363">
        <v>0</v>
      </c>
      <c r="K864" s="199">
        <v>1</v>
      </c>
      <c r="L864" s="437">
        <v>110000</v>
      </c>
      <c r="M864" s="248">
        <f t="shared" ref="M864:M877" si="523">SUM(I864,K864)</f>
        <v>1</v>
      </c>
      <c r="N864" s="249">
        <f t="shared" ref="N864:N877" si="524">SUM(J864,L864)</f>
        <v>110000</v>
      </c>
      <c r="O864" s="226">
        <v>0</v>
      </c>
      <c r="P864" s="359">
        <v>0</v>
      </c>
      <c r="Q864" s="226">
        <v>0</v>
      </c>
      <c r="R864" s="221">
        <v>0</v>
      </c>
      <c r="S864" s="245">
        <f t="shared" ref="S864:S877" si="525">O864+Q864</f>
        <v>0</v>
      </c>
      <c r="T864" s="246">
        <f t="shared" ref="T864:T877" si="526">P864+R864</f>
        <v>0</v>
      </c>
      <c r="U864" s="231">
        <v>0</v>
      </c>
      <c r="V864" s="232">
        <v>0</v>
      </c>
      <c r="W864" s="230">
        <v>0</v>
      </c>
      <c r="X864" s="242">
        <v>0</v>
      </c>
      <c r="Y864" s="232">
        <v>0</v>
      </c>
      <c r="Z864" s="230">
        <v>0</v>
      </c>
      <c r="AA864" s="239">
        <f t="shared" ref="AA864:AA877" si="527">U864+X864</f>
        <v>0</v>
      </c>
      <c r="AB864" s="229">
        <f t="shared" ref="AB864:AB877" si="528">W864+Z864</f>
        <v>0</v>
      </c>
      <c r="AC864" s="219">
        <v>0</v>
      </c>
      <c r="AD864" s="222">
        <v>0</v>
      </c>
      <c r="AE864" s="219">
        <v>0</v>
      </c>
      <c r="AF864" s="222">
        <v>0</v>
      </c>
      <c r="AG864" s="261">
        <f t="shared" ref="AG864:AG877" si="529">U864+X864+AC864+AE864</f>
        <v>0</v>
      </c>
      <c r="AH864" s="262">
        <f t="shared" ref="AH864:AH877" si="530">W864+Z864+AD864+AF864</f>
        <v>0</v>
      </c>
      <c r="AI864" s="67">
        <v>0</v>
      </c>
      <c r="AJ864" s="141">
        <v>0</v>
      </c>
      <c r="AK864" s="153">
        <v>0</v>
      </c>
      <c r="AL864" s="61"/>
      <c r="AM864" s="59"/>
    </row>
    <row r="865" spans="1:39" ht="34.5" x14ac:dyDescent="0.25">
      <c r="A865" s="32" t="s">
        <v>68</v>
      </c>
      <c r="B865" s="364" t="s">
        <v>190</v>
      </c>
      <c r="C865" s="864"/>
      <c r="D865" s="865"/>
      <c r="E865" s="251">
        <v>27</v>
      </c>
      <c r="F865" s="468">
        <v>913516.64</v>
      </c>
      <c r="G865" s="224">
        <v>1</v>
      </c>
      <c r="H865" s="475">
        <v>85000</v>
      </c>
      <c r="I865" s="199">
        <v>8</v>
      </c>
      <c r="J865" s="363">
        <v>246605.9</v>
      </c>
      <c r="K865" s="199">
        <v>1</v>
      </c>
      <c r="L865" s="437">
        <v>85000</v>
      </c>
      <c r="M865" s="248">
        <f t="shared" si="523"/>
        <v>9</v>
      </c>
      <c r="N865" s="249">
        <f t="shared" si="524"/>
        <v>331605.90000000002</v>
      </c>
      <c r="O865" s="226">
        <v>1</v>
      </c>
      <c r="P865" s="359">
        <v>30530</v>
      </c>
      <c r="Q865" s="226">
        <v>1</v>
      </c>
      <c r="R865" s="221">
        <v>4200</v>
      </c>
      <c r="S865" s="245">
        <f t="shared" si="525"/>
        <v>2</v>
      </c>
      <c r="T865" s="246">
        <f t="shared" si="526"/>
        <v>34730</v>
      </c>
      <c r="U865" s="231">
        <v>0</v>
      </c>
      <c r="V865" s="232">
        <v>0</v>
      </c>
      <c r="W865" s="230">
        <v>0</v>
      </c>
      <c r="X865" s="242">
        <v>0</v>
      </c>
      <c r="Y865" s="232">
        <v>0</v>
      </c>
      <c r="Z865" s="230">
        <v>0</v>
      </c>
      <c r="AA865" s="239">
        <f t="shared" si="527"/>
        <v>0</v>
      </c>
      <c r="AB865" s="229">
        <f t="shared" si="528"/>
        <v>0</v>
      </c>
      <c r="AC865" s="219">
        <v>0</v>
      </c>
      <c r="AD865" s="222">
        <v>0</v>
      </c>
      <c r="AE865" s="219">
        <v>0</v>
      </c>
      <c r="AF865" s="222">
        <v>0</v>
      </c>
      <c r="AG865" s="261">
        <f t="shared" si="529"/>
        <v>0</v>
      </c>
      <c r="AH865" s="262">
        <f t="shared" si="530"/>
        <v>0</v>
      </c>
      <c r="AI865" s="67">
        <v>0</v>
      </c>
      <c r="AJ865" s="141">
        <v>0</v>
      </c>
      <c r="AK865" s="153">
        <v>0</v>
      </c>
      <c r="AL865" s="61"/>
      <c r="AM865" s="59"/>
    </row>
    <row r="866" spans="1:39" ht="21" x14ac:dyDescent="0.25">
      <c r="A866" s="32" t="s">
        <v>70</v>
      </c>
      <c r="B866" s="364" t="s">
        <v>191</v>
      </c>
      <c r="C866" s="864"/>
      <c r="D866" s="865"/>
      <c r="E866" s="251">
        <v>1</v>
      </c>
      <c r="F866" s="468">
        <v>123326.33</v>
      </c>
      <c r="G866" s="224">
        <v>0</v>
      </c>
      <c r="H866" s="475">
        <v>0</v>
      </c>
      <c r="I866" s="199">
        <v>0</v>
      </c>
      <c r="J866" s="363">
        <v>0</v>
      </c>
      <c r="K866" s="199">
        <v>0</v>
      </c>
      <c r="L866" s="437">
        <v>0</v>
      </c>
      <c r="M866" s="248">
        <f t="shared" si="523"/>
        <v>0</v>
      </c>
      <c r="N866" s="249">
        <f t="shared" si="524"/>
        <v>0</v>
      </c>
      <c r="O866" s="226">
        <v>0</v>
      </c>
      <c r="P866" s="359">
        <v>0</v>
      </c>
      <c r="Q866" s="226">
        <v>0</v>
      </c>
      <c r="R866" s="221">
        <v>0</v>
      </c>
      <c r="S866" s="245">
        <f t="shared" si="525"/>
        <v>0</v>
      </c>
      <c r="T866" s="246">
        <f t="shared" si="526"/>
        <v>0</v>
      </c>
      <c r="U866" s="231">
        <v>0</v>
      </c>
      <c r="V866" s="232">
        <v>0</v>
      </c>
      <c r="W866" s="230">
        <v>0</v>
      </c>
      <c r="X866" s="242">
        <v>0</v>
      </c>
      <c r="Y866" s="232">
        <v>0</v>
      </c>
      <c r="Z866" s="230">
        <v>0</v>
      </c>
      <c r="AA866" s="239">
        <f t="shared" si="527"/>
        <v>0</v>
      </c>
      <c r="AB866" s="229">
        <f t="shared" si="528"/>
        <v>0</v>
      </c>
      <c r="AC866" s="219">
        <v>0</v>
      </c>
      <c r="AD866" s="222">
        <v>0</v>
      </c>
      <c r="AE866" s="219">
        <v>0</v>
      </c>
      <c r="AF866" s="222">
        <v>0</v>
      </c>
      <c r="AG866" s="261">
        <f t="shared" si="529"/>
        <v>0</v>
      </c>
      <c r="AH866" s="262">
        <f t="shared" si="530"/>
        <v>0</v>
      </c>
      <c r="AI866" s="67">
        <v>0</v>
      </c>
      <c r="AJ866" s="141">
        <v>0</v>
      </c>
      <c r="AK866" s="153">
        <v>0</v>
      </c>
      <c r="AL866" s="61"/>
      <c r="AM866" s="59"/>
    </row>
    <row r="867" spans="1:39" ht="21" x14ac:dyDescent="0.25">
      <c r="A867" s="32" t="s">
        <v>156</v>
      </c>
      <c r="B867" s="364" t="s">
        <v>192</v>
      </c>
      <c r="C867" s="864"/>
      <c r="D867" s="865"/>
      <c r="E867" s="251">
        <v>1</v>
      </c>
      <c r="F867" s="468">
        <v>22915</v>
      </c>
      <c r="G867" s="224">
        <v>0</v>
      </c>
      <c r="H867" s="475">
        <v>0</v>
      </c>
      <c r="I867" s="199">
        <v>0</v>
      </c>
      <c r="J867" s="363">
        <v>0</v>
      </c>
      <c r="K867" s="199">
        <v>0</v>
      </c>
      <c r="L867" s="437">
        <v>0</v>
      </c>
      <c r="M867" s="248">
        <f t="shared" si="523"/>
        <v>0</v>
      </c>
      <c r="N867" s="249">
        <f t="shared" si="524"/>
        <v>0</v>
      </c>
      <c r="O867" s="226">
        <v>0</v>
      </c>
      <c r="P867" s="359">
        <v>0</v>
      </c>
      <c r="Q867" s="226">
        <v>0</v>
      </c>
      <c r="R867" s="221">
        <v>0</v>
      </c>
      <c r="S867" s="245">
        <f t="shared" si="525"/>
        <v>0</v>
      </c>
      <c r="T867" s="246">
        <f t="shared" si="526"/>
        <v>0</v>
      </c>
      <c r="U867" s="231">
        <v>0</v>
      </c>
      <c r="V867" s="232">
        <v>0</v>
      </c>
      <c r="W867" s="230">
        <v>0</v>
      </c>
      <c r="X867" s="242">
        <v>0</v>
      </c>
      <c r="Y867" s="232">
        <v>0</v>
      </c>
      <c r="Z867" s="230">
        <v>0</v>
      </c>
      <c r="AA867" s="239">
        <f t="shared" si="527"/>
        <v>0</v>
      </c>
      <c r="AB867" s="229">
        <f t="shared" si="528"/>
        <v>0</v>
      </c>
      <c r="AC867" s="219">
        <v>0</v>
      </c>
      <c r="AD867" s="222">
        <v>0</v>
      </c>
      <c r="AE867" s="219">
        <v>0</v>
      </c>
      <c r="AF867" s="222">
        <v>0</v>
      </c>
      <c r="AG867" s="261">
        <f t="shared" si="529"/>
        <v>0</v>
      </c>
      <c r="AH867" s="262">
        <f t="shared" si="530"/>
        <v>0</v>
      </c>
      <c r="AI867" s="67">
        <v>0</v>
      </c>
      <c r="AJ867" s="141">
        <v>0</v>
      </c>
      <c r="AK867" s="153">
        <v>0</v>
      </c>
      <c r="AL867" s="61"/>
      <c r="AM867" s="59"/>
    </row>
    <row r="868" spans="1:39" ht="21" x14ac:dyDescent="0.25">
      <c r="A868" s="32" t="s">
        <v>158</v>
      </c>
      <c r="B868" s="364" t="s">
        <v>193</v>
      </c>
      <c r="C868" s="864"/>
      <c r="D868" s="865"/>
      <c r="E868" s="251">
        <v>2</v>
      </c>
      <c r="F868" s="468">
        <v>33028.81</v>
      </c>
      <c r="G868" s="224">
        <v>0</v>
      </c>
      <c r="H868" s="475">
        <v>0</v>
      </c>
      <c r="I868" s="199">
        <v>0</v>
      </c>
      <c r="J868" s="363">
        <v>0</v>
      </c>
      <c r="K868" s="199">
        <v>0</v>
      </c>
      <c r="L868" s="437">
        <v>0</v>
      </c>
      <c r="M868" s="248">
        <f t="shared" si="523"/>
        <v>0</v>
      </c>
      <c r="N868" s="249">
        <f t="shared" si="524"/>
        <v>0</v>
      </c>
      <c r="O868" s="226">
        <v>0</v>
      </c>
      <c r="P868" s="359">
        <v>0</v>
      </c>
      <c r="Q868" s="226">
        <v>0</v>
      </c>
      <c r="R868" s="221">
        <v>0</v>
      </c>
      <c r="S868" s="245">
        <f t="shared" si="525"/>
        <v>0</v>
      </c>
      <c r="T868" s="246">
        <f t="shared" si="526"/>
        <v>0</v>
      </c>
      <c r="U868" s="231">
        <v>0</v>
      </c>
      <c r="V868" s="232">
        <v>0</v>
      </c>
      <c r="W868" s="230">
        <v>0</v>
      </c>
      <c r="X868" s="242">
        <v>0</v>
      </c>
      <c r="Y868" s="232">
        <v>0</v>
      </c>
      <c r="Z868" s="230">
        <v>0</v>
      </c>
      <c r="AA868" s="239">
        <f t="shared" si="527"/>
        <v>0</v>
      </c>
      <c r="AB868" s="229">
        <f t="shared" si="528"/>
        <v>0</v>
      </c>
      <c r="AC868" s="219">
        <v>0</v>
      </c>
      <c r="AD868" s="222">
        <v>0</v>
      </c>
      <c r="AE868" s="219">
        <v>0</v>
      </c>
      <c r="AF868" s="222">
        <v>0</v>
      </c>
      <c r="AG868" s="261">
        <f t="shared" si="529"/>
        <v>0</v>
      </c>
      <c r="AH868" s="262">
        <f t="shared" si="530"/>
        <v>0</v>
      </c>
      <c r="AI868" s="67">
        <v>0</v>
      </c>
      <c r="AJ868" s="141">
        <v>0</v>
      </c>
      <c r="AK868" s="153">
        <v>0</v>
      </c>
      <c r="AL868" s="61"/>
      <c r="AM868" s="59"/>
    </row>
    <row r="869" spans="1:39" ht="21" x14ac:dyDescent="0.25">
      <c r="A869" s="32" t="s">
        <v>160</v>
      </c>
      <c r="B869" s="364" t="s">
        <v>194</v>
      </c>
      <c r="C869" s="864"/>
      <c r="D869" s="865"/>
      <c r="E869" s="251">
        <v>1</v>
      </c>
      <c r="F869" s="468">
        <v>30800</v>
      </c>
      <c r="G869" s="224">
        <v>0</v>
      </c>
      <c r="H869" s="475">
        <v>0</v>
      </c>
      <c r="I869" s="199">
        <v>0</v>
      </c>
      <c r="J869" s="363">
        <v>0</v>
      </c>
      <c r="K869" s="199">
        <v>0</v>
      </c>
      <c r="L869" s="437">
        <v>0</v>
      </c>
      <c r="M869" s="248">
        <f t="shared" si="523"/>
        <v>0</v>
      </c>
      <c r="N869" s="249">
        <f t="shared" si="524"/>
        <v>0</v>
      </c>
      <c r="O869" s="226">
        <v>0</v>
      </c>
      <c r="P869" s="359">
        <v>0</v>
      </c>
      <c r="Q869" s="226">
        <v>0</v>
      </c>
      <c r="R869" s="221">
        <v>0</v>
      </c>
      <c r="S869" s="245">
        <f t="shared" si="525"/>
        <v>0</v>
      </c>
      <c r="T869" s="246">
        <f t="shared" si="526"/>
        <v>0</v>
      </c>
      <c r="U869" s="231">
        <v>0</v>
      </c>
      <c r="V869" s="232">
        <v>0</v>
      </c>
      <c r="W869" s="230">
        <v>0</v>
      </c>
      <c r="X869" s="242">
        <v>0</v>
      </c>
      <c r="Y869" s="232">
        <v>0</v>
      </c>
      <c r="Z869" s="230">
        <v>0</v>
      </c>
      <c r="AA869" s="239">
        <f t="shared" si="527"/>
        <v>0</v>
      </c>
      <c r="AB869" s="229">
        <f t="shared" si="528"/>
        <v>0</v>
      </c>
      <c r="AC869" s="219">
        <v>0</v>
      </c>
      <c r="AD869" s="222">
        <v>0</v>
      </c>
      <c r="AE869" s="219">
        <v>0</v>
      </c>
      <c r="AF869" s="222">
        <v>0</v>
      </c>
      <c r="AG869" s="261">
        <f t="shared" si="529"/>
        <v>0</v>
      </c>
      <c r="AH869" s="262">
        <f t="shared" si="530"/>
        <v>0</v>
      </c>
      <c r="AI869" s="67">
        <v>0</v>
      </c>
      <c r="AJ869" s="141">
        <v>0</v>
      </c>
      <c r="AK869" s="153">
        <v>0</v>
      </c>
      <c r="AL869" s="61"/>
      <c r="AM869" s="59"/>
    </row>
    <row r="870" spans="1:39" ht="21" x14ac:dyDescent="0.25">
      <c r="A870" s="32" t="s">
        <v>162</v>
      </c>
      <c r="B870" s="364" t="s">
        <v>195</v>
      </c>
      <c r="C870" s="864"/>
      <c r="D870" s="865"/>
      <c r="E870" s="251">
        <v>1</v>
      </c>
      <c r="F870" s="468">
        <v>81584</v>
      </c>
      <c r="G870" s="224">
        <v>0</v>
      </c>
      <c r="H870" s="475">
        <v>0</v>
      </c>
      <c r="I870" s="199">
        <v>0</v>
      </c>
      <c r="J870" s="363">
        <v>0</v>
      </c>
      <c r="K870" s="199">
        <v>0</v>
      </c>
      <c r="L870" s="437">
        <v>0</v>
      </c>
      <c r="M870" s="248">
        <f t="shared" si="523"/>
        <v>0</v>
      </c>
      <c r="N870" s="249">
        <f t="shared" si="524"/>
        <v>0</v>
      </c>
      <c r="O870" s="226">
        <v>0</v>
      </c>
      <c r="P870" s="359">
        <v>0</v>
      </c>
      <c r="Q870" s="226">
        <v>0</v>
      </c>
      <c r="R870" s="221">
        <v>0</v>
      </c>
      <c r="S870" s="245">
        <f t="shared" si="525"/>
        <v>0</v>
      </c>
      <c r="T870" s="246">
        <f t="shared" si="526"/>
        <v>0</v>
      </c>
      <c r="U870" s="231">
        <v>0</v>
      </c>
      <c r="V870" s="232">
        <v>0</v>
      </c>
      <c r="W870" s="230">
        <v>0</v>
      </c>
      <c r="X870" s="242">
        <v>0</v>
      </c>
      <c r="Y870" s="232">
        <v>0</v>
      </c>
      <c r="Z870" s="230">
        <v>0</v>
      </c>
      <c r="AA870" s="239">
        <f t="shared" si="527"/>
        <v>0</v>
      </c>
      <c r="AB870" s="229">
        <f t="shared" si="528"/>
        <v>0</v>
      </c>
      <c r="AC870" s="219">
        <v>0</v>
      </c>
      <c r="AD870" s="222">
        <v>0</v>
      </c>
      <c r="AE870" s="219">
        <v>0</v>
      </c>
      <c r="AF870" s="222">
        <v>0</v>
      </c>
      <c r="AG870" s="261">
        <f t="shared" si="529"/>
        <v>0</v>
      </c>
      <c r="AH870" s="262">
        <f t="shared" si="530"/>
        <v>0</v>
      </c>
      <c r="AI870" s="67">
        <v>0</v>
      </c>
      <c r="AJ870" s="141">
        <v>0</v>
      </c>
      <c r="AK870" s="153">
        <v>0</v>
      </c>
      <c r="AL870" s="61"/>
      <c r="AM870" s="59"/>
    </row>
    <row r="871" spans="1:39" ht="21" x14ac:dyDescent="0.25">
      <c r="A871" s="32" t="s">
        <v>164</v>
      </c>
      <c r="B871" s="364" t="s">
        <v>196</v>
      </c>
      <c r="C871" s="864"/>
      <c r="D871" s="865"/>
      <c r="E871" s="251">
        <v>2</v>
      </c>
      <c r="F871" s="468">
        <v>102874</v>
      </c>
      <c r="G871" s="224">
        <v>0</v>
      </c>
      <c r="H871" s="475">
        <v>0</v>
      </c>
      <c r="I871" s="199">
        <v>0</v>
      </c>
      <c r="J871" s="363">
        <v>0</v>
      </c>
      <c r="K871" s="199">
        <v>0</v>
      </c>
      <c r="L871" s="437">
        <v>0</v>
      </c>
      <c r="M871" s="248">
        <f t="shared" si="523"/>
        <v>0</v>
      </c>
      <c r="N871" s="249">
        <f t="shared" si="524"/>
        <v>0</v>
      </c>
      <c r="O871" s="226">
        <v>0</v>
      </c>
      <c r="P871" s="359">
        <v>0</v>
      </c>
      <c r="Q871" s="226">
        <v>0</v>
      </c>
      <c r="R871" s="221">
        <v>0</v>
      </c>
      <c r="S871" s="245">
        <f t="shared" si="525"/>
        <v>0</v>
      </c>
      <c r="T871" s="246">
        <f t="shared" si="526"/>
        <v>0</v>
      </c>
      <c r="U871" s="231">
        <v>0</v>
      </c>
      <c r="V871" s="232">
        <v>0</v>
      </c>
      <c r="W871" s="230">
        <v>0</v>
      </c>
      <c r="X871" s="242">
        <v>0</v>
      </c>
      <c r="Y871" s="232">
        <v>0</v>
      </c>
      <c r="Z871" s="230">
        <v>0</v>
      </c>
      <c r="AA871" s="239">
        <f t="shared" si="527"/>
        <v>0</v>
      </c>
      <c r="AB871" s="229">
        <f t="shared" si="528"/>
        <v>0</v>
      </c>
      <c r="AC871" s="219">
        <v>0</v>
      </c>
      <c r="AD871" s="222">
        <v>0</v>
      </c>
      <c r="AE871" s="219">
        <v>0</v>
      </c>
      <c r="AF871" s="222">
        <v>0</v>
      </c>
      <c r="AG871" s="261">
        <f t="shared" si="529"/>
        <v>0</v>
      </c>
      <c r="AH871" s="262">
        <f t="shared" si="530"/>
        <v>0</v>
      </c>
      <c r="AI871" s="67">
        <v>0</v>
      </c>
      <c r="AJ871" s="141">
        <v>0</v>
      </c>
      <c r="AK871" s="153">
        <v>0</v>
      </c>
      <c r="AL871" s="61"/>
      <c r="AM871" s="59"/>
    </row>
    <row r="872" spans="1:39" ht="21" x14ac:dyDescent="0.25">
      <c r="A872" s="32" t="s">
        <v>166</v>
      </c>
      <c r="B872" s="364" t="s">
        <v>197</v>
      </c>
      <c r="C872" s="864"/>
      <c r="D872" s="865"/>
      <c r="E872" s="251">
        <v>1</v>
      </c>
      <c r="F872" s="468">
        <v>26248.2</v>
      </c>
      <c r="G872" s="224">
        <v>0</v>
      </c>
      <c r="H872" s="475">
        <v>0</v>
      </c>
      <c r="I872" s="199">
        <v>0</v>
      </c>
      <c r="J872" s="363">
        <v>0</v>
      </c>
      <c r="K872" s="199">
        <v>0</v>
      </c>
      <c r="L872" s="437">
        <v>0</v>
      </c>
      <c r="M872" s="248">
        <f t="shared" si="523"/>
        <v>0</v>
      </c>
      <c r="N872" s="249">
        <f t="shared" si="524"/>
        <v>0</v>
      </c>
      <c r="O872" s="226">
        <v>0</v>
      </c>
      <c r="P872" s="359">
        <v>0</v>
      </c>
      <c r="Q872" s="226">
        <v>0</v>
      </c>
      <c r="R872" s="221">
        <v>0</v>
      </c>
      <c r="S872" s="245">
        <f t="shared" si="525"/>
        <v>0</v>
      </c>
      <c r="T872" s="246">
        <f t="shared" si="526"/>
        <v>0</v>
      </c>
      <c r="U872" s="231">
        <v>0</v>
      </c>
      <c r="V872" s="232">
        <v>0</v>
      </c>
      <c r="W872" s="230">
        <v>0</v>
      </c>
      <c r="X872" s="242">
        <v>0</v>
      </c>
      <c r="Y872" s="232">
        <v>0</v>
      </c>
      <c r="Z872" s="230">
        <v>0</v>
      </c>
      <c r="AA872" s="239">
        <f t="shared" si="527"/>
        <v>0</v>
      </c>
      <c r="AB872" s="229">
        <f t="shared" si="528"/>
        <v>0</v>
      </c>
      <c r="AC872" s="219">
        <v>0</v>
      </c>
      <c r="AD872" s="222">
        <v>0</v>
      </c>
      <c r="AE872" s="219">
        <v>0</v>
      </c>
      <c r="AF872" s="222">
        <v>0</v>
      </c>
      <c r="AG872" s="261">
        <f t="shared" si="529"/>
        <v>0</v>
      </c>
      <c r="AH872" s="262">
        <f t="shared" si="530"/>
        <v>0</v>
      </c>
      <c r="AI872" s="67">
        <v>0</v>
      </c>
      <c r="AJ872" s="141">
        <v>0</v>
      </c>
      <c r="AK872" s="153">
        <v>0</v>
      </c>
      <c r="AL872" s="61"/>
      <c r="AM872" s="59"/>
    </row>
    <row r="873" spans="1:39" ht="21" x14ac:dyDescent="0.25">
      <c r="A873" s="14" t="s">
        <v>168</v>
      </c>
      <c r="B873" s="365" t="s">
        <v>198</v>
      </c>
      <c r="C873" s="864"/>
      <c r="D873" s="865"/>
      <c r="E873" s="251">
        <v>0</v>
      </c>
      <c r="F873" s="468">
        <v>0</v>
      </c>
      <c r="G873" s="224">
        <v>2</v>
      </c>
      <c r="H873" s="475">
        <v>26500</v>
      </c>
      <c r="I873" s="199">
        <v>0</v>
      </c>
      <c r="J873" s="363">
        <v>0</v>
      </c>
      <c r="K873" s="199">
        <v>2</v>
      </c>
      <c r="L873" s="437">
        <v>26500</v>
      </c>
      <c r="M873" s="248">
        <f t="shared" si="523"/>
        <v>2</v>
      </c>
      <c r="N873" s="249">
        <f t="shared" si="524"/>
        <v>26500</v>
      </c>
      <c r="O873" s="226">
        <v>0</v>
      </c>
      <c r="P873" s="359">
        <v>0</v>
      </c>
      <c r="Q873" s="226">
        <v>2</v>
      </c>
      <c r="R873" s="221">
        <v>4756</v>
      </c>
      <c r="S873" s="245">
        <f t="shared" si="525"/>
        <v>2</v>
      </c>
      <c r="T873" s="246">
        <f t="shared" si="526"/>
        <v>4756</v>
      </c>
      <c r="U873" s="231">
        <v>0</v>
      </c>
      <c r="V873" s="232">
        <v>0</v>
      </c>
      <c r="W873" s="230">
        <v>0</v>
      </c>
      <c r="X873" s="242">
        <v>0</v>
      </c>
      <c r="Y873" s="232">
        <v>0</v>
      </c>
      <c r="Z873" s="230">
        <v>0</v>
      </c>
      <c r="AA873" s="239">
        <f t="shared" si="527"/>
        <v>0</v>
      </c>
      <c r="AB873" s="229">
        <f t="shared" si="528"/>
        <v>0</v>
      </c>
      <c r="AC873" s="219">
        <v>0</v>
      </c>
      <c r="AD873" s="222">
        <v>0</v>
      </c>
      <c r="AE873" s="219">
        <v>0</v>
      </c>
      <c r="AF873" s="222">
        <v>0</v>
      </c>
      <c r="AG873" s="261">
        <f t="shared" si="529"/>
        <v>0</v>
      </c>
      <c r="AH873" s="262">
        <f t="shared" si="530"/>
        <v>0</v>
      </c>
      <c r="AI873" s="67">
        <f>AD873/C823</f>
        <v>0</v>
      </c>
      <c r="AJ873" s="141">
        <f>AF873/C823</f>
        <v>0</v>
      </c>
      <c r="AK873" s="153">
        <f>AH873/C823</f>
        <v>0</v>
      </c>
      <c r="AL873" s="61"/>
      <c r="AM873" s="59"/>
    </row>
    <row r="874" spans="1:39" ht="21" x14ac:dyDescent="0.25">
      <c r="A874" s="14" t="s">
        <v>170</v>
      </c>
      <c r="B874" s="365" t="s">
        <v>199</v>
      </c>
      <c r="C874" s="864"/>
      <c r="D874" s="865"/>
      <c r="E874" s="251">
        <v>11</v>
      </c>
      <c r="F874" s="468">
        <v>450195.28</v>
      </c>
      <c r="G874" s="224">
        <v>0</v>
      </c>
      <c r="H874" s="475">
        <v>0</v>
      </c>
      <c r="I874" s="199">
        <v>2</v>
      </c>
      <c r="J874" s="363">
        <v>53705.96</v>
      </c>
      <c r="K874" s="199">
        <v>0</v>
      </c>
      <c r="L874" s="437">
        <v>0</v>
      </c>
      <c r="M874" s="248">
        <f t="shared" si="523"/>
        <v>2</v>
      </c>
      <c r="N874" s="249">
        <f t="shared" si="524"/>
        <v>53705.96</v>
      </c>
      <c r="O874" s="226">
        <v>1</v>
      </c>
      <c r="P874" s="359">
        <v>34143.26</v>
      </c>
      <c r="Q874" s="226">
        <v>0</v>
      </c>
      <c r="R874" s="221">
        <v>0</v>
      </c>
      <c r="S874" s="245">
        <f t="shared" si="525"/>
        <v>1</v>
      </c>
      <c r="T874" s="246">
        <f t="shared" si="526"/>
        <v>34143.26</v>
      </c>
      <c r="U874" s="231">
        <v>0</v>
      </c>
      <c r="V874" s="232">
        <v>0</v>
      </c>
      <c r="W874" s="230">
        <v>0</v>
      </c>
      <c r="X874" s="242">
        <v>0</v>
      </c>
      <c r="Y874" s="232">
        <v>0</v>
      </c>
      <c r="Z874" s="230">
        <v>0</v>
      </c>
      <c r="AA874" s="239">
        <f t="shared" si="527"/>
        <v>0</v>
      </c>
      <c r="AB874" s="229">
        <f t="shared" si="528"/>
        <v>0</v>
      </c>
      <c r="AC874" s="219">
        <v>0</v>
      </c>
      <c r="AD874" s="222">
        <v>0</v>
      </c>
      <c r="AE874" s="219">
        <v>0</v>
      </c>
      <c r="AF874" s="222">
        <v>0</v>
      </c>
      <c r="AG874" s="261">
        <f t="shared" si="529"/>
        <v>0</v>
      </c>
      <c r="AH874" s="262">
        <f t="shared" si="530"/>
        <v>0</v>
      </c>
      <c r="AI874" s="67">
        <v>0</v>
      </c>
      <c r="AJ874" s="141">
        <v>0</v>
      </c>
      <c r="AK874" s="153">
        <v>0</v>
      </c>
      <c r="AL874" s="61"/>
      <c r="AM874" s="59"/>
    </row>
    <row r="875" spans="1:39" ht="21" x14ac:dyDescent="0.25">
      <c r="A875" s="14" t="s">
        <v>175</v>
      </c>
      <c r="B875" s="365" t="s">
        <v>200</v>
      </c>
      <c r="C875" s="864"/>
      <c r="D875" s="865"/>
      <c r="E875" s="251">
        <v>1</v>
      </c>
      <c r="F875" s="468">
        <v>36900</v>
      </c>
      <c r="G875" s="224">
        <v>0</v>
      </c>
      <c r="H875" s="475">
        <v>0</v>
      </c>
      <c r="I875" s="199">
        <v>1</v>
      </c>
      <c r="J875" s="363">
        <v>36900</v>
      </c>
      <c r="K875" s="199">
        <v>0</v>
      </c>
      <c r="L875" s="437">
        <v>0</v>
      </c>
      <c r="M875" s="248">
        <f t="shared" si="523"/>
        <v>1</v>
      </c>
      <c r="N875" s="249">
        <f t="shared" si="524"/>
        <v>36900</v>
      </c>
      <c r="O875" s="226">
        <v>1</v>
      </c>
      <c r="P875" s="359">
        <v>36900</v>
      </c>
      <c r="Q875" s="226">
        <v>0</v>
      </c>
      <c r="R875" s="221">
        <v>0</v>
      </c>
      <c r="S875" s="245">
        <f t="shared" si="525"/>
        <v>1</v>
      </c>
      <c r="T875" s="246">
        <f t="shared" si="526"/>
        <v>36900</v>
      </c>
      <c r="U875" s="231">
        <v>0</v>
      </c>
      <c r="V875" s="232">
        <v>0</v>
      </c>
      <c r="W875" s="230">
        <v>0</v>
      </c>
      <c r="X875" s="242">
        <v>0</v>
      </c>
      <c r="Y875" s="232">
        <v>0</v>
      </c>
      <c r="Z875" s="230">
        <v>0</v>
      </c>
      <c r="AA875" s="239">
        <f t="shared" si="527"/>
        <v>0</v>
      </c>
      <c r="AB875" s="229">
        <f t="shared" si="528"/>
        <v>0</v>
      </c>
      <c r="AC875" s="219">
        <v>0</v>
      </c>
      <c r="AD875" s="222">
        <v>0</v>
      </c>
      <c r="AE875" s="219">
        <v>0</v>
      </c>
      <c r="AF875" s="222">
        <v>0</v>
      </c>
      <c r="AG875" s="261">
        <f t="shared" si="529"/>
        <v>0</v>
      </c>
      <c r="AH875" s="262">
        <f t="shared" si="530"/>
        <v>0</v>
      </c>
      <c r="AI875" s="67">
        <v>0</v>
      </c>
      <c r="AJ875" s="141">
        <v>0</v>
      </c>
      <c r="AK875" s="153">
        <v>0</v>
      </c>
      <c r="AL875" s="61"/>
      <c r="AM875" s="59"/>
    </row>
    <row r="876" spans="1:39" ht="21" x14ac:dyDescent="0.25">
      <c r="A876" s="14" t="s">
        <v>175</v>
      </c>
      <c r="B876" s="364" t="s">
        <v>201</v>
      </c>
      <c r="C876" s="864"/>
      <c r="D876" s="865"/>
      <c r="E876" s="251">
        <v>1</v>
      </c>
      <c r="F876" s="468">
        <v>22249.9</v>
      </c>
      <c r="G876" s="224">
        <v>0</v>
      </c>
      <c r="H876" s="475">
        <v>0</v>
      </c>
      <c r="I876" s="199">
        <v>1</v>
      </c>
      <c r="J876" s="363">
        <v>22249.9</v>
      </c>
      <c r="K876" s="199">
        <v>0</v>
      </c>
      <c r="L876" s="437">
        <v>0</v>
      </c>
      <c r="M876" s="248">
        <f t="shared" si="523"/>
        <v>1</v>
      </c>
      <c r="N876" s="249">
        <f t="shared" si="524"/>
        <v>22249.9</v>
      </c>
      <c r="O876" s="226">
        <v>0</v>
      </c>
      <c r="P876" s="359">
        <v>0</v>
      </c>
      <c r="Q876" s="226">
        <v>0</v>
      </c>
      <c r="R876" s="221">
        <v>0</v>
      </c>
      <c r="S876" s="245">
        <f t="shared" si="525"/>
        <v>0</v>
      </c>
      <c r="T876" s="246">
        <f t="shared" si="526"/>
        <v>0</v>
      </c>
      <c r="U876" s="231">
        <v>0</v>
      </c>
      <c r="V876" s="232">
        <v>0</v>
      </c>
      <c r="W876" s="230">
        <v>0</v>
      </c>
      <c r="X876" s="242">
        <v>0</v>
      </c>
      <c r="Y876" s="232">
        <v>0</v>
      </c>
      <c r="Z876" s="230">
        <v>0</v>
      </c>
      <c r="AA876" s="239">
        <f t="shared" si="527"/>
        <v>0</v>
      </c>
      <c r="AB876" s="229">
        <f t="shared" si="528"/>
        <v>0</v>
      </c>
      <c r="AC876" s="219">
        <v>0</v>
      </c>
      <c r="AD876" s="222">
        <v>0</v>
      </c>
      <c r="AE876" s="219">
        <v>0</v>
      </c>
      <c r="AF876" s="222">
        <v>0</v>
      </c>
      <c r="AG876" s="261">
        <f t="shared" si="529"/>
        <v>0</v>
      </c>
      <c r="AH876" s="262">
        <f t="shared" si="530"/>
        <v>0</v>
      </c>
      <c r="AI876" s="67">
        <f>AD876/C823</f>
        <v>0</v>
      </c>
      <c r="AJ876" s="141">
        <f>AF876/C823</f>
        <v>0</v>
      </c>
      <c r="AK876" s="153">
        <f>AH876/C823</f>
        <v>0</v>
      </c>
      <c r="AL876" s="61"/>
      <c r="AM876" s="59"/>
    </row>
    <row r="877" spans="1:39" ht="23.25" customHeight="1" thickBot="1" x14ac:dyDescent="0.3">
      <c r="A877" s="14" t="s">
        <v>202</v>
      </c>
      <c r="B877" s="366" t="s">
        <v>203</v>
      </c>
      <c r="C877" s="864"/>
      <c r="D877" s="865"/>
      <c r="E877" s="251">
        <v>1</v>
      </c>
      <c r="F877" s="468">
        <v>23260.92</v>
      </c>
      <c r="G877" s="225">
        <v>0</v>
      </c>
      <c r="H877" s="476">
        <v>0</v>
      </c>
      <c r="I877" s="201">
        <v>1</v>
      </c>
      <c r="J877" s="367">
        <v>23260.92</v>
      </c>
      <c r="K877" s="201">
        <v>0</v>
      </c>
      <c r="L877" s="438">
        <v>0</v>
      </c>
      <c r="M877" s="248">
        <f t="shared" si="523"/>
        <v>1</v>
      </c>
      <c r="N877" s="249">
        <f t="shared" si="524"/>
        <v>23260.92</v>
      </c>
      <c r="O877" s="44">
        <v>0</v>
      </c>
      <c r="P877" s="20">
        <v>0</v>
      </c>
      <c r="Q877" s="44">
        <v>0</v>
      </c>
      <c r="R877" s="20">
        <v>0</v>
      </c>
      <c r="S877" s="245">
        <f t="shared" si="525"/>
        <v>0</v>
      </c>
      <c r="T877" s="246">
        <f t="shared" si="526"/>
        <v>0</v>
      </c>
      <c r="U877" s="257">
        <v>0</v>
      </c>
      <c r="V877" s="259">
        <v>0</v>
      </c>
      <c r="W877" s="258">
        <v>0</v>
      </c>
      <c r="X877" s="260">
        <v>0</v>
      </c>
      <c r="Y877" s="259">
        <v>0</v>
      </c>
      <c r="Z877" s="258">
        <v>0</v>
      </c>
      <c r="AA877" s="239">
        <f t="shared" si="527"/>
        <v>0</v>
      </c>
      <c r="AB877" s="229">
        <f t="shared" si="528"/>
        <v>0</v>
      </c>
      <c r="AC877" s="308">
        <v>0</v>
      </c>
      <c r="AD877" s="307">
        <v>0</v>
      </c>
      <c r="AE877" s="308">
        <v>0</v>
      </c>
      <c r="AF877" s="307">
        <v>0</v>
      </c>
      <c r="AG877" s="261">
        <f t="shared" si="529"/>
        <v>0</v>
      </c>
      <c r="AH877" s="262">
        <f t="shared" si="530"/>
        <v>0</v>
      </c>
      <c r="AI877" s="68">
        <f>AD877/C823</f>
        <v>0</v>
      </c>
      <c r="AJ877" s="142">
        <f>AF877/C823</f>
        <v>0</v>
      </c>
      <c r="AK877" s="154">
        <f>AH877/C823</f>
        <v>0</v>
      </c>
      <c r="AL877" s="61"/>
      <c r="AM877" s="59"/>
    </row>
    <row r="878" spans="1:39" ht="24" thickBot="1" x14ac:dyDescent="0.3">
      <c r="A878" s="719" t="s">
        <v>40</v>
      </c>
      <c r="B878" s="720"/>
      <c r="C878" s="135">
        <f>C856</f>
        <v>1000000</v>
      </c>
      <c r="D878" s="135">
        <f>D856</f>
        <v>884996.14</v>
      </c>
      <c r="E878" s="56">
        <f t="shared" ref="E878:AH878" si="531">SUM(E856:E877)</f>
        <v>71</v>
      </c>
      <c r="F878" s="236">
        <f t="shared" si="531"/>
        <v>2741735.6200000006</v>
      </c>
      <c r="G878" s="56">
        <f t="shared" si="531"/>
        <v>12</v>
      </c>
      <c r="H878" s="96">
        <f t="shared" si="531"/>
        <v>460000</v>
      </c>
      <c r="I878" s="247">
        <f t="shared" si="531"/>
        <v>16</v>
      </c>
      <c r="J878" s="236">
        <f t="shared" si="531"/>
        <v>511706.07</v>
      </c>
      <c r="K878" s="247">
        <f t="shared" si="531"/>
        <v>12</v>
      </c>
      <c r="L878" s="236">
        <f t="shared" si="531"/>
        <v>460000</v>
      </c>
      <c r="M878" s="247">
        <f t="shared" si="531"/>
        <v>28</v>
      </c>
      <c r="N878" s="236">
        <f t="shared" si="531"/>
        <v>971706.07000000007</v>
      </c>
      <c r="O878" s="86">
        <f t="shared" si="531"/>
        <v>5</v>
      </c>
      <c r="P878" s="236">
        <f t="shared" si="531"/>
        <v>169573.26</v>
      </c>
      <c r="Q878" s="86">
        <f t="shared" si="531"/>
        <v>7</v>
      </c>
      <c r="R878" s="38">
        <f t="shared" si="531"/>
        <v>148739.85999999999</v>
      </c>
      <c r="S878" s="75">
        <f t="shared" si="531"/>
        <v>12</v>
      </c>
      <c r="T878" s="38">
        <f t="shared" si="531"/>
        <v>318313.12</v>
      </c>
      <c r="U878" s="85">
        <f t="shared" si="531"/>
        <v>0</v>
      </c>
      <c r="V878" s="38">
        <f t="shared" si="531"/>
        <v>0</v>
      </c>
      <c r="W878" s="96">
        <f t="shared" si="531"/>
        <v>0</v>
      </c>
      <c r="X878" s="75">
        <f t="shared" si="531"/>
        <v>0</v>
      </c>
      <c r="Y878" s="38">
        <f t="shared" si="531"/>
        <v>0</v>
      </c>
      <c r="Z878" s="38">
        <f t="shared" si="531"/>
        <v>0</v>
      </c>
      <c r="AA878" s="136">
        <f t="shared" si="531"/>
        <v>0</v>
      </c>
      <c r="AB878" s="236">
        <f t="shared" si="531"/>
        <v>0</v>
      </c>
      <c r="AC878" s="97">
        <f t="shared" si="531"/>
        <v>0</v>
      </c>
      <c r="AD878" s="236">
        <f t="shared" si="531"/>
        <v>0</v>
      </c>
      <c r="AE878" s="86">
        <f t="shared" si="531"/>
        <v>2</v>
      </c>
      <c r="AF878" s="236">
        <f>SUM(AF856:AF877)</f>
        <v>115003.86</v>
      </c>
      <c r="AG878" s="75">
        <f t="shared" si="531"/>
        <v>2</v>
      </c>
      <c r="AH878" s="96">
        <f t="shared" si="531"/>
        <v>115003.86</v>
      </c>
      <c r="AI878" s="137">
        <f>AD878/C823</f>
        <v>0</v>
      </c>
      <c r="AJ878" s="138">
        <f>AF878/C823</f>
        <v>0.11500386</v>
      </c>
      <c r="AK878" s="65">
        <f>AH878/C823</f>
        <v>0.11500386</v>
      </c>
      <c r="AL878" s="61"/>
      <c r="AM878" s="59"/>
    </row>
    <row r="879" spans="1:39" x14ac:dyDescent="0.25">
      <c r="E879" s="336" t="str">
        <f t="shared" ref="E879:AH879" si="532">IF(E836=E878,"OK","BŁĄD")</f>
        <v>OK</v>
      </c>
      <c r="F879" s="610" t="str">
        <f t="shared" si="532"/>
        <v>OK</v>
      </c>
      <c r="G879" s="336" t="str">
        <f t="shared" si="532"/>
        <v>OK</v>
      </c>
      <c r="H879" s="610" t="str">
        <f t="shared" si="532"/>
        <v>OK</v>
      </c>
      <c r="I879" s="573" t="str">
        <f t="shared" si="532"/>
        <v>OK</v>
      </c>
      <c r="J879" s="336" t="str">
        <f t="shared" si="532"/>
        <v>OK</v>
      </c>
      <c r="K879" s="573" t="str">
        <f t="shared" si="532"/>
        <v>OK</v>
      </c>
      <c r="L879" s="610" t="str">
        <f t="shared" si="532"/>
        <v>OK</v>
      </c>
      <c r="M879" s="336" t="str">
        <f t="shared" si="532"/>
        <v>OK</v>
      </c>
      <c r="N879" s="336" t="str">
        <f t="shared" si="532"/>
        <v>OK</v>
      </c>
      <c r="O879" s="336" t="str">
        <f t="shared" si="532"/>
        <v>OK</v>
      </c>
      <c r="P879" s="336" t="str">
        <f t="shared" si="532"/>
        <v>OK</v>
      </c>
      <c r="Q879" s="336" t="str">
        <f t="shared" si="532"/>
        <v>OK</v>
      </c>
      <c r="R879" s="336" t="str">
        <f t="shared" si="532"/>
        <v>OK</v>
      </c>
      <c r="S879" s="336" t="str">
        <f t="shared" si="532"/>
        <v>OK</v>
      </c>
      <c r="T879" s="336" t="str">
        <f t="shared" si="532"/>
        <v>OK</v>
      </c>
      <c r="U879" s="336" t="str">
        <f t="shared" si="532"/>
        <v>OK</v>
      </c>
      <c r="V879" s="336" t="str">
        <f t="shared" si="532"/>
        <v>OK</v>
      </c>
      <c r="W879" s="336" t="str">
        <f t="shared" si="532"/>
        <v>OK</v>
      </c>
      <c r="X879" s="336" t="str">
        <f t="shared" si="532"/>
        <v>OK</v>
      </c>
      <c r="Y879" s="336" t="str">
        <f t="shared" si="532"/>
        <v>OK</v>
      </c>
      <c r="Z879" s="336" t="str">
        <f t="shared" si="532"/>
        <v>OK</v>
      </c>
      <c r="AA879" s="336" t="str">
        <f t="shared" si="532"/>
        <v>OK</v>
      </c>
      <c r="AB879" s="336" t="str">
        <f t="shared" si="532"/>
        <v>OK</v>
      </c>
      <c r="AC879" s="336" t="str">
        <f t="shared" si="532"/>
        <v>OK</v>
      </c>
      <c r="AD879" s="336" t="str">
        <f t="shared" si="532"/>
        <v>OK</v>
      </c>
      <c r="AE879" s="336" t="str">
        <f t="shared" si="532"/>
        <v>OK</v>
      </c>
      <c r="AF879" s="336" t="str">
        <f t="shared" si="532"/>
        <v>OK</v>
      </c>
      <c r="AG879" s="336" t="str">
        <f t="shared" si="532"/>
        <v>OK</v>
      </c>
      <c r="AH879" s="336" t="str">
        <f t="shared" si="532"/>
        <v>OK</v>
      </c>
      <c r="AJ879" s="59"/>
      <c r="AK879" s="59"/>
      <c r="AL879" s="59"/>
      <c r="AM879" s="59"/>
    </row>
    <row r="880" spans="1:39" ht="15.75" thickBot="1" x14ac:dyDescent="0.3">
      <c r="J880" s="228"/>
      <c r="M880" s="237"/>
      <c r="S880" s="237"/>
      <c r="T880" s="228"/>
      <c r="X880" s="237"/>
      <c r="AA880" s="237"/>
      <c r="AG880" s="237"/>
      <c r="AJ880" s="59"/>
      <c r="AK880" s="59"/>
      <c r="AL880" s="59"/>
      <c r="AM880" s="59"/>
    </row>
    <row r="881" spans="1:33" ht="19.5" thickTop="1" x14ac:dyDescent="0.3">
      <c r="A881" s="721" t="s">
        <v>45</v>
      </c>
      <c r="B881" s="722"/>
      <c r="C881" s="722"/>
      <c r="D881" s="722"/>
      <c r="E881" s="722"/>
      <c r="F881" s="722"/>
      <c r="G881" s="722"/>
      <c r="H881" s="722"/>
      <c r="I881" s="722"/>
      <c r="J881" s="722"/>
      <c r="K881" s="723"/>
      <c r="L881" s="722"/>
      <c r="M881" s="722"/>
      <c r="N881" s="722"/>
      <c r="O881" s="722"/>
      <c r="P881" s="722"/>
      <c r="Q881" s="724"/>
      <c r="S881" s="237"/>
      <c r="T881" s="228"/>
      <c r="X881" s="237"/>
      <c r="AA881" s="237"/>
      <c r="AD881" s="33" t="s">
        <v>50</v>
      </c>
      <c r="AE881" s="3" t="str">
        <f>IF(AH878=AH836,"OK","BŁĄD")</f>
        <v>OK</v>
      </c>
      <c r="AG881" s="237"/>
    </row>
    <row r="882" spans="1:33" x14ac:dyDescent="0.25">
      <c r="A882" s="725"/>
      <c r="B882" s="726"/>
      <c r="C882" s="726"/>
      <c r="D882" s="726"/>
      <c r="E882" s="726"/>
      <c r="F882" s="726"/>
      <c r="G882" s="726"/>
      <c r="H882" s="726"/>
      <c r="I882" s="726"/>
      <c r="J882" s="726"/>
      <c r="K882" s="727"/>
      <c r="L882" s="726"/>
      <c r="M882" s="726"/>
      <c r="N882" s="726"/>
      <c r="O882" s="726"/>
      <c r="P882" s="726"/>
      <c r="Q882" s="728"/>
      <c r="S882" s="237"/>
      <c r="T882" s="228"/>
      <c r="X882" s="237"/>
      <c r="AA882" s="237"/>
      <c r="AG882" s="237"/>
    </row>
    <row r="883" spans="1:33" x14ac:dyDescent="0.25">
      <c r="A883" s="725"/>
      <c r="B883" s="726"/>
      <c r="C883" s="726"/>
      <c r="D883" s="726"/>
      <c r="E883" s="726"/>
      <c r="F883" s="726"/>
      <c r="G883" s="726"/>
      <c r="H883" s="726"/>
      <c r="I883" s="726"/>
      <c r="J883" s="726"/>
      <c r="K883" s="727"/>
      <c r="L883" s="726"/>
      <c r="M883" s="726"/>
      <c r="N883" s="726"/>
      <c r="O883" s="726"/>
      <c r="P883" s="726"/>
      <c r="Q883" s="728"/>
      <c r="S883" s="237"/>
      <c r="T883" s="228"/>
      <c r="X883" s="237"/>
      <c r="AA883" s="237"/>
      <c r="AG883" s="237"/>
    </row>
    <row r="884" spans="1:33" x14ac:dyDescent="0.25">
      <c r="A884" s="725"/>
      <c r="B884" s="726"/>
      <c r="C884" s="726"/>
      <c r="D884" s="726"/>
      <c r="E884" s="726"/>
      <c r="F884" s="726"/>
      <c r="G884" s="726"/>
      <c r="H884" s="726"/>
      <c r="I884" s="726"/>
      <c r="J884" s="726"/>
      <c r="K884" s="727"/>
      <c r="L884" s="726"/>
      <c r="M884" s="726"/>
      <c r="N884" s="726"/>
      <c r="O884" s="726"/>
      <c r="P884" s="726"/>
      <c r="Q884" s="728"/>
      <c r="S884" s="237"/>
      <c r="T884" s="228"/>
      <c r="X884" s="237"/>
      <c r="AA884" s="237"/>
      <c r="AG884" s="237"/>
    </row>
    <row r="885" spans="1:33" x14ac:dyDescent="0.25">
      <c r="A885" s="725"/>
      <c r="B885" s="726"/>
      <c r="C885" s="726"/>
      <c r="D885" s="726"/>
      <c r="E885" s="726"/>
      <c r="F885" s="726"/>
      <c r="G885" s="726"/>
      <c r="H885" s="726"/>
      <c r="I885" s="726"/>
      <c r="J885" s="726"/>
      <c r="K885" s="727"/>
      <c r="L885" s="726"/>
      <c r="M885" s="726"/>
      <c r="N885" s="726"/>
      <c r="O885" s="726"/>
      <c r="P885" s="726"/>
      <c r="Q885" s="728"/>
      <c r="S885" s="237"/>
      <c r="T885" s="228"/>
      <c r="X885" s="237"/>
      <c r="AA885" s="237"/>
      <c r="AG885" s="237"/>
    </row>
    <row r="886" spans="1:33" x14ac:dyDescent="0.25">
      <c r="A886" s="725"/>
      <c r="B886" s="726"/>
      <c r="C886" s="726"/>
      <c r="D886" s="726"/>
      <c r="E886" s="726"/>
      <c r="F886" s="726"/>
      <c r="G886" s="726"/>
      <c r="H886" s="726"/>
      <c r="I886" s="726"/>
      <c r="J886" s="726"/>
      <c r="K886" s="727"/>
      <c r="L886" s="726"/>
      <c r="M886" s="726"/>
      <c r="N886" s="726"/>
      <c r="O886" s="726"/>
      <c r="P886" s="726"/>
      <c r="Q886" s="728"/>
      <c r="S886" s="237"/>
      <c r="T886" s="228"/>
      <c r="X886" s="237"/>
      <c r="AA886" s="237"/>
      <c r="AG886" s="237"/>
    </row>
    <row r="887" spans="1:33" x14ac:dyDescent="0.25">
      <c r="A887" s="725"/>
      <c r="B887" s="726"/>
      <c r="C887" s="726"/>
      <c r="D887" s="726"/>
      <c r="E887" s="726"/>
      <c r="F887" s="726"/>
      <c r="G887" s="726"/>
      <c r="H887" s="726"/>
      <c r="I887" s="726"/>
      <c r="J887" s="726"/>
      <c r="K887" s="727"/>
      <c r="L887" s="726"/>
      <c r="M887" s="726"/>
      <c r="N887" s="726"/>
      <c r="O887" s="726"/>
      <c r="P887" s="726"/>
      <c r="Q887" s="728"/>
      <c r="S887" s="237"/>
      <c r="T887" s="228"/>
      <c r="X887" s="237"/>
      <c r="AA887" s="237"/>
      <c r="AG887" s="237"/>
    </row>
    <row r="888" spans="1:33" ht="23.25" customHeight="1" x14ac:dyDescent="0.25">
      <c r="A888" s="725"/>
      <c r="B888" s="726"/>
      <c r="C888" s="726"/>
      <c r="D888" s="726"/>
      <c r="E888" s="726"/>
      <c r="F888" s="726"/>
      <c r="G888" s="726"/>
      <c r="H888" s="726"/>
      <c r="I888" s="726"/>
      <c r="J888" s="726"/>
      <c r="K888" s="727"/>
      <c r="L888" s="726"/>
      <c r="M888" s="726"/>
      <c r="N888" s="726"/>
      <c r="O888" s="726"/>
      <c r="P888" s="726"/>
      <c r="Q888" s="728"/>
      <c r="S888" s="237"/>
      <c r="T888" s="228"/>
      <c r="X888" s="237"/>
      <c r="AA888" s="237"/>
      <c r="AG888" s="237"/>
    </row>
    <row r="889" spans="1:33" ht="15.75" thickBot="1" x14ac:dyDescent="0.3">
      <c r="A889" s="729"/>
      <c r="B889" s="730"/>
      <c r="C889" s="730"/>
      <c r="D889" s="730"/>
      <c r="E889" s="730"/>
      <c r="F889" s="730"/>
      <c r="G889" s="730"/>
      <c r="H889" s="730"/>
      <c r="I889" s="730"/>
      <c r="J889" s="730"/>
      <c r="K889" s="731"/>
      <c r="L889" s="730"/>
      <c r="M889" s="730"/>
      <c r="N889" s="730"/>
      <c r="O889" s="730"/>
      <c r="P889" s="730"/>
      <c r="Q889" s="732"/>
    </row>
    <row r="890" spans="1:33" ht="15.75" thickTop="1" x14ac:dyDescent="0.25"/>
    <row r="891" spans="1:33" x14ac:dyDescent="0.25">
      <c r="B891" s="1"/>
      <c r="C891" s="1"/>
    </row>
    <row r="894" spans="1:33" ht="18.75" x14ac:dyDescent="0.3">
      <c r="B894" s="2" t="s">
        <v>15</v>
      </c>
      <c r="C894" s="2"/>
      <c r="D894" s="2"/>
      <c r="E894" s="2"/>
      <c r="F894" s="618"/>
      <c r="G894" s="2"/>
    </row>
    <row r="895" spans="1:33" ht="26.25" x14ac:dyDescent="0.4">
      <c r="A895" s="604"/>
      <c r="B895" s="868" t="s">
        <v>126</v>
      </c>
      <c r="C895" s="868"/>
      <c r="D895" s="868"/>
      <c r="E895" s="868"/>
      <c r="F895" s="868"/>
      <c r="G895" s="868"/>
      <c r="H895" s="868"/>
      <c r="I895" s="868"/>
      <c r="J895" s="868"/>
      <c r="K895" s="869"/>
      <c r="L895" s="868"/>
      <c r="M895" s="868"/>
      <c r="N895" s="868"/>
      <c r="S895" s="3"/>
      <c r="X895" s="3"/>
      <c r="AA895" s="3"/>
      <c r="AG895" s="3"/>
    </row>
    <row r="896" spans="1:33" ht="21.75" thickBot="1" x14ac:dyDescent="0.4">
      <c r="B896" s="8"/>
      <c r="C896" s="8"/>
      <c r="D896" s="8"/>
      <c r="E896" s="8"/>
      <c r="F896" s="214"/>
      <c r="G896" s="8"/>
      <c r="H896" s="214"/>
      <c r="I896" s="196"/>
      <c r="J896" s="214"/>
      <c r="K896" s="196"/>
      <c r="L896" s="214"/>
    </row>
    <row r="897" spans="1:38" ht="27" customHeight="1" thickBot="1" x14ac:dyDescent="0.3">
      <c r="A897" s="791" t="s">
        <v>150</v>
      </c>
      <c r="B897" s="792"/>
      <c r="C897" s="792"/>
      <c r="D897" s="792"/>
      <c r="E897" s="792"/>
      <c r="F897" s="792"/>
      <c r="G897" s="792"/>
      <c r="H897" s="792"/>
      <c r="I897" s="792"/>
      <c r="J897" s="792"/>
      <c r="K897" s="793"/>
      <c r="L897" s="792"/>
      <c r="M897" s="792"/>
      <c r="N897" s="792"/>
      <c r="O897" s="792"/>
      <c r="P897" s="792"/>
      <c r="Q897" s="792"/>
      <c r="R897" s="792"/>
      <c r="S897" s="792"/>
      <c r="T897" s="792"/>
      <c r="U897" s="792"/>
      <c r="V897" s="792"/>
      <c r="W897" s="792"/>
      <c r="X897" s="792"/>
      <c r="Y897" s="792"/>
      <c r="Z897" s="792"/>
      <c r="AA897" s="792"/>
      <c r="AB897" s="792"/>
      <c r="AC897" s="792"/>
      <c r="AD897" s="792"/>
      <c r="AE897" s="792"/>
      <c r="AF897" s="792"/>
      <c r="AG897" s="792"/>
      <c r="AH897" s="792"/>
      <c r="AI897" s="792"/>
      <c r="AJ897" s="792"/>
      <c r="AK897" s="792"/>
      <c r="AL897" s="43"/>
    </row>
    <row r="898" spans="1:38" ht="33.75" customHeight="1" x14ac:dyDescent="0.25">
      <c r="A898" s="794" t="s">
        <v>0</v>
      </c>
      <c r="B898" s="795"/>
      <c r="C898" s="744" t="s">
        <v>41</v>
      </c>
      <c r="D898" s="745"/>
      <c r="E898" s="748" t="s">
        <v>80</v>
      </c>
      <c r="F898" s="749"/>
      <c r="G898" s="749"/>
      <c r="H898" s="749"/>
      <c r="I898" s="749"/>
      <c r="J898" s="749"/>
      <c r="K898" s="750"/>
      <c r="L898" s="749"/>
      <c r="M898" s="749"/>
      <c r="N898" s="802"/>
      <c r="O898" s="754" t="s">
        <v>78</v>
      </c>
      <c r="P898" s="755"/>
      <c r="Q898" s="755"/>
      <c r="R898" s="755"/>
      <c r="S898" s="755"/>
      <c r="T898" s="755"/>
      <c r="U898" s="755"/>
      <c r="V898" s="755"/>
      <c r="W898" s="755"/>
      <c r="X898" s="755"/>
      <c r="Y898" s="755"/>
      <c r="Z898" s="755"/>
      <c r="AA898" s="755"/>
      <c r="AB898" s="755"/>
      <c r="AC898" s="755"/>
      <c r="AD898" s="755"/>
      <c r="AE898" s="755"/>
      <c r="AF898" s="755"/>
      <c r="AG898" s="755"/>
      <c r="AH898" s="755"/>
      <c r="AI898" s="755"/>
      <c r="AJ898" s="755"/>
      <c r="AK898" s="755"/>
      <c r="AL898" s="756"/>
    </row>
    <row r="899" spans="1:38" ht="51" customHeight="1" thickBot="1" x14ac:dyDescent="0.3">
      <c r="A899" s="796"/>
      <c r="B899" s="797"/>
      <c r="C899" s="800"/>
      <c r="D899" s="801"/>
      <c r="E899" s="803"/>
      <c r="F899" s="804"/>
      <c r="G899" s="804"/>
      <c r="H899" s="804"/>
      <c r="I899" s="804"/>
      <c r="J899" s="804"/>
      <c r="K899" s="805"/>
      <c r="L899" s="804"/>
      <c r="M899" s="804"/>
      <c r="N899" s="806"/>
      <c r="O899" s="859"/>
      <c r="P899" s="860"/>
      <c r="Q899" s="860"/>
      <c r="R899" s="860"/>
      <c r="S899" s="860"/>
      <c r="T899" s="860"/>
      <c r="U899" s="860"/>
      <c r="V899" s="860"/>
      <c r="W899" s="860"/>
      <c r="X899" s="860"/>
      <c r="Y899" s="860"/>
      <c r="Z899" s="860"/>
      <c r="AA899" s="860"/>
      <c r="AB899" s="860"/>
      <c r="AC899" s="860"/>
      <c r="AD899" s="860"/>
      <c r="AE899" s="860"/>
      <c r="AF899" s="860"/>
      <c r="AG899" s="860"/>
      <c r="AH899" s="860"/>
      <c r="AI899" s="860"/>
      <c r="AJ899" s="860"/>
      <c r="AK899" s="860"/>
      <c r="AL899" s="861"/>
    </row>
    <row r="900" spans="1:38" ht="75" customHeight="1" x14ac:dyDescent="0.25">
      <c r="A900" s="796"/>
      <c r="B900" s="797"/>
      <c r="C900" s="862" t="s">
        <v>43</v>
      </c>
      <c r="D900" s="866" t="s">
        <v>44</v>
      </c>
      <c r="E900" s="853" t="s">
        <v>59</v>
      </c>
      <c r="F900" s="854"/>
      <c r="G900" s="854"/>
      <c r="H900" s="855"/>
      <c r="I900" s="845" t="s">
        <v>58</v>
      </c>
      <c r="J900" s="846"/>
      <c r="K900" s="847"/>
      <c r="L900" s="848"/>
      <c r="M900" s="841" t="s">
        <v>49</v>
      </c>
      <c r="N900" s="842"/>
      <c r="O900" s="807" t="s">
        <v>103</v>
      </c>
      <c r="P900" s="808"/>
      <c r="Q900" s="808"/>
      <c r="R900" s="808"/>
      <c r="S900" s="811" t="s">
        <v>49</v>
      </c>
      <c r="T900" s="812"/>
      <c r="U900" s="815" t="s">
        <v>104</v>
      </c>
      <c r="V900" s="816"/>
      <c r="W900" s="816"/>
      <c r="X900" s="816"/>
      <c r="Y900" s="816"/>
      <c r="Z900" s="817"/>
      <c r="AA900" s="821" t="s">
        <v>49</v>
      </c>
      <c r="AB900" s="822"/>
      <c r="AC900" s="825" t="s">
        <v>105</v>
      </c>
      <c r="AD900" s="826"/>
      <c r="AE900" s="826"/>
      <c r="AF900" s="827"/>
      <c r="AG900" s="831" t="s">
        <v>49</v>
      </c>
      <c r="AH900" s="832"/>
      <c r="AI900" s="835" t="s">
        <v>23</v>
      </c>
      <c r="AJ900" s="836"/>
      <c r="AK900" s="836"/>
      <c r="AL900" s="837"/>
    </row>
    <row r="901" spans="1:38" ht="75" customHeight="1" thickBot="1" x14ac:dyDescent="0.3">
      <c r="A901" s="796"/>
      <c r="B901" s="797"/>
      <c r="C901" s="862"/>
      <c r="D901" s="866"/>
      <c r="E901" s="856"/>
      <c r="F901" s="857"/>
      <c r="G901" s="857"/>
      <c r="H901" s="858"/>
      <c r="I901" s="849"/>
      <c r="J901" s="850"/>
      <c r="K901" s="851"/>
      <c r="L901" s="852"/>
      <c r="M901" s="843"/>
      <c r="N901" s="844"/>
      <c r="O901" s="809"/>
      <c r="P901" s="810"/>
      <c r="Q901" s="810"/>
      <c r="R901" s="810"/>
      <c r="S901" s="813"/>
      <c r="T901" s="814"/>
      <c r="U901" s="818"/>
      <c r="V901" s="819"/>
      <c r="W901" s="819"/>
      <c r="X901" s="819"/>
      <c r="Y901" s="819"/>
      <c r="Z901" s="820"/>
      <c r="AA901" s="823"/>
      <c r="AB901" s="824"/>
      <c r="AC901" s="828"/>
      <c r="AD901" s="829"/>
      <c r="AE901" s="829"/>
      <c r="AF901" s="830"/>
      <c r="AG901" s="833"/>
      <c r="AH901" s="834"/>
      <c r="AI901" s="838"/>
      <c r="AJ901" s="839"/>
      <c r="AK901" s="839"/>
      <c r="AL901" s="840"/>
    </row>
    <row r="902" spans="1:38" ht="139.5" customHeight="1" thickBot="1" x14ac:dyDescent="0.3">
      <c r="A902" s="798"/>
      <c r="B902" s="799"/>
      <c r="C902" s="863"/>
      <c r="D902" s="867"/>
      <c r="E902" s="91" t="s">
        <v>81</v>
      </c>
      <c r="F902" s="619" t="s">
        <v>82</v>
      </c>
      <c r="G902" s="91" t="s">
        <v>83</v>
      </c>
      <c r="H902" s="619" t="s">
        <v>84</v>
      </c>
      <c r="I902" s="197" t="s">
        <v>81</v>
      </c>
      <c r="J902" s="64" t="s">
        <v>92</v>
      </c>
      <c r="K902" s="197" t="s">
        <v>93</v>
      </c>
      <c r="L902" s="64" t="s">
        <v>94</v>
      </c>
      <c r="M902" s="98" t="s">
        <v>85</v>
      </c>
      <c r="N902" s="207" t="s">
        <v>86</v>
      </c>
      <c r="O902" s="100" t="s">
        <v>87</v>
      </c>
      <c r="P902" s="102" t="s">
        <v>101</v>
      </c>
      <c r="Q902" s="100" t="s">
        <v>88</v>
      </c>
      <c r="R902" s="102" t="s">
        <v>102</v>
      </c>
      <c r="S902" s="103" t="s">
        <v>89</v>
      </c>
      <c r="T902" s="213" t="s">
        <v>90</v>
      </c>
      <c r="U902" s="104" t="s">
        <v>87</v>
      </c>
      <c r="V902" s="107" t="s">
        <v>106</v>
      </c>
      <c r="W902" s="105" t="s">
        <v>107</v>
      </c>
      <c r="X902" s="108" t="s">
        <v>88</v>
      </c>
      <c r="Y902" s="107" t="s">
        <v>108</v>
      </c>
      <c r="Z902" s="105" t="s">
        <v>109</v>
      </c>
      <c r="AA902" s="110" t="s">
        <v>95</v>
      </c>
      <c r="AB902" s="111" t="s">
        <v>96</v>
      </c>
      <c r="AC902" s="112" t="s">
        <v>87</v>
      </c>
      <c r="AD902" s="113" t="s">
        <v>101</v>
      </c>
      <c r="AE902" s="112" t="s">
        <v>88</v>
      </c>
      <c r="AF902" s="113" t="s">
        <v>102</v>
      </c>
      <c r="AG902" s="114" t="s">
        <v>91</v>
      </c>
      <c r="AH902" s="115" t="s">
        <v>110</v>
      </c>
      <c r="AI902" s="120" t="s">
        <v>111</v>
      </c>
      <c r="AJ902" s="121" t="s">
        <v>112</v>
      </c>
      <c r="AK902" s="122" t="s">
        <v>39</v>
      </c>
      <c r="AL902" s="124" t="s">
        <v>57</v>
      </c>
    </row>
    <row r="903" spans="1:38" ht="38.25" customHeight="1" thickBot="1" x14ac:dyDescent="0.3">
      <c r="A903" s="708" t="s">
        <v>1</v>
      </c>
      <c r="B903" s="712"/>
      <c r="C903" s="5" t="s">
        <v>2</v>
      </c>
      <c r="D903" s="70" t="s">
        <v>3</v>
      </c>
      <c r="E903" s="5" t="s">
        <v>4</v>
      </c>
      <c r="F903" s="208" t="s">
        <v>5</v>
      </c>
      <c r="G903" s="5" t="s">
        <v>33</v>
      </c>
      <c r="H903" s="208" t="s">
        <v>34</v>
      </c>
      <c r="I903" s="198" t="s">
        <v>18</v>
      </c>
      <c r="J903" s="208" t="s">
        <v>19</v>
      </c>
      <c r="K903" s="198" t="s">
        <v>20</v>
      </c>
      <c r="L903" s="208" t="s">
        <v>21</v>
      </c>
      <c r="M903" s="5" t="s">
        <v>22</v>
      </c>
      <c r="N903" s="208" t="s">
        <v>35</v>
      </c>
      <c r="O903" s="5" t="s">
        <v>36</v>
      </c>
      <c r="P903" s="208" t="s">
        <v>37</v>
      </c>
      <c r="Q903" s="5" t="s">
        <v>38</v>
      </c>
      <c r="R903" s="208" t="s">
        <v>24</v>
      </c>
      <c r="S903" s="5" t="s">
        <v>25</v>
      </c>
      <c r="T903" s="208" t="s">
        <v>26</v>
      </c>
      <c r="U903" s="5" t="s">
        <v>27</v>
      </c>
      <c r="V903" s="321" t="s">
        <v>28</v>
      </c>
      <c r="W903" s="208" t="s">
        <v>29</v>
      </c>
      <c r="X903" s="70" t="s">
        <v>30</v>
      </c>
      <c r="Y903" s="208" t="s">
        <v>31</v>
      </c>
      <c r="Z903" s="208" t="s">
        <v>32</v>
      </c>
      <c r="AA903" s="5" t="s">
        <v>51</v>
      </c>
      <c r="AB903" s="5" t="s">
        <v>52</v>
      </c>
      <c r="AC903" s="5" t="s">
        <v>53</v>
      </c>
      <c r="AD903" s="5" t="s">
        <v>54</v>
      </c>
      <c r="AE903" s="5" t="s">
        <v>55</v>
      </c>
      <c r="AF903" s="5" t="s">
        <v>56</v>
      </c>
      <c r="AG903" s="5" t="s">
        <v>60</v>
      </c>
      <c r="AH903" s="5" t="s">
        <v>61</v>
      </c>
      <c r="AI903" s="5" t="s">
        <v>62</v>
      </c>
      <c r="AJ903" s="70" t="s">
        <v>63</v>
      </c>
      <c r="AK903" s="5" t="s">
        <v>64</v>
      </c>
      <c r="AL903" s="71" t="s">
        <v>65</v>
      </c>
    </row>
    <row r="904" spans="1:38" ht="99" customHeight="1" x14ac:dyDescent="0.25">
      <c r="A904" s="12">
        <v>1</v>
      </c>
      <c r="B904" s="13" t="s">
        <v>11</v>
      </c>
      <c r="C904" s="713">
        <v>1480000</v>
      </c>
      <c r="D904" s="716">
        <f>C904-AH917</f>
        <v>1310212.1000000001</v>
      </c>
      <c r="E904" s="76"/>
      <c r="F904" s="446"/>
      <c r="G904" s="76"/>
      <c r="H904" s="446"/>
      <c r="I904" s="451"/>
      <c r="J904" s="41"/>
      <c r="K904" s="451"/>
      <c r="L904" s="446"/>
      <c r="M904" s="76"/>
      <c r="N904" s="234"/>
      <c r="O904" s="76"/>
      <c r="P904" s="234"/>
      <c r="Q904" s="76"/>
      <c r="R904" s="234"/>
      <c r="S904" s="76"/>
      <c r="T904" s="234"/>
      <c r="U904" s="76"/>
      <c r="V904" s="235"/>
      <c r="W904" s="234"/>
      <c r="X904" s="76"/>
      <c r="Y904" s="235"/>
      <c r="Z904" s="234"/>
      <c r="AA904" s="76"/>
      <c r="AB904" s="234"/>
      <c r="AC904" s="76"/>
      <c r="AD904" s="41"/>
      <c r="AE904" s="76"/>
      <c r="AF904" s="41"/>
      <c r="AG904" s="76">
        <f>U904+X904+AC904+AE904</f>
        <v>0</v>
      </c>
      <c r="AH904" s="41">
        <f>W904+Z904+AD904+AF904</f>
        <v>0</v>
      </c>
      <c r="AI904" s="39">
        <f>AD904/(C904-AH911)</f>
        <v>0</v>
      </c>
      <c r="AJ904" s="90">
        <f>AF904/(C904-AH911)</f>
        <v>0</v>
      </c>
      <c r="AK904" s="123"/>
      <c r="AL904" s="125">
        <f>AH904/C904</f>
        <v>0</v>
      </c>
    </row>
    <row r="905" spans="1:38" ht="87" customHeight="1" x14ac:dyDescent="0.25">
      <c r="A905" s="14">
        <v>2</v>
      </c>
      <c r="B905" s="15" t="s">
        <v>6</v>
      </c>
      <c r="C905" s="714"/>
      <c r="D905" s="717"/>
      <c r="E905" s="76"/>
      <c r="F905" s="446"/>
      <c r="G905" s="76"/>
      <c r="H905" s="446"/>
      <c r="I905" s="451"/>
      <c r="J905" s="41"/>
      <c r="K905" s="451"/>
      <c r="L905" s="446"/>
      <c r="M905" s="76"/>
      <c r="N905" s="234"/>
      <c r="O905" s="76"/>
      <c r="P905" s="234"/>
      <c r="Q905" s="76"/>
      <c r="R905" s="234"/>
      <c r="S905" s="76"/>
      <c r="T905" s="234"/>
      <c r="U905" s="76"/>
      <c r="V905" s="235"/>
      <c r="W905" s="234"/>
      <c r="X905" s="76"/>
      <c r="Y905" s="235"/>
      <c r="Z905" s="234"/>
      <c r="AA905" s="76"/>
      <c r="AB905" s="234"/>
      <c r="AC905" s="76"/>
      <c r="AD905" s="41"/>
      <c r="AE905" s="76"/>
      <c r="AF905" s="41"/>
      <c r="AG905" s="76">
        <f t="shared" ref="AG905:AG916" si="533">U905+X905+AC905+AE905</f>
        <v>0</v>
      </c>
      <c r="AH905" s="41">
        <f t="shared" ref="AH905:AH916" si="534">W905+Z905+AD905+AF905</f>
        <v>0</v>
      </c>
      <c r="AI905" s="39">
        <f>AD905/(C904-AH911)</f>
        <v>0</v>
      </c>
      <c r="AJ905" s="90">
        <f>AF905/(C904-AH911)</f>
        <v>0</v>
      </c>
      <c r="AK905" s="123"/>
      <c r="AL905" s="125">
        <f>AH905/C904</f>
        <v>0</v>
      </c>
    </row>
    <row r="906" spans="1:38" ht="85.5" customHeight="1" x14ac:dyDescent="0.25">
      <c r="A906" s="14">
        <v>3</v>
      </c>
      <c r="B906" s="15" t="s">
        <v>13</v>
      </c>
      <c r="C906" s="714"/>
      <c r="D906" s="717"/>
      <c r="E906" s="92"/>
      <c r="F906" s="468"/>
      <c r="G906" s="26"/>
      <c r="H906" s="475"/>
      <c r="I906" s="199"/>
      <c r="J906" s="29"/>
      <c r="K906" s="199"/>
      <c r="L906" s="437"/>
      <c r="M906" s="248">
        <f t="shared" ref="M906:M907" si="535">SUM(I906,K906)</f>
        <v>0</v>
      </c>
      <c r="N906" s="249">
        <f t="shared" ref="N906:N907" si="536">SUM(J906,L906)</f>
        <v>0</v>
      </c>
      <c r="O906" s="226"/>
      <c r="P906" s="221"/>
      <c r="Q906" s="226"/>
      <c r="R906" s="221"/>
      <c r="S906" s="274">
        <f t="shared" ref="S906:S907" si="537">SUM(O906,Q906)</f>
        <v>0</v>
      </c>
      <c r="T906" s="275">
        <f t="shared" ref="T906:T907" si="538">SUM(P906,R906)</f>
        <v>0</v>
      </c>
      <c r="U906" s="231"/>
      <c r="V906" s="232"/>
      <c r="W906" s="230"/>
      <c r="X906" s="242"/>
      <c r="Y906" s="232"/>
      <c r="Z906" s="230"/>
      <c r="AA906" s="276">
        <f t="shared" ref="AA906:AA907" si="539">SUM(U906,X906)</f>
        <v>0</v>
      </c>
      <c r="AB906" s="277">
        <f t="shared" ref="AB906:AB907" si="540">SUM(V906,W906,Y906,Z906)</f>
        <v>0</v>
      </c>
      <c r="AC906" s="10"/>
      <c r="AD906" s="21"/>
      <c r="AE906" s="10"/>
      <c r="AF906" s="21"/>
      <c r="AG906" s="116">
        <f t="shared" si="533"/>
        <v>0</v>
      </c>
      <c r="AH906" s="117">
        <f t="shared" si="534"/>
        <v>0</v>
      </c>
      <c r="AI906" s="67">
        <f>AD906/(C904-AH911)</f>
        <v>0</v>
      </c>
      <c r="AJ906" s="66">
        <f>AF906/(C904-AH911)</f>
        <v>0</v>
      </c>
      <c r="AK906" s="123"/>
      <c r="AL906" s="126">
        <f>AH906/C904</f>
        <v>0</v>
      </c>
    </row>
    <row r="907" spans="1:38" ht="101.25" customHeight="1" x14ac:dyDescent="0.25">
      <c r="A907" s="14">
        <v>4</v>
      </c>
      <c r="B907" s="15" t="s">
        <v>14</v>
      </c>
      <c r="C907" s="714"/>
      <c r="D907" s="717"/>
      <c r="E907" s="251">
        <v>2</v>
      </c>
      <c r="F907" s="468">
        <v>64612.14</v>
      </c>
      <c r="G907" s="224"/>
      <c r="H907" s="475"/>
      <c r="I907" s="199">
        <v>2</v>
      </c>
      <c r="J907" s="360">
        <v>64612.14</v>
      </c>
      <c r="K907" s="199"/>
      <c r="L907" s="437"/>
      <c r="M907" s="248">
        <f t="shared" si="535"/>
        <v>2</v>
      </c>
      <c r="N907" s="249">
        <f t="shared" si="536"/>
        <v>64612.14</v>
      </c>
      <c r="O907" s="226">
        <v>1</v>
      </c>
      <c r="P907" s="221">
        <v>11468.48</v>
      </c>
      <c r="Q907" s="226"/>
      <c r="R907" s="221"/>
      <c r="S907" s="274">
        <f t="shared" si="537"/>
        <v>1</v>
      </c>
      <c r="T907" s="275">
        <f t="shared" si="538"/>
        <v>11468.48</v>
      </c>
      <c r="U907" s="231"/>
      <c r="V907" s="232"/>
      <c r="W907" s="230"/>
      <c r="X907" s="242"/>
      <c r="Y907" s="232"/>
      <c r="Z907" s="230"/>
      <c r="AA907" s="276">
        <f t="shared" si="539"/>
        <v>0</v>
      </c>
      <c r="AB907" s="277">
        <f t="shared" si="540"/>
        <v>0</v>
      </c>
      <c r="AC907" s="219">
        <v>1</v>
      </c>
      <c r="AD907" s="222">
        <v>52447.199999999997</v>
      </c>
      <c r="AE907" s="219"/>
      <c r="AF907" s="222"/>
      <c r="AG907" s="116">
        <f t="shared" si="533"/>
        <v>1</v>
      </c>
      <c r="AH907" s="117">
        <f t="shared" si="534"/>
        <v>52447.199999999997</v>
      </c>
      <c r="AI907" s="67">
        <f>AD907/(C904-AH911)</f>
        <v>3.5437297297297297E-2</v>
      </c>
      <c r="AJ907" s="66">
        <f>AF907/(C904-AH911)</f>
        <v>0</v>
      </c>
      <c r="AK907" s="123"/>
      <c r="AL907" s="126">
        <f>AH907/C904</f>
        <v>3.5437297297297297E-2</v>
      </c>
    </row>
    <row r="908" spans="1:38" ht="138" customHeight="1" x14ac:dyDescent="0.25">
      <c r="A908" s="14">
        <v>5</v>
      </c>
      <c r="B908" s="15" t="s">
        <v>99</v>
      </c>
      <c r="C908" s="714"/>
      <c r="D908" s="717"/>
      <c r="E908" s="76"/>
      <c r="F908" s="446"/>
      <c r="G908" s="76"/>
      <c r="H908" s="446"/>
      <c r="I908" s="451"/>
      <c r="J908" s="234"/>
      <c r="K908" s="451"/>
      <c r="L908" s="446"/>
      <c r="M908" s="76"/>
      <c r="N908" s="234"/>
      <c r="O908" s="76"/>
      <c r="P908" s="234"/>
      <c r="Q908" s="76"/>
      <c r="R908" s="234"/>
      <c r="S908" s="76"/>
      <c r="T908" s="234"/>
      <c r="U908" s="76"/>
      <c r="V908" s="235"/>
      <c r="W908" s="234"/>
      <c r="X908" s="76"/>
      <c r="Y908" s="235"/>
      <c r="Z908" s="234"/>
      <c r="AA908" s="76"/>
      <c r="AB908" s="234"/>
      <c r="AC908" s="76"/>
      <c r="AD908" s="234"/>
      <c r="AE908" s="76"/>
      <c r="AF908" s="234"/>
      <c r="AG908" s="76">
        <f t="shared" si="533"/>
        <v>0</v>
      </c>
      <c r="AH908" s="41">
        <f t="shared" si="534"/>
        <v>0</v>
      </c>
      <c r="AI908" s="39">
        <f>AD908/(C904-AH911)</f>
        <v>0</v>
      </c>
      <c r="AJ908" s="90">
        <f>AF908/(C904-AH911)</f>
        <v>0</v>
      </c>
      <c r="AK908" s="123"/>
      <c r="AL908" s="125">
        <f>AH908/C904</f>
        <v>0</v>
      </c>
    </row>
    <row r="909" spans="1:38" ht="116.25" customHeight="1" x14ac:dyDescent="0.25">
      <c r="A909" s="14">
        <v>6</v>
      </c>
      <c r="B909" s="15" t="s">
        <v>16</v>
      </c>
      <c r="C909" s="714"/>
      <c r="D909" s="717"/>
      <c r="E909" s="251">
        <v>7</v>
      </c>
      <c r="F909" s="468">
        <v>98001.53</v>
      </c>
      <c r="G909" s="224"/>
      <c r="H909" s="475"/>
      <c r="I909" s="199">
        <v>4</v>
      </c>
      <c r="J909" s="227">
        <v>60654</v>
      </c>
      <c r="K909" s="199"/>
      <c r="L909" s="437"/>
      <c r="M909" s="248">
        <f t="shared" ref="M909" si="541">SUM(I909,K909)</f>
        <v>4</v>
      </c>
      <c r="N909" s="249">
        <f t="shared" ref="N909" si="542">SUM(J909,L909)</f>
        <v>60654</v>
      </c>
      <c r="O909" s="226"/>
      <c r="P909" s="221"/>
      <c r="Q909" s="226"/>
      <c r="R909" s="221"/>
      <c r="S909" s="274">
        <f t="shared" ref="S909" si="543">SUM(O909,Q909)</f>
        <v>0</v>
      </c>
      <c r="T909" s="275">
        <f t="shared" ref="T909" si="544">SUM(P909,R909)</f>
        <v>0</v>
      </c>
      <c r="U909" s="231"/>
      <c r="V909" s="232"/>
      <c r="W909" s="230"/>
      <c r="X909" s="242"/>
      <c r="Y909" s="232"/>
      <c r="Z909" s="230"/>
      <c r="AA909" s="276">
        <f t="shared" ref="AA909" si="545">SUM(U909,X909)</f>
        <v>0</v>
      </c>
      <c r="AB909" s="277">
        <f t="shared" ref="AB909" si="546">SUM(V909,W909,Y909,Z909)</f>
        <v>0</v>
      </c>
      <c r="AC909" s="219">
        <v>2</v>
      </c>
      <c r="AD909" s="222">
        <v>31500</v>
      </c>
      <c r="AE909" s="219"/>
      <c r="AF909" s="222"/>
      <c r="AG909" s="116">
        <f t="shared" si="533"/>
        <v>2</v>
      </c>
      <c r="AH909" s="117">
        <f t="shared" si="534"/>
        <v>31500</v>
      </c>
      <c r="AI909" s="67">
        <f>AD909/(C904-AH911)</f>
        <v>2.1283783783783785E-2</v>
      </c>
      <c r="AJ909" s="66">
        <f>AF909/(C904-AH911)</f>
        <v>0</v>
      </c>
      <c r="AK909" s="123"/>
      <c r="AL909" s="126">
        <f>AH909/C904</f>
        <v>2.1283783783783785E-2</v>
      </c>
    </row>
    <row r="910" spans="1:38" ht="65.25" customHeight="1" x14ac:dyDescent="0.25">
      <c r="A910" s="14">
        <v>7</v>
      </c>
      <c r="B910" s="15" t="s">
        <v>98</v>
      </c>
      <c r="C910" s="714"/>
      <c r="D910" s="717"/>
      <c r="E910" s="252"/>
      <c r="F910" s="470"/>
      <c r="G910" s="233"/>
      <c r="H910" s="446"/>
      <c r="I910" s="451"/>
      <c r="J910" s="234"/>
      <c r="K910" s="451"/>
      <c r="L910" s="446"/>
      <c r="M910" s="240"/>
      <c r="N910" s="234"/>
      <c r="O910" s="233"/>
      <c r="P910" s="234"/>
      <c r="Q910" s="233"/>
      <c r="R910" s="234"/>
      <c r="S910" s="240"/>
      <c r="T910" s="234"/>
      <c r="U910" s="233"/>
      <c r="V910" s="235"/>
      <c r="W910" s="234"/>
      <c r="X910" s="240"/>
      <c r="Y910" s="235"/>
      <c r="Z910" s="234"/>
      <c r="AA910" s="240"/>
      <c r="AB910" s="79"/>
      <c r="AC910" s="233"/>
      <c r="AD910" s="234"/>
      <c r="AE910" s="233"/>
      <c r="AF910" s="234"/>
      <c r="AG910" s="76">
        <f t="shared" si="533"/>
        <v>0</v>
      </c>
      <c r="AH910" s="41">
        <f t="shared" si="534"/>
        <v>0</v>
      </c>
      <c r="AI910" s="39">
        <f>AD910/(C904-AH911)</f>
        <v>0</v>
      </c>
      <c r="AJ910" s="90">
        <f>AF910/(C904-AH911)</f>
        <v>0</v>
      </c>
      <c r="AK910" s="123"/>
      <c r="AL910" s="125">
        <f>AH910/C904</f>
        <v>0</v>
      </c>
    </row>
    <row r="911" spans="1:38" ht="59.25" customHeight="1" x14ac:dyDescent="0.25">
      <c r="A911" s="14">
        <v>8</v>
      </c>
      <c r="B911" s="15" t="s">
        <v>97</v>
      </c>
      <c r="C911" s="714"/>
      <c r="D911" s="717"/>
      <c r="E911" s="253"/>
      <c r="F911" s="472"/>
      <c r="G911" s="270">
        <v>5</v>
      </c>
      <c r="H911" s="271">
        <v>76650</v>
      </c>
      <c r="I911" s="451"/>
      <c r="J911" s="234"/>
      <c r="K911" s="199">
        <v>5</v>
      </c>
      <c r="L911" s="437">
        <v>76650</v>
      </c>
      <c r="M911" s="248">
        <f t="shared" ref="M911:M916" si="547">SUM(I911,K911)</f>
        <v>5</v>
      </c>
      <c r="N911" s="249">
        <f t="shared" ref="N911:N916" si="548">SUM(J911,L911)</f>
        <v>76650</v>
      </c>
      <c r="O911" s="101"/>
      <c r="P911" s="42"/>
      <c r="Q911" s="74"/>
      <c r="R911" s="19"/>
      <c r="S911" s="274">
        <f t="shared" ref="S911:S916" si="549">SUM(O911,Q911)</f>
        <v>0</v>
      </c>
      <c r="T911" s="275">
        <f t="shared" ref="T911:T916" si="550">SUM(P911,R911)</f>
        <v>0</v>
      </c>
      <c r="U911" s="233"/>
      <c r="V911" s="235"/>
      <c r="W911" s="234"/>
      <c r="X911" s="242"/>
      <c r="Y911" s="232"/>
      <c r="Z911" s="230"/>
      <c r="AA911" s="276">
        <f t="shared" ref="AA911:AA916" si="551">SUM(U911,X911)</f>
        <v>0</v>
      </c>
      <c r="AB911" s="277">
        <f t="shared" ref="AB911:AB916" si="552">SUM(V911,W911,Y911,Z911)</f>
        <v>0</v>
      </c>
      <c r="AC911" s="233"/>
      <c r="AD911" s="234"/>
      <c r="AE911" s="219"/>
      <c r="AF911" s="222"/>
      <c r="AG911" s="116">
        <f t="shared" si="533"/>
        <v>0</v>
      </c>
      <c r="AH911" s="117">
        <f t="shared" si="534"/>
        <v>0</v>
      </c>
      <c r="AI911" s="169"/>
      <c r="AJ911" s="170"/>
      <c r="AK911" s="123">
        <f>AH917/C904</f>
        <v>0.11472155405405406</v>
      </c>
      <c r="AL911" s="126">
        <f>AH911/C904</f>
        <v>0</v>
      </c>
    </row>
    <row r="912" spans="1:38" ht="60" customHeight="1" x14ac:dyDescent="0.25">
      <c r="A912" s="14">
        <v>9</v>
      </c>
      <c r="B912" s="15" t="s">
        <v>7</v>
      </c>
      <c r="C912" s="714"/>
      <c r="D912" s="717"/>
      <c r="E912" s="251">
        <v>1</v>
      </c>
      <c r="F912" s="468">
        <v>34337.589999999997</v>
      </c>
      <c r="G912" s="224">
        <v>1</v>
      </c>
      <c r="H912" s="475">
        <v>22075.200000000001</v>
      </c>
      <c r="I912" s="199">
        <v>1</v>
      </c>
      <c r="J912" s="227">
        <v>34337.589999999997</v>
      </c>
      <c r="K912" s="199">
        <v>1</v>
      </c>
      <c r="L912" s="437">
        <v>22075.200000000001</v>
      </c>
      <c r="M912" s="248">
        <f t="shared" si="547"/>
        <v>2</v>
      </c>
      <c r="N912" s="249">
        <f t="shared" si="548"/>
        <v>56412.789999999994</v>
      </c>
      <c r="O912" s="226"/>
      <c r="P912" s="221"/>
      <c r="Q912" s="226"/>
      <c r="R912" s="221"/>
      <c r="S912" s="274">
        <f t="shared" si="549"/>
        <v>0</v>
      </c>
      <c r="T912" s="275">
        <f t="shared" si="550"/>
        <v>0</v>
      </c>
      <c r="U912" s="231"/>
      <c r="V912" s="232"/>
      <c r="W912" s="230"/>
      <c r="X912" s="242"/>
      <c r="Y912" s="232"/>
      <c r="Z912" s="230"/>
      <c r="AA912" s="276">
        <f t="shared" si="551"/>
        <v>0</v>
      </c>
      <c r="AB912" s="277">
        <f t="shared" si="552"/>
        <v>0</v>
      </c>
      <c r="AC912" s="219"/>
      <c r="AD912" s="222"/>
      <c r="AE912" s="219">
        <v>1</v>
      </c>
      <c r="AF912" s="222">
        <v>22075.200000000001</v>
      </c>
      <c r="AG912" s="116">
        <f t="shared" si="533"/>
        <v>1</v>
      </c>
      <c r="AH912" s="117">
        <f t="shared" si="534"/>
        <v>22075.200000000001</v>
      </c>
      <c r="AI912" s="67">
        <f>AD912/(C904-AH911)</f>
        <v>0</v>
      </c>
      <c r="AJ912" s="66">
        <f>AF912/(C904-AH911)</f>
        <v>1.4915675675675677E-2</v>
      </c>
      <c r="AK912" s="123"/>
      <c r="AL912" s="126">
        <f>AH912/C904</f>
        <v>1.4915675675675677E-2</v>
      </c>
    </row>
    <row r="913" spans="1:38" ht="73.5" customHeight="1" x14ac:dyDescent="0.25">
      <c r="A913" s="14">
        <v>10</v>
      </c>
      <c r="B913" s="15" t="s">
        <v>8</v>
      </c>
      <c r="C913" s="714"/>
      <c r="D913" s="717"/>
      <c r="E913" s="251">
        <v>6</v>
      </c>
      <c r="F913" s="468">
        <v>153503.01</v>
      </c>
      <c r="G913" s="224">
        <v>2</v>
      </c>
      <c r="H913" s="475">
        <v>81402.3</v>
      </c>
      <c r="I913" s="199">
        <v>2</v>
      </c>
      <c r="J913" s="227">
        <v>65500</v>
      </c>
      <c r="K913" s="199">
        <v>2</v>
      </c>
      <c r="L913" s="437">
        <v>81402.3</v>
      </c>
      <c r="M913" s="248">
        <f t="shared" si="547"/>
        <v>4</v>
      </c>
      <c r="N913" s="249">
        <f t="shared" si="548"/>
        <v>146902.29999999999</v>
      </c>
      <c r="O913" s="226"/>
      <c r="P913" s="221"/>
      <c r="Q913" s="226"/>
      <c r="R913" s="221"/>
      <c r="S913" s="274">
        <f t="shared" si="549"/>
        <v>0</v>
      </c>
      <c r="T913" s="275">
        <f t="shared" si="550"/>
        <v>0</v>
      </c>
      <c r="U913" s="231"/>
      <c r="V913" s="232"/>
      <c r="W913" s="230"/>
      <c r="X913" s="242"/>
      <c r="Y913" s="232"/>
      <c r="Z913" s="230"/>
      <c r="AA913" s="276">
        <f t="shared" si="551"/>
        <v>0</v>
      </c>
      <c r="AB913" s="277">
        <f t="shared" si="552"/>
        <v>0</v>
      </c>
      <c r="AC913" s="272">
        <v>1</v>
      </c>
      <c r="AD913" s="273">
        <v>15400</v>
      </c>
      <c r="AE913" s="9"/>
      <c r="AF913" s="22"/>
      <c r="AG913" s="116">
        <f t="shared" si="533"/>
        <v>1</v>
      </c>
      <c r="AH913" s="117">
        <f t="shared" si="534"/>
        <v>15400</v>
      </c>
      <c r="AI913" s="67">
        <f>AD913/(C904-AH911)</f>
        <v>1.0405405405405405E-2</v>
      </c>
      <c r="AJ913" s="66">
        <f>AF913/(C904-AH911)</f>
        <v>0</v>
      </c>
      <c r="AK913" s="123"/>
      <c r="AL913" s="126">
        <f>AH913/C904</f>
        <v>1.0405405405405405E-2</v>
      </c>
    </row>
    <row r="914" spans="1:38" ht="120" customHeight="1" x14ac:dyDescent="0.25">
      <c r="A914" s="14">
        <v>11</v>
      </c>
      <c r="B914" s="15" t="s">
        <v>12</v>
      </c>
      <c r="C914" s="714"/>
      <c r="D914" s="717"/>
      <c r="E914" s="251">
        <v>8</v>
      </c>
      <c r="F914" s="468">
        <v>378551.71</v>
      </c>
      <c r="G914" s="224">
        <v>1</v>
      </c>
      <c r="H914" s="475">
        <v>5000</v>
      </c>
      <c r="I914" s="199">
        <v>3</v>
      </c>
      <c r="J914" s="227">
        <v>71584</v>
      </c>
      <c r="K914" s="199">
        <v>1</v>
      </c>
      <c r="L914" s="437">
        <v>5000</v>
      </c>
      <c r="M914" s="248">
        <f t="shared" si="547"/>
        <v>4</v>
      </c>
      <c r="N914" s="249">
        <f t="shared" si="548"/>
        <v>76584</v>
      </c>
      <c r="O914" s="226">
        <v>1</v>
      </c>
      <c r="P914" s="221">
        <v>54000</v>
      </c>
      <c r="Q914" s="226"/>
      <c r="R914" s="221"/>
      <c r="S914" s="274">
        <f t="shared" si="549"/>
        <v>1</v>
      </c>
      <c r="T914" s="275">
        <f t="shared" si="550"/>
        <v>54000</v>
      </c>
      <c r="U914" s="231"/>
      <c r="V914" s="232"/>
      <c r="W914" s="230"/>
      <c r="X914" s="242"/>
      <c r="Y914" s="232"/>
      <c r="Z914" s="230"/>
      <c r="AA914" s="276">
        <f t="shared" si="551"/>
        <v>0</v>
      </c>
      <c r="AB914" s="277">
        <f t="shared" si="552"/>
        <v>0</v>
      </c>
      <c r="AC914" s="219">
        <v>1</v>
      </c>
      <c r="AD914" s="222">
        <v>7584</v>
      </c>
      <c r="AE914" s="219">
        <v>1</v>
      </c>
      <c r="AF914" s="222">
        <v>4981.5</v>
      </c>
      <c r="AG914" s="116">
        <f t="shared" si="533"/>
        <v>2</v>
      </c>
      <c r="AH914" s="117">
        <f t="shared" si="534"/>
        <v>12565.5</v>
      </c>
      <c r="AI914" s="67">
        <f>AD914/(C904-AH911)</f>
        <v>5.1243243243243248E-3</v>
      </c>
      <c r="AJ914" s="66">
        <f>AF914/(C904-AH911)</f>
        <v>3.3658783783783782E-3</v>
      </c>
      <c r="AK914" s="123"/>
      <c r="AL914" s="126">
        <f>AH914/C904</f>
        <v>8.4902027027027021E-3</v>
      </c>
    </row>
    <row r="915" spans="1:38" ht="63.75" customHeight="1" x14ac:dyDescent="0.25">
      <c r="A915" s="14">
        <v>12</v>
      </c>
      <c r="B915" s="15" t="s">
        <v>9</v>
      </c>
      <c r="C915" s="714"/>
      <c r="D915" s="717"/>
      <c r="E915" s="251">
        <v>6</v>
      </c>
      <c r="F915" s="468">
        <v>209592.43</v>
      </c>
      <c r="G915" s="224">
        <v>1</v>
      </c>
      <c r="H915" s="475">
        <v>55188</v>
      </c>
      <c r="I915" s="199">
        <v>1</v>
      </c>
      <c r="J915" s="227">
        <v>11272.5</v>
      </c>
      <c r="K915" s="199">
        <v>1</v>
      </c>
      <c r="L915" s="437">
        <v>55188</v>
      </c>
      <c r="M915" s="248">
        <f t="shared" si="547"/>
        <v>2</v>
      </c>
      <c r="N915" s="249">
        <f t="shared" si="548"/>
        <v>66460.5</v>
      </c>
      <c r="O915" s="226"/>
      <c r="P915" s="221"/>
      <c r="Q915" s="226"/>
      <c r="R915" s="221"/>
      <c r="S915" s="274">
        <f t="shared" si="549"/>
        <v>0</v>
      </c>
      <c r="T915" s="275">
        <f t="shared" si="550"/>
        <v>0</v>
      </c>
      <c r="U915" s="231"/>
      <c r="V915" s="232"/>
      <c r="W915" s="230"/>
      <c r="X915" s="242"/>
      <c r="Y915" s="232"/>
      <c r="Z915" s="230"/>
      <c r="AA915" s="276">
        <f t="shared" si="551"/>
        <v>0</v>
      </c>
      <c r="AB915" s="277">
        <f t="shared" si="552"/>
        <v>0</v>
      </c>
      <c r="AC915" s="219"/>
      <c r="AD915" s="222"/>
      <c r="AE915" s="219"/>
      <c r="AF915" s="222"/>
      <c r="AG915" s="116">
        <f t="shared" si="533"/>
        <v>0</v>
      </c>
      <c r="AH915" s="117">
        <f t="shared" si="534"/>
        <v>0</v>
      </c>
      <c r="AI915" s="67">
        <f>AD915/(C904-AH911)</f>
        <v>0</v>
      </c>
      <c r="AJ915" s="66">
        <f>AF915/(C904-AH911)</f>
        <v>0</v>
      </c>
      <c r="AK915" s="123"/>
      <c r="AL915" s="126">
        <f>AH915/C904</f>
        <v>0</v>
      </c>
    </row>
    <row r="916" spans="1:38" ht="62.25" customHeight="1" thickBot="1" x14ac:dyDescent="0.3">
      <c r="A916" s="16">
        <v>13</v>
      </c>
      <c r="B916" s="17" t="s">
        <v>10</v>
      </c>
      <c r="C916" s="715"/>
      <c r="D916" s="718"/>
      <c r="E916" s="255">
        <v>16</v>
      </c>
      <c r="F916" s="474">
        <v>850898.85</v>
      </c>
      <c r="G916" s="225">
        <v>3</v>
      </c>
      <c r="H916" s="476">
        <v>85819.6</v>
      </c>
      <c r="I916" s="200">
        <v>4</v>
      </c>
      <c r="J916" s="256">
        <v>96000</v>
      </c>
      <c r="K916" s="200">
        <v>3</v>
      </c>
      <c r="L916" s="478">
        <v>85819.6</v>
      </c>
      <c r="M916" s="248">
        <f t="shared" si="547"/>
        <v>7</v>
      </c>
      <c r="N916" s="249">
        <f t="shared" si="548"/>
        <v>181819.6</v>
      </c>
      <c r="O916" s="44">
        <v>2</v>
      </c>
      <c r="P916" s="20">
        <v>22815.599999999999</v>
      </c>
      <c r="Q916" s="44">
        <v>1</v>
      </c>
      <c r="R916" s="20">
        <v>48000</v>
      </c>
      <c r="S916" s="274">
        <f t="shared" si="549"/>
        <v>3</v>
      </c>
      <c r="T916" s="275">
        <f t="shared" si="550"/>
        <v>70815.600000000006</v>
      </c>
      <c r="U916" s="257"/>
      <c r="V916" s="259"/>
      <c r="W916" s="258"/>
      <c r="X916" s="260"/>
      <c r="Y916" s="259"/>
      <c r="Z916" s="258"/>
      <c r="AA916" s="276">
        <f t="shared" si="551"/>
        <v>0</v>
      </c>
      <c r="AB916" s="277">
        <f t="shared" si="552"/>
        <v>0</v>
      </c>
      <c r="AC916" s="220"/>
      <c r="AD916" s="223"/>
      <c r="AE916" s="220">
        <v>2</v>
      </c>
      <c r="AF916" s="223">
        <v>35800</v>
      </c>
      <c r="AG916" s="118">
        <f t="shared" si="533"/>
        <v>2</v>
      </c>
      <c r="AH916" s="119">
        <f t="shared" si="534"/>
        <v>35800</v>
      </c>
      <c r="AI916" s="68">
        <f>AD916/(C904-AH911)</f>
        <v>0</v>
      </c>
      <c r="AJ916" s="69">
        <f>AF916/(C904-AH911)</f>
        <v>2.4189189189189188E-2</v>
      </c>
      <c r="AK916" s="129"/>
      <c r="AL916" s="127">
        <f>AH916/C904</f>
        <v>2.4189189189189188E-2</v>
      </c>
    </row>
    <row r="917" spans="1:38" ht="29.25" customHeight="1" thickBot="1" x14ac:dyDescent="0.3">
      <c r="A917" s="719" t="s">
        <v>40</v>
      </c>
      <c r="B917" s="720"/>
      <c r="C917" s="11">
        <f>C904</f>
        <v>1480000</v>
      </c>
      <c r="D917" s="11">
        <f>D904</f>
        <v>1310212.1000000001</v>
      </c>
      <c r="E917" s="56">
        <f t="shared" ref="E917:L917" si="553">SUM(E904:E916)</f>
        <v>46</v>
      </c>
      <c r="F917" s="236">
        <f t="shared" si="553"/>
        <v>1789497.2599999998</v>
      </c>
      <c r="G917" s="56">
        <f t="shared" si="553"/>
        <v>13</v>
      </c>
      <c r="H917" s="236">
        <f t="shared" si="553"/>
        <v>326135.09999999998</v>
      </c>
      <c r="I917" s="241">
        <f t="shared" si="553"/>
        <v>17</v>
      </c>
      <c r="J917" s="57">
        <f t="shared" si="553"/>
        <v>403960.23</v>
      </c>
      <c r="K917" s="241">
        <f t="shared" si="553"/>
        <v>13</v>
      </c>
      <c r="L917" s="244">
        <f t="shared" si="553"/>
        <v>326135.09999999998</v>
      </c>
      <c r="M917" s="51">
        <f>SUM(M904:M916)</f>
        <v>30</v>
      </c>
      <c r="N917" s="244">
        <f>SUM(N904:N916)</f>
        <v>730095.33</v>
      </c>
      <c r="O917" s="97">
        <f>SUM(O904:O916)</f>
        <v>4</v>
      </c>
      <c r="P917" s="236">
        <f>SUM(P904:P916)</f>
        <v>88284.079999999987</v>
      </c>
      <c r="Q917" s="86">
        <f t="shared" ref="Q917:AJ917" si="554">SUM(Q904:Q916)</f>
        <v>1</v>
      </c>
      <c r="R917" s="236">
        <f t="shared" si="554"/>
        <v>48000</v>
      </c>
      <c r="S917" s="75">
        <f t="shared" si="554"/>
        <v>5</v>
      </c>
      <c r="T917" s="46">
        <f t="shared" si="554"/>
        <v>136284.08000000002</v>
      </c>
      <c r="U917" s="86">
        <f t="shared" si="554"/>
        <v>0</v>
      </c>
      <c r="V917" s="236">
        <f t="shared" si="554"/>
        <v>0</v>
      </c>
      <c r="W917" s="236">
        <f t="shared" si="554"/>
        <v>0</v>
      </c>
      <c r="X917" s="75">
        <f t="shared" si="554"/>
        <v>0</v>
      </c>
      <c r="Y917" s="236">
        <f t="shared" si="554"/>
        <v>0</v>
      </c>
      <c r="Z917" s="236">
        <f t="shared" si="554"/>
        <v>0</v>
      </c>
      <c r="AA917" s="75">
        <f t="shared" si="554"/>
        <v>0</v>
      </c>
      <c r="AB917" s="46">
        <f t="shared" si="554"/>
        <v>0</v>
      </c>
      <c r="AC917" s="86">
        <f t="shared" si="554"/>
        <v>5</v>
      </c>
      <c r="AD917" s="46">
        <f t="shared" si="554"/>
        <v>106931.2</v>
      </c>
      <c r="AE917" s="86">
        <f t="shared" si="554"/>
        <v>4</v>
      </c>
      <c r="AF917" s="46">
        <f t="shared" si="554"/>
        <v>62856.7</v>
      </c>
      <c r="AG917" s="75">
        <f t="shared" si="554"/>
        <v>9</v>
      </c>
      <c r="AH917" s="46">
        <f t="shared" si="554"/>
        <v>169787.9</v>
      </c>
      <c r="AI917" s="87">
        <f t="shared" si="554"/>
        <v>7.225081081081082E-2</v>
      </c>
      <c r="AJ917" s="87">
        <f t="shared" si="554"/>
        <v>4.2470743243243243E-2</v>
      </c>
      <c r="AK917" s="130">
        <f>AK911</f>
        <v>0.11472155405405406</v>
      </c>
      <c r="AL917" s="128">
        <f>AH917/C904</f>
        <v>0.11472155405405406</v>
      </c>
    </row>
    <row r="918" spans="1:38" ht="21.75" thickBot="1" x14ac:dyDescent="0.3">
      <c r="AF918" s="24" t="s">
        <v>113</v>
      </c>
      <c r="AG918" s="72">
        <v>4.3499999999999996</v>
      </c>
      <c r="AH918" s="25">
        <f>AH917/AG918</f>
        <v>39031.701149425287</v>
      </c>
    </row>
    <row r="919" spans="1:38" ht="15.75" thickTop="1" x14ac:dyDescent="0.25">
      <c r="A919" s="721" t="s">
        <v>45</v>
      </c>
      <c r="B919" s="722"/>
      <c r="C919" s="722"/>
      <c r="D919" s="722"/>
      <c r="E919" s="722"/>
      <c r="F919" s="722"/>
      <c r="G919" s="722"/>
      <c r="H919" s="722"/>
      <c r="I919" s="722"/>
      <c r="J919" s="722"/>
      <c r="K919" s="723"/>
      <c r="L919" s="722"/>
      <c r="M919" s="722"/>
      <c r="N919" s="722"/>
      <c r="O919" s="722"/>
      <c r="P919" s="722"/>
      <c r="Q919" s="724"/>
    </row>
    <row r="920" spans="1:38" ht="18.75" x14ac:dyDescent="0.3">
      <c r="A920" s="725"/>
      <c r="B920" s="726"/>
      <c r="C920" s="726"/>
      <c r="D920" s="726"/>
      <c r="E920" s="726"/>
      <c r="F920" s="726"/>
      <c r="G920" s="726"/>
      <c r="H920" s="726"/>
      <c r="I920" s="726"/>
      <c r="J920" s="726"/>
      <c r="K920" s="727"/>
      <c r="L920" s="726"/>
      <c r="M920" s="726"/>
      <c r="N920" s="726"/>
      <c r="O920" s="726"/>
      <c r="P920" s="726"/>
      <c r="Q920" s="728"/>
      <c r="AF920" s="33"/>
    </row>
    <row r="921" spans="1:38" ht="15.75" x14ac:dyDescent="0.25">
      <c r="A921" s="725"/>
      <c r="B921" s="726"/>
      <c r="C921" s="726"/>
      <c r="D921" s="726"/>
      <c r="E921" s="726"/>
      <c r="F921" s="726"/>
      <c r="G921" s="726"/>
      <c r="H921" s="726"/>
      <c r="I921" s="726"/>
      <c r="J921" s="726"/>
      <c r="K921" s="727"/>
      <c r="L921" s="726"/>
      <c r="M921" s="726"/>
      <c r="N921" s="726"/>
      <c r="O921" s="726"/>
      <c r="P921" s="726"/>
      <c r="Q921" s="728"/>
      <c r="AE921" s="34" t="s">
        <v>66</v>
      </c>
      <c r="AF921" s="24"/>
    </row>
    <row r="922" spans="1:38" ht="15.75" x14ac:dyDescent="0.25">
      <c r="A922" s="725"/>
      <c r="B922" s="726"/>
      <c r="C922" s="726"/>
      <c r="D922" s="726"/>
      <c r="E922" s="726"/>
      <c r="F922" s="726"/>
      <c r="G922" s="726"/>
      <c r="H922" s="726"/>
      <c r="I922" s="726"/>
      <c r="J922" s="726"/>
      <c r="K922" s="727"/>
      <c r="L922" s="726"/>
      <c r="M922" s="726"/>
      <c r="N922" s="726"/>
      <c r="O922" s="726"/>
      <c r="P922" s="726"/>
      <c r="Q922" s="728"/>
      <c r="AE922" s="34" t="s">
        <v>46</v>
      </c>
      <c r="AF922" s="54">
        <f>(Z917-Z911)+(AF917-AF911)</f>
        <v>62856.7</v>
      </c>
    </row>
    <row r="923" spans="1:38" ht="15.75" x14ac:dyDescent="0.25">
      <c r="A923" s="725"/>
      <c r="B923" s="726"/>
      <c r="C923" s="726"/>
      <c r="D923" s="726"/>
      <c r="E923" s="726"/>
      <c r="F923" s="726"/>
      <c r="G923" s="726"/>
      <c r="H923" s="726"/>
      <c r="I923" s="726"/>
      <c r="J923" s="726"/>
      <c r="K923" s="727"/>
      <c r="L923" s="726"/>
      <c r="M923" s="726"/>
      <c r="N923" s="726"/>
      <c r="O923" s="726"/>
      <c r="P923" s="726"/>
      <c r="Q923" s="728"/>
      <c r="AE923" s="34" t="s">
        <v>47</v>
      </c>
      <c r="AF923" s="54">
        <f>W917+AD917</f>
        <v>106931.2</v>
      </c>
    </row>
    <row r="924" spans="1:38" ht="15.75" x14ac:dyDescent="0.25">
      <c r="A924" s="725"/>
      <c r="B924" s="726"/>
      <c r="C924" s="726"/>
      <c r="D924" s="726"/>
      <c r="E924" s="726"/>
      <c r="F924" s="726"/>
      <c r="G924" s="726"/>
      <c r="H924" s="726"/>
      <c r="I924" s="726"/>
      <c r="J924" s="726"/>
      <c r="K924" s="727"/>
      <c r="L924" s="726"/>
      <c r="M924" s="726"/>
      <c r="N924" s="726"/>
      <c r="O924" s="726"/>
      <c r="P924" s="726"/>
      <c r="Q924" s="728"/>
      <c r="AE924" s="34" t="s">
        <v>48</v>
      </c>
      <c r="AF924" s="54">
        <f>Z911+AF911</f>
        <v>0</v>
      </c>
    </row>
    <row r="925" spans="1:38" ht="15.75" x14ac:dyDescent="0.25">
      <c r="A925" s="725"/>
      <c r="B925" s="726"/>
      <c r="C925" s="726"/>
      <c r="D925" s="726"/>
      <c r="E925" s="726"/>
      <c r="F925" s="726"/>
      <c r="G925" s="726"/>
      <c r="H925" s="726"/>
      <c r="I925" s="726"/>
      <c r="J925" s="726"/>
      <c r="K925" s="727"/>
      <c r="L925" s="726"/>
      <c r="M925" s="726"/>
      <c r="N925" s="726"/>
      <c r="O925" s="726"/>
      <c r="P925" s="726"/>
      <c r="Q925" s="728"/>
      <c r="AE925" s="34" t="s">
        <v>49</v>
      </c>
      <c r="AF925" s="55">
        <f>SUM(AF922:AF924)</f>
        <v>169787.9</v>
      </c>
    </row>
    <row r="926" spans="1:38" x14ac:dyDescent="0.25">
      <c r="A926" s="725"/>
      <c r="B926" s="726"/>
      <c r="C926" s="726"/>
      <c r="D926" s="726"/>
      <c r="E926" s="726"/>
      <c r="F926" s="726"/>
      <c r="G926" s="726"/>
      <c r="H926" s="726"/>
      <c r="I926" s="726"/>
      <c r="J926" s="726"/>
      <c r="K926" s="727"/>
      <c r="L926" s="726"/>
      <c r="M926" s="726"/>
      <c r="N926" s="726"/>
      <c r="O926" s="726"/>
      <c r="P926" s="726"/>
      <c r="Q926" s="728"/>
    </row>
    <row r="927" spans="1:38" ht="15.75" thickBot="1" x14ac:dyDescent="0.3">
      <c r="A927" s="729"/>
      <c r="B927" s="730"/>
      <c r="C927" s="730"/>
      <c r="D927" s="730"/>
      <c r="E927" s="730"/>
      <c r="F927" s="730"/>
      <c r="G927" s="730"/>
      <c r="H927" s="730"/>
      <c r="I927" s="730"/>
      <c r="J927" s="730"/>
      <c r="K927" s="731"/>
      <c r="L927" s="730"/>
      <c r="M927" s="730"/>
      <c r="N927" s="730"/>
      <c r="O927" s="730"/>
      <c r="P927" s="730"/>
      <c r="Q927" s="732"/>
    </row>
    <row r="928" spans="1:38" ht="15.75" thickTop="1" x14ac:dyDescent="0.25"/>
    <row r="930" spans="1:39" ht="15.75" thickBot="1" x14ac:dyDescent="0.3"/>
    <row r="931" spans="1:39" ht="27" thickBot="1" x14ac:dyDescent="0.3">
      <c r="A931" s="733" t="s">
        <v>150</v>
      </c>
      <c r="B931" s="734"/>
      <c r="C931" s="734"/>
      <c r="D931" s="734"/>
      <c r="E931" s="734"/>
      <c r="F931" s="734"/>
      <c r="G931" s="734"/>
      <c r="H931" s="734"/>
      <c r="I931" s="734"/>
      <c r="J931" s="734"/>
      <c r="K931" s="735"/>
      <c r="L931" s="734"/>
      <c r="M931" s="734"/>
      <c r="N931" s="734"/>
      <c r="O931" s="734"/>
      <c r="P931" s="734"/>
      <c r="Q931" s="734"/>
      <c r="R931" s="734"/>
      <c r="S931" s="734"/>
      <c r="T931" s="734"/>
      <c r="U931" s="734"/>
      <c r="V931" s="734"/>
      <c r="W931" s="734"/>
      <c r="X931" s="734"/>
      <c r="Y931" s="734"/>
      <c r="Z931" s="734"/>
      <c r="AA931" s="734"/>
      <c r="AB931" s="734"/>
      <c r="AC931" s="734"/>
      <c r="AD931" s="734"/>
      <c r="AE931" s="734"/>
      <c r="AF931" s="734"/>
      <c r="AG931" s="734"/>
      <c r="AH931" s="734"/>
      <c r="AI931" s="734"/>
      <c r="AJ931" s="734"/>
      <c r="AK931" s="736"/>
      <c r="AL931" s="73"/>
      <c r="AM931" s="45"/>
    </row>
    <row r="932" spans="1:39" ht="21" customHeight="1" x14ac:dyDescent="0.25">
      <c r="A932" s="737" t="s">
        <v>114</v>
      </c>
      <c r="B932" s="738"/>
      <c r="C932" s="744" t="s">
        <v>41</v>
      </c>
      <c r="D932" s="745"/>
      <c r="E932" s="748" t="s">
        <v>100</v>
      </c>
      <c r="F932" s="749"/>
      <c r="G932" s="749"/>
      <c r="H932" s="749"/>
      <c r="I932" s="749"/>
      <c r="J932" s="749"/>
      <c r="K932" s="750"/>
      <c r="L932" s="749"/>
      <c r="M932" s="749"/>
      <c r="N932" s="749"/>
      <c r="O932" s="754" t="s">
        <v>77</v>
      </c>
      <c r="P932" s="755"/>
      <c r="Q932" s="755"/>
      <c r="R932" s="755"/>
      <c r="S932" s="755"/>
      <c r="T932" s="755"/>
      <c r="U932" s="755"/>
      <c r="V932" s="755"/>
      <c r="W932" s="755"/>
      <c r="X932" s="755"/>
      <c r="Y932" s="755"/>
      <c r="Z932" s="755"/>
      <c r="AA932" s="755"/>
      <c r="AB932" s="755"/>
      <c r="AC932" s="755"/>
      <c r="AD932" s="755"/>
      <c r="AE932" s="755"/>
      <c r="AF932" s="755"/>
      <c r="AG932" s="755"/>
      <c r="AH932" s="755"/>
      <c r="AI932" s="755"/>
      <c r="AJ932" s="755"/>
      <c r="AK932" s="756"/>
      <c r="AL932" s="63"/>
    </row>
    <row r="933" spans="1:39" ht="36" customHeight="1" thickBot="1" x14ac:dyDescent="0.3">
      <c r="A933" s="739"/>
      <c r="B933" s="740"/>
      <c r="C933" s="746"/>
      <c r="D933" s="747"/>
      <c r="E933" s="751"/>
      <c r="F933" s="752"/>
      <c r="G933" s="752"/>
      <c r="H933" s="752"/>
      <c r="I933" s="752"/>
      <c r="J933" s="752"/>
      <c r="K933" s="753"/>
      <c r="L933" s="752"/>
      <c r="M933" s="752"/>
      <c r="N933" s="752"/>
      <c r="O933" s="757"/>
      <c r="P933" s="758"/>
      <c r="Q933" s="758"/>
      <c r="R933" s="758"/>
      <c r="S933" s="758"/>
      <c r="T933" s="758"/>
      <c r="U933" s="758"/>
      <c r="V933" s="758"/>
      <c r="W933" s="758"/>
      <c r="X933" s="758"/>
      <c r="Y933" s="758"/>
      <c r="Z933" s="758"/>
      <c r="AA933" s="758"/>
      <c r="AB933" s="758"/>
      <c r="AC933" s="758"/>
      <c r="AD933" s="758"/>
      <c r="AE933" s="758"/>
      <c r="AF933" s="758"/>
      <c r="AG933" s="758"/>
      <c r="AH933" s="758"/>
      <c r="AI933" s="758"/>
      <c r="AJ933" s="758"/>
      <c r="AK933" s="759"/>
      <c r="AL933" s="63"/>
    </row>
    <row r="934" spans="1:39" s="33" customFormat="1" ht="84" customHeight="1" thickBot="1" x14ac:dyDescent="0.35">
      <c r="A934" s="739"/>
      <c r="B934" s="741"/>
      <c r="C934" s="760" t="s">
        <v>43</v>
      </c>
      <c r="D934" s="762" t="s">
        <v>44</v>
      </c>
      <c r="E934" s="764" t="s">
        <v>59</v>
      </c>
      <c r="F934" s="765"/>
      <c r="G934" s="765"/>
      <c r="H934" s="766"/>
      <c r="I934" s="767" t="s">
        <v>58</v>
      </c>
      <c r="J934" s="768"/>
      <c r="K934" s="769"/>
      <c r="L934" s="770"/>
      <c r="M934" s="771" t="s">
        <v>49</v>
      </c>
      <c r="N934" s="772"/>
      <c r="O934" s="773" t="s">
        <v>103</v>
      </c>
      <c r="P934" s="774"/>
      <c r="Q934" s="774"/>
      <c r="R934" s="775"/>
      <c r="S934" s="776" t="s">
        <v>49</v>
      </c>
      <c r="T934" s="777"/>
      <c r="U934" s="778" t="s">
        <v>104</v>
      </c>
      <c r="V934" s="779"/>
      <c r="W934" s="779"/>
      <c r="X934" s="779"/>
      <c r="Y934" s="779"/>
      <c r="Z934" s="780"/>
      <c r="AA934" s="781" t="s">
        <v>49</v>
      </c>
      <c r="AB934" s="782"/>
      <c r="AC934" s="783" t="s">
        <v>105</v>
      </c>
      <c r="AD934" s="784"/>
      <c r="AE934" s="784"/>
      <c r="AF934" s="785"/>
      <c r="AG934" s="786" t="s">
        <v>49</v>
      </c>
      <c r="AH934" s="787"/>
      <c r="AI934" s="788" t="s">
        <v>23</v>
      </c>
      <c r="AJ934" s="789"/>
      <c r="AK934" s="790"/>
      <c r="AL934" s="62"/>
    </row>
    <row r="935" spans="1:39" ht="113.25" thickBot="1" x14ac:dyDescent="0.3">
      <c r="A935" s="742"/>
      <c r="B935" s="743"/>
      <c r="C935" s="761"/>
      <c r="D935" s="763"/>
      <c r="E935" s="91" t="s">
        <v>81</v>
      </c>
      <c r="F935" s="619" t="s">
        <v>82</v>
      </c>
      <c r="G935" s="91" t="s">
        <v>83</v>
      </c>
      <c r="H935" s="619" t="s">
        <v>84</v>
      </c>
      <c r="I935" s="197" t="s">
        <v>81</v>
      </c>
      <c r="J935" s="64" t="s">
        <v>92</v>
      </c>
      <c r="K935" s="197" t="s">
        <v>93</v>
      </c>
      <c r="L935" s="64" t="s">
        <v>94</v>
      </c>
      <c r="M935" s="98" t="s">
        <v>85</v>
      </c>
      <c r="N935" s="207" t="s">
        <v>86</v>
      </c>
      <c r="O935" s="100" t="s">
        <v>87</v>
      </c>
      <c r="P935" s="102" t="s">
        <v>101</v>
      </c>
      <c r="Q935" s="100" t="s">
        <v>88</v>
      </c>
      <c r="R935" s="102" t="s">
        <v>102</v>
      </c>
      <c r="S935" s="103" t="s">
        <v>89</v>
      </c>
      <c r="T935" s="213" t="s">
        <v>90</v>
      </c>
      <c r="U935" s="104" t="s">
        <v>87</v>
      </c>
      <c r="V935" s="107" t="s">
        <v>106</v>
      </c>
      <c r="W935" s="105" t="s">
        <v>107</v>
      </c>
      <c r="X935" s="108" t="s">
        <v>88</v>
      </c>
      <c r="Y935" s="107" t="s">
        <v>108</v>
      </c>
      <c r="Z935" s="105" t="s">
        <v>109</v>
      </c>
      <c r="AA935" s="110" t="s">
        <v>95</v>
      </c>
      <c r="AB935" s="111" t="s">
        <v>96</v>
      </c>
      <c r="AC935" s="112" t="s">
        <v>87</v>
      </c>
      <c r="AD935" s="113" t="s">
        <v>101</v>
      </c>
      <c r="AE935" s="112" t="s">
        <v>88</v>
      </c>
      <c r="AF935" s="113" t="s">
        <v>102</v>
      </c>
      <c r="AG935" s="114" t="s">
        <v>91</v>
      </c>
      <c r="AH935" s="115" t="s">
        <v>110</v>
      </c>
      <c r="AI935" s="120" t="s">
        <v>111</v>
      </c>
      <c r="AJ935" s="122" t="s">
        <v>112</v>
      </c>
      <c r="AK935" s="151" t="s">
        <v>79</v>
      </c>
      <c r="AL935" s="58"/>
      <c r="AM935" s="59"/>
    </row>
    <row r="936" spans="1:39" ht="15.75" thickBot="1" x14ac:dyDescent="0.3">
      <c r="A936" s="708" t="s">
        <v>1</v>
      </c>
      <c r="B936" s="709"/>
      <c r="C936" s="139" t="s">
        <v>2</v>
      </c>
      <c r="D936" s="143" t="s">
        <v>3</v>
      </c>
      <c r="E936" s="144" t="s">
        <v>4</v>
      </c>
      <c r="F936" s="264" t="s">
        <v>5</v>
      </c>
      <c r="G936" s="144" t="s">
        <v>33</v>
      </c>
      <c r="H936" s="264" t="s">
        <v>34</v>
      </c>
      <c r="I936" s="263" t="s">
        <v>18</v>
      </c>
      <c r="J936" s="146" t="s">
        <v>19</v>
      </c>
      <c r="K936" s="263" t="s">
        <v>20</v>
      </c>
      <c r="L936" s="264" t="s">
        <v>21</v>
      </c>
      <c r="M936" s="145" t="s">
        <v>22</v>
      </c>
      <c r="N936" s="264" t="s">
        <v>35</v>
      </c>
      <c r="O936" s="144" t="s">
        <v>36</v>
      </c>
      <c r="P936" s="264" t="s">
        <v>37</v>
      </c>
      <c r="Q936" s="144" t="s">
        <v>38</v>
      </c>
      <c r="R936" s="264" t="s">
        <v>24</v>
      </c>
      <c r="S936" s="145" t="s">
        <v>25</v>
      </c>
      <c r="T936" s="146" t="s">
        <v>26</v>
      </c>
      <c r="U936" s="144" t="s">
        <v>27</v>
      </c>
      <c r="V936" s="88" t="s">
        <v>28</v>
      </c>
      <c r="W936" s="147" t="s">
        <v>29</v>
      </c>
      <c r="X936" s="148" t="s">
        <v>30</v>
      </c>
      <c r="Y936" s="89" t="s">
        <v>31</v>
      </c>
      <c r="Z936" s="264" t="s">
        <v>32</v>
      </c>
      <c r="AA936" s="145" t="s">
        <v>51</v>
      </c>
      <c r="AB936" s="140" t="s">
        <v>52</v>
      </c>
      <c r="AC936" s="144" t="s">
        <v>53</v>
      </c>
      <c r="AD936" s="140" t="s">
        <v>54</v>
      </c>
      <c r="AE936" s="144" t="s">
        <v>55</v>
      </c>
      <c r="AF936" s="140" t="s">
        <v>56</v>
      </c>
      <c r="AG936" s="145" t="s">
        <v>60</v>
      </c>
      <c r="AH936" s="140" t="s">
        <v>61</v>
      </c>
      <c r="AI936" s="139" t="s">
        <v>62</v>
      </c>
      <c r="AJ936" s="140" t="s">
        <v>63</v>
      </c>
      <c r="AK936" s="152" t="s">
        <v>64</v>
      </c>
      <c r="AL936" s="60"/>
      <c r="AM936" s="59"/>
    </row>
    <row r="937" spans="1:39" ht="37.5" x14ac:dyDescent="0.25">
      <c r="A937" s="31">
        <v>1</v>
      </c>
      <c r="B937" s="131" t="s">
        <v>71</v>
      </c>
      <c r="C937" s="864">
        <f>C904</f>
        <v>1480000</v>
      </c>
      <c r="D937" s="865">
        <f>C937-AH953</f>
        <v>1310212.1000000001</v>
      </c>
      <c r="E937" s="251">
        <v>3</v>
      </c>
      <c r="F937" s="468">
        <v>42772.5</v>
      </c>
      <c r="G937" s="224">
        <v>4</v>
      </c>
      <c r="H937" s="475">
        <v>137263.20000000001</v>
      </c>
      <c r="I937" s="199">
        <v>3</v>
      </c>
      <c r="J937" s="227">
        <v>42772.5</v>
      </c>
      <c r="K937" s="199">
        <v>4</v>
      </c>
      <c r="L937" s="437">
        <v>137263.20000000001</v>
      </c>
      <c r="M937" s="248">
        <f t="shared" ref="M937:M944" si="555">SUM(I937,K937)</f>
        <v>7</v>
      </c>
      <c r="N937" s="249">
        <f t="shared" ref="N937:N944" si="556">SUM(J937,L937)</f>
        <v>180035.7</v>
      </c>
      <c r="O937" s="226"/>
      <c r="P937" s="221"/>
      <c r="Q937" s="226"/>
      <c r="R937" s="221"/>
      <c r="S937" s="245">
        <f t="shared" ref="S937:S944" si="557">O937+Q937</f>
        <v>0</v>
      </c>
      <c r="T937" s="246">
        <f t="shared" ref="T937:T944" si="558">P937+R937</f>
        <v>0</v>
      </c>
      <c r="U937" s="231"/>
      <c r="V937" s="232"/>
      <c r="W937" s="230"/>
      <c r="X937" s="242"/>
      <c r="Y937" s="232"/>
      <c r="Z937" s="230"/>
      <c r="AA937" s="239">
        <f t="shared" ref="AA937:AA944" si="559">U937+X937</f>
        <v>0</v>
      </c>
      <c r="AB937" s="229">
        <f t="shared" ref="AB937:AB944" si="560">W937+Z937</f>
        <v>0</v>
      </c>
      <c r="AC937" s="373">
        <v>2</v>
      </c>
      <c r="AD937" s="222">
        <v>31500</v>
      </c>
      <c r="AE937" s="219">
        <v>1</v>
      </c>
      <c r="AF937" s="374">
        <v>22075.200000000001</v>
      </c>
      <c r="AG937" s="261">
        <f t="shared" ref="AG937:AG944" si="561">U937+X937+AC937+AE937</f>
        <v>3</v>
      </c>
      <c r="AH937" s="262">
        <f t="shared" ref="AH937:AH944" si="562">W937+Z937+AD937+AF937</f>
        <v>53575.199999999997</v>
      </c>
      <c r="AI937" s="67">
        <f>AD937/C904</f>
        <v>2.1283783783783785E-2</v>
      </c>
      <c r="AJ937" s="141">
        <f>AF937/C904</f>
        <v>1.4915675675675677E-2</v>
      </c>
      <c r="AK937" s="153">
        <f>AH937/C904</f>
        <v>3.619945945945946E-2</v>
      </c>
      <c r="AL937" s="61"/>
      <c r="AM937" s="59"/>
    </row>
    <row r="938" spans="1:39" ht="75" x14ac:dyDescent="0.25">
      <c r="A938" s="32">
        <v>2</v>
      </c>
      <c r="B938" s="131" t="s">
        <v>72</v>
      </c>
      <c r="C938" s="864"/>
      <c r="D938" s="865"/>
      <c r="E938" s="251">
        <v>4</v>
      </c>
      <c r="F938" s="468">
        <v>100614.75</v>
      </c>
      <c r="G938" s="224"/>
      <c r="H938" s="475"/>
      <c r="I938" s="199">
        <v>2</v>
      </c>
      <c r="J938" s="227">
        <v>41921.589999999997</v>
      </c>
      <c r="K938" s="199"/>
      <c r="L938" s="437"/>
      <c r="M938" s="248">
        <f t="shared" si="555"/>
        <v>2</v>
      </c>
      <c r="N938" s="249">
        <f t="shared" si="556"/>
        <v>41921.589999999997</v>
      </c>
      <c r="O938" s="226"/>
      <c r="P938" s="369"/>
      <c r="Q938" s="226"/>
      <c r="R938" s="369"/>
      <c r="S938" s="245">
        <f t="shared" si="557"/>
        <v>0</v>
      </c>
      <c r="T938" s="246">
        <f t="shared" si="558"/>
        <v>0</v>
      </c>
      <c r="U938" s="231"/>
      <c r="V938" s="232"/>
      <c r="W938" s="230"/>
      <c r="X938" s="242"/>
      <c r="Y938" s="232"/>
      <c r="Z938" s="230"/>
      <c r="AA938" s="239">
        <f t="shared" si="559"/>
        <v>0</v>
      </c>
      <c r="AB938" s="229">
        <f t="shared" si="560"/>
        <v>0</v>
      </c>
      <c r="AC938" s="373">
        <v>1</v>
      </c>
      <c r="AD938" s="222">
        <v>7584</v>
      </c>
      <c r="AE938" s="219">
        <v>1</v>
      </c>
      <c r="AF938" s="374">
        <v>4981.5</v>
      </c>
      <c r="AG938" s="261">
        <f t="shared" si="561"/>
        <v>2</v>
      </c>
      <c r="AH938" s="262">
        <f t="shared" si="562"/>
        <v>12565.5</v>
      </c>
      <c r="AI938" s="67">
        <f>AD938/C904</f>
        <v>5.1243243243243248E-3</v>
      </c>
      <c r="AJ938" s="141">
        <f>AF938/C904</f>
        <v>3.3658783783783782E-3</v>
      </c>
      <c r="AK938" s="153">
        <f>AH938/C904</f>
        <v>8.4902027027027021E-3</v>
      </c>
      <c r="AL938" s="61"/>
      <c r="AM938" s="59"/>
    </row>
    <row r="939" spans="1:39" ht="37.5" x14ac:dyDescent="0.25">
      <c r="A939" s="32">
        <v>3</v>
      </c>
      <c r="B939" s="131" t="s">
        <v>73</v>
      </c>
      <c r="C939" s="864"/>
      <c r="D939" s="865"/>
      <c r="E939" s="251">
        <v>2</v>
      </c>
      <c r="F939" s="468">
        <v>83720.44</v>
      </c>
      <c r="G939" s="224"/>
      <c r="H939" s="475"/>
      <c r="I939" s="199"/>
      <c r="J939" s="227"/>
      <c r="K939" s="199"/>
      <c r="L939" s="437"/>
      <c r="M939" s="248">
        <f t="shared" si="555"/>
        <v>0</v>
      </c>
      <c r="N939" s="249">
        <f t="shared" si="556"/>
        <v>0</v>
      </c>
      <c r="O939" s="226"/>
      <c r="P939" s="369"/>
      <c r="Q939" s="226"/>
      <c r="R939" s="369"/>
      <c r="S939" s="245">
        <f t="shared" si="557"/>
        <v>0</v>
      </c>
      <c r="T939" s="246">
        <f t="shared" si="558"/>
        <v>0</v>
      </c>
      <c r="U939" s="231"/>
      <c r="V939" s="232"/>
      <c r="W939" s="230"/>
      <c r="X939" s="242"/>
      <c r="Y939" s="232"/>
      <c r="Z939" s="230"/>
      <c r="AA939" s="239">
        <f t="shared" si="559"/>
        <v>0</v>
      </c>
      <c r="AB939" s="229">
        <f t="shared" si="560"/>
        <v>0</v>
      </c>
      <c r="AC939" s="373"/>
      <c r="AD939" s="222"/>
      <c r="AE939" s="219"/>
      <c r="AF939" s="374"/>
      <c r="AG939" s="261">
        <f t="shared" si="561"/>
        <v>0</v>
      </c>
      <c r="AH939" s="262">
        <f t="shared" si="562"/>
        <v>0</v>
      </c>
      <c r="AI939" s="67">
        <f>AD939/C904</f>
        <v>0</v>
      </c>
      <c r="AJ939" s="141">
        <f>AF939/C904</f>
        <v>0</v>
      </c>
      <c r="AK939" s="153">
        <f>AH939/C904</f>
        <v>0</v>
      </c>
      <c r="AL939" s="61"/>
      <c r="AM939" s="59"/>
    </row>
    <row r="940" spans="1:39" ht="37.5" x14ac:dyDescent="0.25">
      <c r="A940" s="32">
        <v>4</v>
      </c>
      <c r="B940" s="131" t="s">
        <v>74</v>
      </c>
      <c r="C940" s="864"/>
      <c r="D940" s="865"/>
      <c r="E940" s="251">
        <v>21</v>
      </c>
      <c r="F940" s="468">
        <v>1065631.8799999999</v>
      </c>
      <c r="G940" s="224">
        <v>4</v>
      </c>
      <c r="H940" s="475">
        <v>112221.9</v>
      </c>
      <c r="I940" s="199">
        <v>8</v>
      </c>
      <c r="J940" s="227">
        <v>222904</v>
      </c>
      <c r="K940" s="199">
        <v>4</v>
      </c>
      <c r="L940" s="437">
        <v>112221.9</v>
      </c>
      <c r="M940" s="248">
        <f t="shared" si="555"/>
        <v>12</v>
      </c>
      <c r="N940" s="249">
        <f t="shared" si="556"/>
        <v>335125.90000000002</v>
      </c>
      <c r="O940" s="226">
        <v>3</v>
      </c>
      <c r="P940" s="369">
        <v>76815.600000000006</v>
      </c>
      <c r="Q940" s="226">
        <v>1</v>
      </c>
      <c r="R940" s="369">
        <v>48000</v>
      </c>
      <c r="S940" s="245">
        <f t="shared" si="557"/>
        <v>4</v>
      </c>
      <c r="T940" s="246">
        <f t="shared" si="558"/>
        <v>124815.6</v>
      </c>
      <c r="U940" s="231"/>
      <c r="V940" s="232"/>
      <c r="W940" s="230"/>
      <c r="X940" s="242"/>
      <c r="Y940" s="232"/>
      <c r="Z940" s="230"/>
      <c r="AA940" s="239">
        <f t="shared" si="559"/>
        <v>0</v>
      </c>
      <c r="AB940" s="229">
        <f t="shared" si="560"/>
        <v>0</v>
      </c>
      <c r="AC940" s="373"/>
      <c r="AD940" s="222"/>
      <c r="AE940" s="219">
        <v>2</v>
      </c>
      <c r="AF940" s="374">
        <v>35800</v>
      </c>
      <c r="AG940" s="261">
        <f t="shared" si="561"/>
        <v>2</v>
      </c>
      <c r="AH940" s="262">
        <f t="shared" si="562"/>
        <v>35800</v>
      </c>
      <c r="AI940" s="67">
        <f>AD940/C904</f>
        <v>0</v>
      </c>
      <c r="AJ940" s="141">
        <f>AF940/C904</f>
        <v>2.4189189189189188E-2</v>
      </c>
      <c r="AK940" s="153">
        <f>AH940/C904</f>
        <v>2.4189189189189188E-2</v>
      </c>
      <c r="AL940" s="61"/>
      <c r="AM940" s="59"/>
    </row>
    <row r="941" spans="1:39" ht="37.5" x14ac:dyDescent="0.25">
      <c r="A941" s="32">
        <v>5</v>
      </c>
      <c r="B941" s="131" t="s">
        <v>75</v>
      </c>
      <c r="C941" s="864"/>
      <c r="D941" s="865"/>
      <c r="E941" s="251"/>
      <c r="F941" s="468"/>
      <c r="G941" s="224"/>
      <c r="H941" s="475"/>
      <c r="I941" s="199"/>
      <c r="J941" s="227"/>
      <c r="K941" s="199"/>
      <c r="L941" s="437"/>
      <c r="M941" s="248">
        <f t="shared" si="555"/>
        <v>0</v>
      </c>
      <c r="N941" s="249">
        <f t="shared" si="556"/>
        <v>0</v>
      </c>
      <c r="O941" s="226"/>
      <c r="P941" s="368"/>
      <c r="Q941" s="226"/>
      <c r="R941" s="369"/>
      <c r="S941" s="245">
        <f t="shared" si="557"/>
        <v>0</v>
      </c>
      <c r="T941" s="246">
        <f t="shared" si="558"/>
        <v>0</v>
      </c>
      <c r="U941" s="231"/>
      <c r="V941" s="232"/>
      <c r="W941" s="230"/>
      <c r="X941" s="242"/>
      <c r="Y941" s="232"/>
      <c r="Z941" s="230"/>
      <c r="AA941" s="239">
        <f t="shared" si="559"/>
        <v>0</v>
      </c>
      <c r="AB941" s="229">
        <f t="shared" si="560"/>
        <v>0</v>
      </c>
      <c r="AC941" s="373"/>
      <c r="AD941" s="222"/>
      <c r="AE941" s="219"/>
      <c r="AF941" s="374"/>
      <c r="AG941" s="261">
        <f t="shared" si="561"/>
        <v>0</v>
      </c>
      <c r="AH941" s="262">
        <f t="shared" si="562"/>
        <v>0</v>
      </c>
      <c r="AI941" s="67">
        <f>AD941/C904</f>
        <v>0</v>
      </c>
      <c r="AJ941" s="141">
        <f>AF941/C904</f>
        <v>0</v>
      </c>
      <c r="AK941" s="153">
        <f>AH941/C904</f>
        <v>0</v>
      </c>
      <c r="AL941" s="61"/>
      <c r="AM941" s="59"/>
    </row>
    <row r="942" spans="1:39" ht="37.5" x14ac:dyDescent="0.25">
      <c r="A942" s="32">
        <v>6</v>
      </c>
      <c r="B942" s="131" t="s">
        <v>76</v>
      </c>
      <c r="C942" s="864"/>
      <c r="D942" s="865"/>
      <c r="E942" s="251"/>
      <c r="F942" s="468"/>
      <c r="G942" s="224"/>
      <c r="H942" s="475"/>
      <c r="I942" s="199"/>
      <c r="J942" s="303"/>
      <c r="K942" s="199"/>
      <c r="L942" s="437"/>
      <c r="M942" s="248">
        <f t="shared" si="555"/>
        <v>0</v>
      </c>
      <c r="N942" s="249">
        <f t="shared" si="556"/>
        <v>0</v>
      </c>
      <c r="O942" s="226"/>
      <c r="P942" s="368"/>
      <c r="Q942" s="226"/>
      <c r="R942" s="369"/>
      <c r="S942" s="245">
        <f t="shared" si="557"/>
        <v>0</v>
      </c>
      <c r="T942" s="246">
        <f t="shared" si="558"/>
        <v>0</v>
      </c>
      <c r="U942" s="231"/>
      <c r="V942" s="232"/>
      <c r="W942" s="230"/>
      <c r="X942" s="242"/>
      <c r="Y942" s="232"/>
      <c r="Z942" s="230"/>
      <c r="AA942" s="239">
        <f t="shared" si="559"/>
        <v>0</v>
      </c>
      <c r="AB942" s="229">
        <f t="shared" si="560"/>
        <v>0</v>
      </c>
      <c r="AC942" s="373"/>
      <c r="AD942" s="222"/>
      <c r="AE942" s="219"/>
      <c r="AF942" s="374"/>
      <c r="AG942" s="261">
        <f t="shared" si="561"/>
        <v>0</v>
      </c>
      <c r="AH942" s="262">
        <f t="shared" si="562"/>
        <v>0</v>
      </c>
      <c r="AI942" s="67">
        <f>AD942/C904</f>
        <v>0</v>
      </c>
      <c r="AJ942" s="141">
        <f>AF942/C904</f>
        <v>0</v>
      </c>
      <c r="AK942" s="153">
        <f>AH942/C904</f>
        <v>0</v>
      </c>
      <c r="AL942" s="61"/>
      <c r="AM942" s="59"/>
    </row>
    <row r="943" spans="1:39" ht="38.25" thickBot="1" x14ac:dyDescent="0.35">
      <c r="A943" s="32">
        <v>7</v>
      </c>
      <c r="B943" s="132" t="s">
        <v>42</v>
      </c>
      <c r="C943" s="864"/>
      <c r="D943" s="865"/>
      <c r="E943" s="251"/>
      <c r="F943" s="468"/>
      <c r="G943" s="224"/>
      <c r="H943" s="475"/>
      <c r="I943" s="199"/>
      <c r="J943" s="303"/>
      <c r="K943" s="199"/>
      <c r="L943" s="437"/>
      <c r="M943" s="248">
        <f t="shared" si="555"/>
        <v>0</v>
      </c>
      <c r="N943" s="249">
        <f t="shared" si="556"/>
        <v>0</v>
      </c>
      <c r="O943" s="226"/>
      <c r="P943" s="368"/>
      <c r="Q943" s="226"/>
      <c r="R943" s="369"/>
      <c r="S943" s="245">
        <f t="shared" si="557"/>
        <v>0</v>
      </c>
      <c r="T943" s="246">
        <f t="shared" si="558"/>
        <v>0</v>
      </c>
      <c r="U943" s="231"/>
      <c r="V943" s="232"/>
      <c r="W943" s="230"/>
      <c r="X943" s="242"/>
      <c r="Y943" s="232"/>
      <c r="Z943" s="230"/>
      <c r="AA943" s="239">
        <f t="shared" si="559"/>
        <v>0</v>
      </c>
      <c r="AB943" s="229">
        <f t="shared" si="560"/>
        <v>0</v>
      </c>
      <c r="AC943" s="373"/>
      <c r="AD943" s="222"/>
      <c r="AE943" s="219"/>
      <c r="AF943" s="374"/>
      <c r="AG943" s="261">
        <f t="shared" si="561"/>
        <v>0</v>
      </c>
      <c r="AH943" s="262">
        <f t="shared" si="562"/>
        <v>0</v>
      </c>
      <c r="AI943" s="67">
        <f>AD943/C904</f>
        <v>0</v>
      </c>
      <c r="AJ943" s="141">
        <f>AF943/C904</f>
        <v>0</v>
      </c>
      <c r="AK943" s="153">
        <f>AH943/C904</f>
        <v>0</v>
      </c>
      <c r="AL943" s="61"/>
      <c r="AM943" s="59"/>
    </row>
    <row r="944" spans="1:39" ht="38.25" thickBot="1" x14ac:dyDescent="0.3">
      <c r="A944" s="32">
        <v>8</v>
      </c>
      <c r="B944" s="133" t="s">
        <v>67</v>
      </c>
      <c r="C944" s="864"/>
      <c r="D944" s="865"/>
      <c r="E944" s="251"/>
      <c r="F944" s="468"/>
      <c r="G944" s="224"/>
      <c r="H944" s="475"/>
      <c r="I944" s="199"/>
      <c r="J944" s="303"/>
      <c r="K944" s="199"/>
      <c r="L944" s="437"/>
      <c r="M944" s="248">
        <f t="shared" si="555"/>
        <v>0</v>
      </c>
      <c r="N944" s="249">
        <f t="shared" si="556"/>
        <v>0</v>
      </c>
      <c r="O944" s="226"/>
      <c r="P944" s="368"/>
      <c r="Q944" s="226"/>
      <c r="R944" s="369"/>
      <c r="S944" s="245">
        <f t="shared" si="557"/>
        <v>0</v>
      </c>
      <c r="T944" s="246">
        <f t="shared" si="558"/>
        <v>0</v>
      </c>
      <c r="U944" s="231"/>
      <c r="V944" s="232"/>
      <c r="W944" s="230"/>
      <c r="X944" s="242"/>
      <c r="Y944" s="232"/>
      <c r="Z944" s="230"/>
      <c r="AA944" s="239">
        <f t="shared" si="559"/>
        <v>0</v>
      </c>
      <c r="AB944" s="229">
        <f t="shared" si="560"/>
        <v>0</v>
      </c>
      <c r="AC944" s="373"/>
      <c r="AD944" s="222"/>
      <c r="AE944" s="219"/>
      <c r="AF944" s="374"/>
      <c r="AG944" s="261">
        <f t="shared" si="561"/>
        <v>0</v>
      </c>
      <c r="AH944" s="262">
        <f t="shared" si="562"/>
        <v>0</v>
      </c>
      <c r="AI944" s="67">
        <f>AD944/C904</f>
        <v>0</v>
      </c>
      <c r="AJ944" s="141">
        <f>AF944/C904</f>
        <v>0</v>
      </c>
      <c r="AK944" s="153">
        <f>AH944/C904</f>
        <v>0</v>
      </c>
      <c r="AL944" s="61"/>
      <c r="AM944" s="59"/>
    </row>
    <row r="945" spans="1:39" ht="21" x14ac:dyDescent="0.25">
      <c r="A945" s="14" t="s">
        <v>69</v>
      </c>
      <c r="B945" s="134" t="s">
        <v>204</v>
      </c>
      <c r="C945" s="864"/>
      <c r="D945" s="865"/>
      <c r="E945" s="251"/>
      <c r="F945" s="468"/>
      <c r="G945" s="224">
        <v>5</v>
      </c>
      <c r="H945" s="475">
        <v>76650</v>
      </c>
      <c r="I945" s="199"/>
      <c r="J945" s="303"/>
      <c r="K945" s="199">
        <v>5</v>
      </c>
      <c r="L945" s="437">
        <v>76650</v>
      </c>
      <c r="M945" s="248">
        <f t="shared" ref="M945:M952" si="563">SUM(I945,K945)</f>
        <v>5</v>
      </c>
      <c r="N945" s="249">
        <f t="shared" ref="N945:N952" si="564">SUM(J945,L945)</f>
        <v>76650</v>
      </c>
      <c r="O945" s="226"/>
      <c r="P945" s="368"/>
      <c r="Q945" s="226"/>
      <c r="R945" s="369"/>
      <c r="S945" s="245">
        <f t="shared" ref="S945:S952" si="565">O945+Q945</f>
        <v>0</v>
      </c>
      <c r="T945" s="246">
        <f t="shared" ref="T945:T952" si="566">P945+R945</f>
        <v>0</v>
      </c>
      <c r="U945" s="231"/>
      <c r="V945" s="232"/>
      <c r="W945" s="370"/>
      <c r="X945" s="371"/>
      <c r="Y945" s="232"/>
      <c r="Z945" s="372"/>
      <c r="AA945" s="239">
        <f t="shared" ref="AA945:AA952" si="567">U945+X945</f>
        <v>0</v>
      </c>
      <c r="AB945" s="229">
        <f t="shared" ref="AB945:AB952" si="568">W945+Z945</f>
        <v>0</v>
      </c>
      <c r="AC945" s="373"/>
      <c r="AD945" s="222"/>
      <c r="AE945" s="219"/>
      <c r="AF945" s="374"/>
      <c r="AG945" s="261">
        <f t="shared" ref="AG945:AG952" si="569">U945+X945+AC945+AE945</f>
        <v>0</v>
      </c>
      <c r="AH945" s="262">
        <f t="shared" ref="AH945:AH952" si="570">W945+Z945+AD945+AF945</f>
        <v>0</v>
      </c>
      <c r="AI945" s="67">
        <f>AD945/C904</f>
        <v>0</v>
      </c>
      <c r="AJ945" s="66">
        <f>AF945/C904</f>
        <v>0</v>
      </c>
      <c r="AK945" s="153">
        <f>AH945/C904</f>
        <v>0</v>
      </c>
      <c r="AL945" s="61"/>
      <c r="AM945" s="59"/>
    </row>
    <row r="946" spans="1:39" ht="21" x14ac:dyDescent="0.25">
      <c r="A946" s="14" t="s">
        <v>68</v>
      </c>
      <c r="B946" s="134" t="s">
        <v>205</v>
      </c>
      <c r="C946" s="864"/>
      <c r="D946" s="865"/>
      <c r="E946" s="251">
        <v>1</v>
      </c>
      <c r="F946" s="468">
        <v>15500</v>
      </c>
      <c r="G946" s="224"/>
      <c r="H946" s="475"/>
      <c r="I946" s="199">
        <v>1</v>
      </c>
      <c r="J946" s="227">
        <v>15500</v>
      </c>
      <c r="K946" s="199"/>
      <c r="L946" s="437"/>
      <c r="M946" s="248">
        <f t="shared" si="563"/>
        <v>1</v>
      </c>
      <c r="N946" s="249">
        <f t="shared" si="564"/>
        <v>15500</v>
      </c>
      <c r="O946" s="226"/>
      <c r="P946" s="368"/>
      <c r="Q946" s="226"/>
      <c r="R946" s="369"/>
      <c r="S946" s="245">
        <f t="shared" si="565"/>
        <v>0</v>
      </c>
      <c r="T946" s="246">
        <f t="shared" si="566"/>
        <v>0</v>
      </c>
      <c r="U946" s="231"/>
      <c r="V946" s="232"/>
      <c r="W946" s="370"/>
      <c r="X946" s="371"/>
      <c r="Y946" s="232"/>
      <c r="Z946" s="372"/>
      <c r="AA946" s="239">
        <f t="shared" si="567"/>
        <v>0</v>
      </c>
      <c r="AB946" s="229">
        <f t="shared" si="568"/>
        <v>0</v>
      </c>
      <c r="AC946" s="373">
        <v>1</v>
      </c>
      <c r="AD946" s="222">
        <v>15400</v>
      </c>
      <c r="AE946" s="219"/>
      <c r="AF946" s="374"/>
      <c r="AG946" s="261">
        <f t="shared" si="569"/>
        <v>1</v>
      </c>
      <c r="AH946" s="262">
        <f t="shared" si="570"/>
        <v>15400</v>
      </c>
      <c r="AI946" s="67">
        <f>AD946/C904</f>
        <v>1.0405405405405405E-2</v>
      </c>
      <c r="AJ946" s="66">
        <f>AF946/C904</f>
        <v>0</v>
      </c>
      <c r="AK946" s="153">
        <f>AH946/C904</f>
        <v>1.0405405405405405E-2</v>
      </c>
      <c r="AL946" s="61"/>
      <c r="AM946" s="59"/>
    </row>
    <row r="947" spans="1:39" ht="21.75" thickBot="1" x14ac:dyDescent="0.3">
      <c r="A947" s="14" t="s">
        <v>70</v>
      </c>
      <c r="B947" s="134" t="s">
        <v>206</v>
      </c>
      <c r="C947" s="864"/>
      <c r="D947" s="865"/>
      <c r="E947" s="255">
        <v>9</v>
      </c>
      <c r="F947" s="474">
        <v>310002.55</v>
      </c>
      <c r="G947" s="225"/>
      <c r="H947" s="476"/>
      <c r="I947" s="201"/>
      <c r="J947" s="30"/>
      <c r="K947" s="201"/>
      <c r="L947" s="438"/>
      <c r="M947" s="248">
        <f t="shared" si="563"/>
        <v>0</v>
      </c>
      <c r="N947" s="249">
        <f t="shared" si="564"/>
        <v>0</v>
      </c>
      <c r="O947" s="44"/>
      <c r="P947" s="375"/>
      <c r="Q947" s="44"/>
      <c r="R947" s="375"/>
      <c r="S947" s="245">
        <f t="shared" si="565"/>
        <v>0</v>
      </c>
      <c r="T947" s="246">
        <f t="shared" si="566"/>
        <v>0</v>
      </c>
      <c r="U947" s="257"/>
      <c r="V947" s="259"/>
      <c r="W947" s="376"/>
      <c r="X947" s="377"/>
      <c r="Y947" s="259"/>
      <c r="Z947" s="378"/>
      <c r="AA947" s="239">
        <f t="shared" si="567"/>
        <v>0</v>
      </c>
      <c r="AB947" s="229">
        <f t="shared" si="568"/>
        <v>0</v>
      </c>
      <c r="AC947" s="379"/>
      <c r="AD947" s="150"/>
      <c r="AE947" s="149"/>
      <c r="AF947" s="380"/>
      <c r="AG947" s="261">
        <f t="shared" si="569"/>
        <v>0</v>
      </c>
      <c r="AH947" s="262">
        <f t="shared" si="570"/>
        <v>0</v>
      </c>
      <c r="AI947" s="68">
        <f>AD947/C904</f>
        <v>0</v>
      </c>
      <c r="AJ947" s="69">
        <f>AF947/C904</f>
        <v>0</v>
      </c>
      <c r="AK947" s="154">
        <f>AH947/C904</f>
        <v>0</v>
      </c>
      <c r="AL947" s="61"/>
      <c r="AM947" s="59"/>
    </row>
    <row r="948" spans="1:39" ht="21.75" thickBot="1" x14ac:dyDescent="0.3">
      <c r="A948" s="381" t="s">
        <v>156</v>
      </c>
      <c r="B948" s="515" t="s">
        <v>207</v>
      </c>
      <c r="C948" s="864"/>
      <c r="D948" s="865"/>
      <c r="E948" s="348">
        <v>1</v>
      </c>
      <c r="F948" s="353">
        <v>12164.94</v>
      </c>
      <c r="G948" s="349"/>
      <c r="H948" s="350"/>
      <c r="I948" s="572">
        <v>1</v>
      </c>
      <c r="J948" s="351">
        <v>12164.94</v>
      </c>
      <c r="K948" s="572"/>
      <c r="L948" s="351"/>
      <c r="M948" s="248">
        <f t="shared" si="563"/>
        <v>1</v>
      </c>
      <c r="N948" s="249">
        <f t="shared" si="564"/>
        <v>12164.94</v>
      </c>
      <c r="O948" s="382">
        <v>1</v>
      </c>
      <c r="P948" s="383">
        <v>11468.48</v>
      </c>
      <c r="Q948" s="384"/>
      <c r="R948" s="383"/>
      <c r="S948" s="245">
        <f t="shared" si="565"/>
        <v>1</v>
      </c>
      <c r="T948" s="246">
        <f t="shared" si="566"/>
        <v>11468.48</v>
      </c>
      <c r="U948" s="385"/>
      <c r="V948" s="386"/>
      <c r="W948" s="387"/>
      <c r="X948" s="388"/>
      <c r="Y948" s="386"/>
      <c r="Z948" s="389"/>
      <c r="AA948" s="239">
        <f t="shared" si="567"/>
        <v>0</v>
      </c>
      <c r="AB948" s="229">
        <f t="shared" si="568"/>
        <v>0</v>
      </c>
      <c r="AC948" s="390"/>
      <c r="AD948" s="391"/>
      <c r="AE948" s="392"/>
      <c r="AF948" s="393"/>
      <c r="AG948" s="261">
        <f t="shared" si="569"/>
        <v>0</v>
      </c>
      <c r="AH948" s="262">
        <f t="shared" si="570"/>
        <v>0</v>
      </c>
      <c r="AI948" s="394"/>
      <c r="AJ948" s="395"/>
      <c r="AK948" s="396"/>
      <c r="AL948" s="61"/>
      <c r="AM948" s="59"/>
    </row>
    <row r="949" spans="1:39" ht="21.75" thickBot="1" x14ac:dyDescent="0.3">
      <c r="A949" s="381" t="s">
        <v>158</v>
      </c>
      <c r="B949" s="327" t="s">
        <v>208</v>
      </c>
      <c r="C949" s="864"/>
      <c r="D949" s="865"/>
      <c r="E949" s="348">
        <v>1</v>
      </c>
      <c r="F949" s="353">
        <v>52447.199999999997</v>
      </c>
      <c r="G949" s="349"/>
      <c r="H949" s="350"/>
      <c r="I949" s="572">
        <v>1</v>
      </c>
      <c r="J949" s="351">
        <v>52447.199999999997</v>
      </c>
      <c r="K949" s="572"/>
      <c r="L949" s="351"/>
      <c r="M949" s="248">
        <f t="shared" si="563"/>
        <v>1</v>
      </c>
      <c r="N949" s="249">
        <f t="shared" si="564"/>
        <v>52447.199999999997</v>
      </c>
      <c r="O949" s="384"/>
      <c r="P949" s="383"/>
      <c r="Q949" s="384"/>
      <c r="R949" s="383"/>
      <c r="S949" s="245">
        <f t="shared" si="565"/>
        <v>0</v>
      </c>
      <c r="T949" s="246">
        <f t="shared" si="566"/>
        <v>0</v>
      </c>
      <c r="U949" s="385"/>
      <c r="V949" s="386"/>
      <c r="W949" s="387"/>
      <c r="X949" s="388"/>
      <c r="Y949" s="386"/>
      <c r="Z949" s="389"/>
      <c r="AA949" s="239">
        <f t="shared" si="567"/>
        <v>0</v>
      </c>
      <c r="AB949" s="229">
        <f t="shared" si="568"/>
        <v>0</v>
      </c>
      <c r="AC949" s="397">
        <v>1</v>
      </c>
      <c r="AD949" s="398">
        <v>52447.199999999997</v>
      </c>
      <c r="AE949" s="392"/>
      <c r="AF949" s="393"/>
      <c r="AG949" s="261">
        <f t="shared" si="569"/>
        <v>1</v>
      </c>
      <c r="AH949" s="262">
        <f t="shared" si="570"/>
        <v>52447.199999999997</v>
      </c>
      <c r="AI949" s="394">
        <v>3.5400000000000001E-2</v>
      </c>
      <c r="AJ949" s="395">
        <v>0</v>
      </c>
      <c r="AK949" s="396">
        <v>3.5400000000000001E-2</v>
      </c>
      <c r="AL949" s="61"/>
      <c r="AM949" s="59"/>
    </row>
    <row r="950" spans="1:39" ht="21.75" thickBot="1" x14ac:dyDescent="0.3">
      <c r="A950" s="381" t="s">
        <v>160</v>
      </c>
      <c r="B950" s="327" t="s">
        <v>209</v>
      </c>
      <c r="C950" s="864"/>
      <c r="D950" s="865"/>
      <c r="E950" s="348">
        <v>1</v>
      </c>
      <c r="F950" s="353">
        <v>16250</v>
      </c>
      <c r="G950" s="349"/>
      <c r="H950" s="350"/>
      <c r="I950" s="572">
        <v>1</v>
      </c>
      <c r="J950" s="351">
        <v>16250</v>
      </c>
      <c r="K950" s="572"/>
      <c r="L950" s="351"/>
      <c r="M950" s="248">
        <f t="shared" si="563"/>
        <v>1</v>
      </c>
      <c r="N950" s="249">
        <f t="shared" si="564"/>
        <v>16250</v>
      </c>
      <c r="O950" s="384"/>
      <c r="P950" s="383"/>
      <c r="Q950" s="384"/>
      <c r="R950" s="383"/>
      <c r="S950" s="245">
        <f t="shared" si="565"/>
        <v>0</v>
      </c>
      <c r="T950" s="246">
        <f t="shared" si="566"/>
        <v>0</v>
      </c>
      <c r="U950" s="385"/>
      <c r="V950" s="386"/>
      <c r="W950" s="387"/>
      <c r="X950" s="388"/>
      <c r="Y950" s="386"/>
      <c r="Z950" s="389"/>
      <c r="AA950" s="239">
        <f t="shared" si="567"/>
        <v>0</v>
      </c>
      <c r="AB950" s="229">
        <f t="shared" si="568"/>
        <v>0</v>
      </c>
      <c r="AC950" s="390"/>
      <c r="AD950" s="391"/>
      <c r="AE950" s="392"/>
      <c r="AF950" s="393"/>
      <c r="AG950" s="261">
        <f t="shared" si="569"/>
        <v>0</v>
      </c>
      <c r="AH950" s="262">
        <f t="shared" si="570"/>
        <v>0</v>
      </c>
      <c r="AI950" s="394"/>
      <c r="AJ950" s="395"/>
      <c r="AK950" s="396"/>
      <c r="AL950" s="61"/>
      <c r="AM950" s="59"/>
    </row>
    <row r="951" spans="1:39" ht="21.75" thickBot="1" x14ac:dyDescent="0.3">
      <c r="A951" s="381" t="s">
        <v>162</v>
      </c>
      <c r="B951" s="327" t="s">
        <v>210</v>
      </c>
      <c r="C951" s="864"/>
      <c r="D951" s="865"/>
      <c r="E951" s="348">
        <v>2</v>
      </c>
      <c r="F951" s="353">
        <v>51164</v>
      </c>
      <c r="G951" s="349"/>
      <c r="H951" s="350"/>
      <c r="I951" s="572"/>
      <c r="J951" s="351"/>
      <c r="K951" s="572"/>
      <c r="L951" s="351"/>
      <c r="M951" s="248">
        <f t="shared" si="563"/>
        <v>0</v>
      </c>
      <c r="N951" s="249">
        <f t="shared" si="564"/>
        <v>0</v>
      </c>
      <c r="O951" s="384"/>
      <c r="P951" s="383"/>
      <c r="Q951" s="384"/>
      <c r="R951" s="383"/>
      <c r="S951" s="245">
        <f t="shared" si="565"/>
        <v>0</v>
      </c>
      <c r="T951" s="246">
        <f t="shared" si="566"/>
        <v>0</v>
      </c>
      <c r="U951" s="385"/>
      <c r="V951" s="386"/>
      <c r="W951" s="387"/>
      <c r="X951" s="388"/>
      <c r="Y951" s="386"/>
      <c r="Z951" s="389"/>
      <c r="AA951" s="239">
        <f t="shared" si="567"/>
        <v>0</v>
      </c>
      <c r="AB951" s="229">
        <f t="shared" si="568"/>
        <v>0</v>
      </c>
      <c r="AC951" s="390"/>
      <c r="AD951" s="391"/>
      <c r="AE951" s="392"/>
      <c r="AF951" s="393"/>
      <c r="AG951" s="261">
        <f t="shared" si="569"/>
        <v>0</v>
      </c>
      <c r="AH951" s="262">
        <f t="shared" si="570"/>
        <v>0</v>
      </c>
      <c r="AI951" s="394"/>
      <c r="AJ951" s="395"/>
      <c r="AK951" s="396"/>
      <c r="AL951" s="61"/>
      <c r="AM951" s="59"/>
    </row>
    <row r="952" spans="1:39" ht="21.75" thickBot="1" x14ac:dyDescent="0.3">
      <c r="A952" s="381" t="s">
        <v>164</v>
      </c>
      <c r="B952" s="327" t="s">
        <v>211</v>
      </c>
      <c r="C952" s="864"/>
      <c r="D952" s="865"/>
      <c r="E952" s="348">
        <v>1</v>
      </c>
      <c r="F952" s="353">
        <v>39229</v>
      </c>
      <c r="G952" s="349"/>
      <c r="H952" s="350"/>
      <c r="I952" s="572"/>
      <c r="J952" s="351"/>
      <c r="K952" s="572"/>
      <c r="L952" s="351"/>
      <c r="M952" s="248">
        <f t="shared" si="563"/>
        <v>0</v>
      </c>
      <c r="N952" s="249">
        <f t="shared" si="564"/>
        <v>0</v>
      </c>
      <c r="O952" s="384"/>
      <c r="P952" s="383"/>
      <c r="Q952" s="384"/>
      <c r="R952" s="383"/>
      <c r="S952" s="245">
        <f t="shared" si="565"/>
        <v>0</v>
      </c>
      <c r="T952" s="246">
        <f t="shared" si="566"/>
        <v>0</v>
      </c>
      <c r="U952" s="385"/>
      <c r="V952" s="386"/>
      <c r="W952" s="387"/>
      <c r="X952" s="388"/>
      <c r="Y952" s="386"/>
      <c r="Z952" s="389"/>
      <c r="AA952" s="239">
        <f t="shared" si="567"/>
        <v>0</v>
      </c>
      <c r="AB952" s="229">
        <f t="shared" si="568"/>
        <v>0</v>
      </c>
      <c r="AC952" s="390"/>
      <c r="AD952" s="391"/>
      <c r="AE952" s="392"/>
      <c r="AF952" s="393"/>
      <c r="AG952" s="261">
        <f t="shared" si="569"/>
        <v>0</v>
      </c>
      <c r="AH952" s="262">
        <f t="shared" si="570"/>
        <v>0</v>
      </c>
      <c r="AI952" s="394"/>
      <c r="AJ952" s="395"/>
      <c r="AK952" s="396"/>
      <c r="AL952" s="61"/>
      <c r="AM952" s="59"/>
    </row>
    <row r="953" spans="1:39" ht="24" thickBot="1" x14ac:dyDescent="0.3">
      <c r="A953" s="719" t="s">
        <v>40</v>
      </c>
      <c r="B953" s="720"/>
      <c r="C953" s="135">
        <f>C937</f>
        <v>1480000</v>
      </c>
      <c r="D953" s="135">
        <f>D937</f>
        <v>1310212.1000000001</v>
      </c>
      <c r="E953" s="56">
        <f t="shared" ref="E953:AH953" si="571">SUM(E937:E952)</f>
        <v>46</v>
      </c>
      <c r="F953" s="236">
        <f t="shared" si="571"/>
        <v>1789497.2599999998</v>
      </c>
      <c r="G953" s="56">
        <f t="shared" si="571"/>
        <v>13</v>
      </c>
      <c r="H953" s="96">
        <f t="shared" si="571"/>
        <v>326135.09999999998</v>
      </c>
      <c r="I953" s="247">
        <f t="shared" si="571"/>
        <v>17</v>
      </c>
      <c r="J953" s="46">
        <f t="shared" si="571"/>
        <v>403960.23</v>
      </c>
      <c r="K953" s="247">
        <f t="shared" si="571"/>
        <v>13</v>
      </c>
      <c r="L953" s="236">
        <f t="shared" si="571"/>
        <v>326135.09999999998</v>
      </c>
      <c r="M953" s="82">
        <f t="shared" si="571"/>
        <v>30</v>
      </c>
      <c r="N953" s="236">
        <f t="shared" si="571"/>
        <v>730095.33</v>
      </c>
      <c r="O953" s="86">
        <f t="shared" si="571"/>
        <v>4</v>
      </c>
      <c r="P953" s="236">
        <f t="shared" si="571"/>
        <v>88284.08</v>
      </c>
      <c r="Q953" s="86">
        <f t="shared" si="571"/>
        <v>1</v>
      </c>
      <c r="R953" s="38">
        <f t="shared" si="571"/>
        <v>48000</v>
      </c>
      <c r="S953" s="75">
        <f t="shared" si="571"/>
        <v>5</v>
      </c>
      <c r="T953" s="38">
        <f t="shared" si="571"/>
        <v>136284.08000000002</v>
      </c>
      <c r="U953" s="85">
        <f t="shared" si="571"/>
        <v>0</v>
      </c>
      <c r="V953" s="38">
        <f t="shared" si="571"/>
        <v>0</v>
      </c>
      <c r="W953" s="96">
        <f t="shared" si="571"/>
        <v>0</v>
      </c>
      <c r="X953" s="75">
        <f t="shared" si="571"/>
        <v>0</v>
      </c>
      <c r="Y953" s="38">
        <f t="shared" si="571"/>
        <v>0</v>
      </c>
      <c r="Z953" s="38">
        <f t="shared" si="571"/>
        <v>0</v>
      </c>
      <c r="AA953" s="136">
        <f t="shared" si="571"/>
        <v>0</v>
      </c>
      <c r="AB953" s="46">
        <f t="shared" si="571"/>
        <v>0</v>
      </c>
      <c r="AC953" s="97">
        <f t="shared" si="571"/>
        <v>5</v>
      </c>
      <c r="AD953" s="46">
        <f t="shared" si="571"/>
        <v>106931.2</v>
      </c>
      <c r="AE953" s="86">
        <f t="shared" si="571"/>
        <v>4</v>
      </c>
      <c r="AF953" s="46">
        <f t="shared" si="571"/>
        <v>62856.7</v>
      </c>
      <c r="AG953" s="75">
        <f t="shared" si="571"/>
        <v>9</v>
      </c>
      <c r="AH953" s="96">
        <f t="shared" si="571"/>
        <v>169787.9</v>
      </c>
      <c r="AI953" s="137">
        <f>AD953/C904</f>
        <v>7.2250810810810806E-2</v>
      </c>
      <c r="AJ953" s="138">
        <f>AF953/C904</f>
        <v>4.2470743243243243E-2</v>
      </c>
      <c r="AK953" s="65">
        <f>AH953/C904</f>
        <v>0.11472155405405406</v>
      </c>
      <c r="AL953" s="61"/>
      <c r="AM953" s="59"/>
    </row>
    <row r="954" spans="1:39" x14ac:dyDescent="0.25">
      <c r="E954" s="336" t="str">
        <f t="shared" ref="E954:AH954" si="572">IF(E917=E953,"OK","BŁĄD")</f>
        <v>OK</v>
      </c>
      <c r="F954" s="610" t="str">
        <f t="shared" si="572"/>
        <v>OK</v>
      </c>
      <c r="G954" s="336" t="str">
        <f t="shared" si="572"/>
        <v>OK</v>
      </c>
      <c r="H954" s="610" t="str">
        <f t="shared" si="572"/>
        <v>OK</v>
      </c>
      <c r="I954" s="573" t="str">
        <f t="shared" si="572"/>
        <v>OK</v>
      </c>
      <c r="J954" s="336" t="str">
        <f t="shared" si="572"/>
        <v>OK</v>
      </c>
      <c r="K954" s="573" t="str">
        <f t="shared" si="572"/>
        <v>OK</v>
      </c>
      <c r="L954" s="610" t="str">
        <f t="shared" si="572"/>
        <v>OK</v>
      </c>
      <c r="M954" s="336" t="str">
        <f t="shared" si="572"/>
        <v>OK</v>
      </c>
      <c r="N954" s="336" t="str">
        <f t="shared" si="572"/>
        <v>OK</v>
      </c>
      <c r="O954" s="336" t="str">
        <f t="shared" si="572"/>
        <v>OK</v>
      </c>
      <c r="P954" s="336" t="str">
        <f t="shared" si="572"/>
        <v>OK</v>
      </c>
      <c r="Q954" s="336" t="str">
        <f t="shared" si="572"/>
        <v>OK</v>
      </c>
      <c r="R954" s="336" t="str">
        <f t="shared" si="572"/>
        <v>OK</v>
      </c>
      <c r="S954" s="336" t="str">
        <f t="shared" si="572"/>
        <v>OK</v>
      </c>
      <c r="T954" s="336" t="str">
        <f t="shared" si="572"/>
        <v>OK</v>
      </c>
      <c r="U954" s="336" t="str">
        <f t="shared" si="572"/>
        <v>OK</v>
      </c>
      <c r="V954" s="336" t="str">
        <f t="shared" si="572"/>
        <v>OK</v>
      </c>
      <c r="W954" s="336" t="str">
        <f t="shared" si="572"/>
        <v>OK</v>
      </c>
      <c r="X954" s="336" t="str">
        <f t="shared" si="572"/>
        <v>OK</v>
      </c>
      <c r="Y954" s="336" t="str">
        <f t="shared" si="572"/>
        <v>OK</v>
      </c>
      <c r="Z954" s="336" t="str">
        <f t="shared" si="572"/>
        <v>OK</v>
      </c>
      <c r="AA954" s="336" t="str">
        <f t="shared" si="572"/>
        <v>OK</v>
      </c>
      <c r="AB954" s="336" t="str">
        <f t="shared" si="572"/>
        <v>OK</v>
      </c>
      <c r="AC954" s="336" t="str">
        <f t="shared" si="572"/>
        <v>OK</v>
      </c>
      <c r="AD954" s="336" t="str">
        <f t="shared" si="572"/>
        <v>OK</v>
      </c>
      <c r="AE954" s="336" t="str">
        <f t="shared" si="572"/>
        <v>OK</v>
      </c>
      <c r="AF954" s="336" t="str">
        <f t="shared" si="572"/>
        <v>OK</v>
      </c>
      <c r="AG954" s="336" t="str">
        <f t="shared" si="572"/>
        <v>OK</v>
      </c>
      <c r="AH954" s="336" t="str">
        <f t="shared" si="572"/>
        <v>OK</v>
      </c>
      <c r="AJ954" s="59"/>
      <c r="AK954" s="59"/>
      <c r="AL954" s="59"/>
      <c r="AM954" s="59"/>
    </row>
    <row r="955" spans="1:39" ht="15.75" thickBot="1" x14ac:dyDescent="0.3">
      <c r="AJ955" s="59"/>
      <c r="AK955" s="59"/>
      <c r="AL955" s="59"/>
      <c r="AM955" s="59"/>
    </row>
    <row r="956" spans="1:39" ht="19.5" thickTop="1" x14ac:dyDescent="0.3">
      <c r="A956" s="721" t="s">
        <v>45</v>
      </c>
      <c r="B956" s="722"/>
      <c r="C956" s="722"/>
      <c r="D956" s="722"/>
      <c r="E956" s="722"/>
      <c r="F956" s="722"/>
      <c r="G956" s="722"/>
      <c r="H956" s="722"/>
      <c r="I956" s="722"/>
      <c r="J956" s="722"/>
      <c r="K956" s="723"/>
      <c r="L956" s="722"/>
      <c r="M956" s="722"/>
      <c r="N956" s="722"/>
      <c r="O956" s="722"/>
      <c r="P956" s="722"/>
      <c r="Q956" s="724"/>
      <c r="AD956" s="33" t="s">
        <v>50</v>
      </c>
      <c r="AE956" s="3" t="str">
        <f>IF(AH953=AH917,"OK","BŁĄD")</f>
        <v>OK</v>
      </c>
    </row>
    <row r="957" spans="1:39" x14ac:dyDescent="0.25">
      <c r="A957" s="725"/>
      <c r="B957" s="726"/>
      <c r="C957" s="726"/>
      <c r="D957" s="726"/>
      <c r="E957" s="726"/>
      <c r="F957" s="726"/>
      <c r="G957" s="726"/>
      <c r="H957" s="726"/>
      <c r="I957" s="726"/>
      <c r="J957" s="726"/>
      <c r="K957" s="727"/>
      <c r="L957" s="726"/>
      <c r="M957" s="726"/>
      <c r="N957" s="726"/>
      <c r="O957" s="726"/>
      <c r="P957" s="726"/>
      <c r="Q957" s="728"/>
    </row>
    <row r="958" spans="1:39" x14ac:dyDescent="0.25">
      <c r="A958" s="725"/>
      <c r="B958" s="726"/>
      <c r="C958" s="726"/>
      <c r="D958" s="726"/>
      <c r="E958" s="726"/>
      <c r="F958" s="726"/>
      <c r="G958" s="726"/>
      <c r="H958" s="726"/>
      <c r="I958" s="726"/>
      <c r="J958" s="726"/>
      <c r="K958" s="727"/>
      <c r="L958" s="726"/>
      <c r="M958" s="726"/>
      <c r="N958" s="726"/>
      <c r="O958" s="726"/>
      <c r="P958" s="726"/>
      <c r="Q958" s="728"/>
    </row>
    <row r="959" spans="1:39" x14ac:dyDescent="0.25">
      <c r="A959" s="725"/>
      <c r="B959" s="726"/>
      <c r="C959" s="726"/>
      <c r="D959" s="726"/>
      <c r="E959" s="726"/>
      <c r="F959" s="726"/>
      <c r="G959" s="726"/>
      <c r="H959" s="726"/>
      <c r="I959" s="726"/>
      <c r="J959" s="726"/>
      <c r="K959" s="727"/>
      <c r="L959" s="726"/>
      <c r="M959" s="726"/>
      <c r="N959" s="726"/>
      <c r="O959" s="726"/>
      <c r="P959" s="726"/>
      <c r="Q959" s="728"/>
    </row>
    <row r="960" spans="1:39" x14ac:dyDescent="0.25">
      <c r="A960" s="725"/>
      <c r="B960" s="726"/>
      <c r="C960" s="726"/>
      <c r="D960" s="726"/>
      <c r="E960" s="726"/>
      <c r="F960" s="726"/>
      <c r="G960" s="726"/>
      <c r="H960" s="726"/>
      <c r="I960" s="726"/>
      <c r="J960" s="726"/>
      <c r="K960" s="727"/>
      <c r="L960" s="726"/>
      <c r="M960" s="726"/>
      <c r="N960" s="726"/>
      <c r="O960" s="726"/>
      <c r="P960" s="726"/>
      <c r="Q960" s="728"/>
    </row>
    <row r="961" spans="1:38" x14ac:dyDescent="0.25">
      <c r="A961" s="725"/>
      <c r="B961" s="726"/>
      <c r="C961" s="726"/>
      <c r="D961" s="726"/>
      <c r="E961" s="726"/>
      <c r="F961" s="726"/>
      <c r="G961" s="726"/>
      <c r="H961" s="726"/>
      <c r="I961" s="726"/>
      <c r="J961" s="726"/>
      <c r="K961" s="727"/>
      <c r="L961" s="726"/>
      <c r="M961" s="726"/>
      <c r="N961" s="726"/>
      <c r="O961" s="726"/>
      <c r="P961" s="726"/>
      <c r="Q961" s="728"/>
    </row>
    <row r="962" spans="1:38" x14ac:dyDescent="0.25">
      <c r="A962" s="725"/>
      <c r="B962" s="726"/>
      <c r="C962" s="726"/>
      <c r="D962" s="726"/>
      <c r="E962" s="726"/>
      <c r="F962" s="726"/>
      <c r="G962" s="726"/>
      <c r="H962" s="726"/>
      <c r="I962" s="726"/>
      <c r="J962" s="726"/>
      <c r="K962" s="727"/>
      <c r="L962" s="726"/>
      <c r="M962" s="726"/>
      <c r="N962" s="726"/>
      <c r="O962" s="726"/>
      <c r="P962" s="726"/>
      <c r="Q962" s="728"/>
    </row>
    <row r="963" spans="1:38" x14ac:dyDescent="0.25">
      <c r="A963" s="725"/>
      <c r="B963" s="726"/>
      <c r="C963" s="726"/>
      <c r="D963" s="726"/>
      <c r="E963" s="726"/>
      <c r="F963" s="726"/>
      <c r="G963" s="726"/>
      <c r="H963" s="726"/>
      <c r="I963" s="726"/>
      <c r="J963" s="726"/>
      <c r="K963" s="727"/>
      <c r="L963" s="726"/>
      <c r="M963" s="726"/>
      <c r="N963" s="726"/>
      <c r="O963" s="726"/>
      <c r="P963" s="726"/>
      <c r="Q963" s="728"/>
    </row>
    <row r="964" spans="1:38" ht="15.75" thickBot="1" x14ac:dyDescent="0.3">
      <c r="A964" s="729"/>
      <c r="B964" s="730"/>
      <c r="C964" s="730"/>
      <c r="D964" s="730"/>
      <c r="E964" s="730"/>
      <c r="F964" s="730"/>
      <c r="G964" s="730"/>
      <c r="H964" s="730"/>
      <c r="I964" s="730"/>
      <c r="J964" s="730"/>
      <c r="K964" s="731"/>
      <c r="L964" s="730"/>
      <c r="M964" s="730"/>
      <c r="N964" s="730"/>
      <c r="O964" s="730"/>
      <c r="P964" s="730"/>
      <c r="Q964" s="732"/>
    </row>
    <row r="965" spans="1:38" ht="15.75" thickTop="1" x14ac:dyDescent="0.25"/>
    <row r="966" spans="1:38" x14ac:dyDescent="0.25">
      <c r="B966" s="1"/>
      <c r="C966" s="1"/>
    </row>
    <row r="969" spans="1:38" ht="18.75" x14ac:dyDescent="0.3">
      <c r="B969" s="2" t="s">
        <v>15</v>
      </c>
      <c r="C969" s="2"/>
      <c r="D969" s="2"/>
      <c r="E969" s="2"/>
      <c r="F969" s="618"/>
      <c r="G969" s="2"/>
    </row>
    <row r="970" spans="1:38" ht="26.25" x14ac:dyDescent="0.4">
      <c r="A970"/>
      <c r="B970" s="868" t="s">
        <v>127</v>
      </c>
      <c r="C970" s="868"/>
      <c r="D970" s="868"/>
      <c r="E970" s="868"/>
      <c r="F970" s="868"/>
      <c r="G970" s="868"/>
      <c r="H970" s="868"/>
      <c r="I970" s="868"/>
      <c r="J970" s="868"/>
      <c r="K970" s="869"/>
      <c r="L970" s="868"/>
      <c r="M970" s="868"/>
      <c r="N970" s="868"/>
      <c r="O970" s="160"/>
      <c r="S970" s="3"/>
      <c r="X970" s="3"/>
      <c r="AA970" s="3"/>
      <c r="AG970" s="3"/>
    </row>
    <row r="971" spans="1:38" ht="21.75" thickBot="1" x14ac:dyDescent="0.4">
      <c r="B971" s="8"/>
      <c r="C971" s="8"/>
      <c r="D971" s="8"/>
      <c r="E971" s="8"/>
      <c r="F971" s="214"/>
      <c r="G971" s="8"/>
      <c r="H971" s="214"/>
      <c r="I971" s="196"/>
      <c r="J971" s="214"/>
      <c r="K971" s="196"/>
      <c r="L971" s="214"/>
    </row>
    <row r="972" spans="1:38" ht="27" customHeight="1" thickBot="1" x14ac:dyDescent="0.3">
      <c r="A972" s="791" t="s">
        <v>150</v>
      </c>
      <c r="B972" s="792"/>
      <c r="C972" s="792"/>
      <c r="D972" s="792"/>
      <c r="E972" s="792"/>
      <c r="F972" s="792"/>
      <c r="G972" s="792"/>
      <c r="H972" s="792"/>
      <c r="I972" s="792"/>
      <c r="J972" s="792"/>
      <c r="K972" s="793"/>
      <c r="L972" s="792"/>
      <c r="M972" s="792"/>
      <c r="N972" s="792"/>
      <c r="O972" s="792"/>
      <c r="P972" s="792"/>
      <c r="Q972" s="792"/>
      <c r="R972" s="792"/>
      <c r="S972" s="792"/>
      <c r="T972" s="792"/>
      <c r="U972" s="792"/>
      <c r="V972" s="792"/>
      <c r="W972" s="792"/>
      <c r="X972" s="792"/>
      <c r="Y972" s="792"/>
      <c r="Z972" s="792"/>
      <c r="AA972" s="792"/>
      <c r="AB972" s="792"/>
      <c r="AC972" s="792"/>
      <c r="AD972" s="792"/>
      <c r="AE972" s="792"/>
      <c r="AF972" s="792"/>
      <c r="AG972" s="792"/>
      <c r="AH972" s="792"/>
      <c r="AI972" s="792"/>
      <c r="AJ972" s="792"/>
      <c r="AK972" s="792"/>
      <c r="AL972" s="43"/>
    </row>
    <row r="973" spans="1:38" ht="33.75" customHeight="1" x14ac:dyDescent="0.25">
      <c r="A973" s="794" t="s">
        <v>0</v>
      </c>
      <c r="B973" s="795"/>
      <c r="C973" s="744" t="s">
        <v>41</v>
      </c>
      <c r="D973" s="745"/>
      <c r="E973" s="748" t="s">
        <v>80</v>
      </c>
      <c r="F973" s="749"/>
      <c r="G973" s="749"/>
      <c r="H973" s="749"/>
      <c r="I973" s="749"/>
      <c r="J973" s="749"/>
      <c r="K973" s="750"/>
      <c r="L973" s="749"/>
      <c r="M973" s="749"/>
      <c r="N973" s="802"/>
      <c r="O973" s="754" t="s">
        <v>78</v>
      </c>
      <c r="P973" s="755"/>
      <c r="Q973" s="755"/>
      <c r="R973" s="755"/>
      <c r="S973" s="755"/>
      <c r="T973" s="755"/>
      <c r="U973" s="755"/>
      <c r="V973" s="755"/>
      <c r="W973" s="755"/>
      <c r="X973" s="755"/>
      <c r="Y973" s="755"/>
      <c r="Z973" s="755"/>
      <c r="AA973" s="755"/>
      <c r="AB973" s="755"/>
      <c r="AC973" s="755"/>
      <c r="AD973" s="755"/>
      <c r="AE973" s="755"/>
      <c r="AF973" s="755"/>
      <c r="AG973" s="755"/>
      <c r="AH973" s="755"/>
      <c r="AI973" s="755"/>
      <c r="AJ973" s="755"/>
      <c r="AK973" s="755"/>
      <c r="AL973" s="756"/>
    </row>
    <row r="974" spans="1:38" ht="51" customHeight="1" thickBot="1" x14ac:dyDescent="0.3">
      <c r="A974" s="796"/>
      <c r="B974" s="797"/>
      <c r="C974" s="800"/>
      <c r="D974" s="801"/>
      <c r="E974" s="803"/>
      <c r="F974" s="804"/>
      <c r="G974" s="804"/>
      <c r="H974" s="804"/>
      <c r="I974" s="804"/>
      <c r="J974" s="804"/>
      <c r="K974" s="805"/>
      <c r="L974" s="804"/>
      <c r="M974" s="804"/>
      <c r="N974" s="806"/>
      <c r="O974" s="859"/>
      <c r="P974" s="860"/>
      <c r="Q974" s="860"/>
      <c r="R974" s="860"/>
      <c r="S974" s="860"/>
      <c r="T974" s="860"/>
      <c r="U974" s="860"/>
      <c r="V974" s="860"/>
      <c r="W974" s="860"/>
      <c r="X974" s="860"/>
      <c r="Y974" s="860"/>
      <c r="Z974" s="860"/>
      <c r="AA974" s="860"/>
      <c r="AB974" s="860"/>
      <c r="AC974" s="860"/>
      <c r="AD974" s="860"/>
      <c r="AE974" s="860"/>
      <c r="AF974" s="860"/>
      <c r="AG974" s="860"/>
      <c r="AH974" s="860"/>
      <c r="AI974" s="860"/>
      <c r="AJ974" s="860"/>
      <c r="AK974" s="860"/>
      <c r="AL974" s="861"/>
    </row>
    <row r="975" spans="1:38" ht="75" customHeight="1" x14ac:dyDescent="0.25">
      <c r="A975" s="796"/>
      <c r="B975" s="797"/>
      <c r="C975" s="862" t="s">
        <v>43</v>
      </c>
      <c r="D975" s="866" t="s">
        <v>44</v>
      </c>
      <c r="E975" s="853" t="s">
        <v>59</v>
      </c>
      <c r="F975" s="854"/>
      <c r="G975" s="854"/>
      <c r="H975" s="855"/>
      <c r="I975" s="845" t="s">
        <v>58</v>
      </c>
      <c r="J975" s="846"/>
      <c r="K975" s="847"/>
      <c r="L975" s="848"/>
      <c r="M975" s="841" t="s">
        <v>49</v>
      </c>
      <c r="N975" s="842"/>
      <c r="O975" s="807" t="s">
        <v>103</v>
      </c>
      <c r="P975" s="808"/>
      <c r="Q975" s="808"/>
      <c r="R975" s="808"/>
      <c r="S975" s="811" t="s">
        <v>49</v>
      </c>
      <c r="T975" s="812"/>
      <c r="U975" s="815" t="s">
        <v>104</v>
      </c>
      <c r="V975" s="816"/>
      <c r="W975" s="816"/>
      <c r="X975" s="816"/>
      <c r="Y975" s="816"/>
      <c r="Z975" s="817"/>
      <c r="AA975" s="821" t="s">
        <v>49</v>
      </c>
      <c r="AB975" s="822"/>
      <c r="AC975" s="825" t="s">
        <v>105</v>
      </c>
      <c r="AD975" s="826"/>
      <c r="AE975" s="826"/>
      <c r="AF975" s="827"/>
      <c r="AG975" s="831" t="s">
        <v>49</v>
      </c>
      <c r="AH975" s="832"/>
      <c r="AI975" s="835" t="s">
        <v>23</v>
      </c>
      <c r="AJ975" s="836"/>
      <c r="AK975" s="836"/>
      <c r="AL975" s="837"/>
    </row>
    <row r="976" spans="1:38" ht="75" customHeight="1" thickBot="1" x14ac:dyDescent="0.3">
      <c r="A976" s="796"/>
      <c r="B976" s="797"/>
      <c r="C976" s="862"/>
      <c r="D976" s="866"/>
      <c r="E976" s="856"/>
      <c r="F976" s="857"/>
      <c r="G976" s="857"/>
      <c r="H976" s="858"/>
      <c r="I976" s="849"/>
      <c r="J976" s="850"/>
      <c r="K976" s="851"/>
      <c r="L976" s="852"/>
      <c r="M976" s="843"/>
      <c r="N976" s="844"/>
      <c r="O976" s="809"/>
      <c r="P976" s="810"/>
      <c r="Q976" s="810"/>
      <c r="R976" s="810"/>
      <c r="S976" s="813"/>
      <c r="T976" s="814"/>
      <c r="U976" s="818"/>
      <c r="V976" s="819"/>
      <c r="W976" s="819"/>
      <c r="X976" s="819"/>
      <c r="Y976" s="819"/>
      <c r="Z976" s="820"/>
      <c r="AA976" s="823"/>
      <c r="AB976" s="824"/>
      <c r="AC976" s="828"/>
      <c r="AD976" s="829"/>
      <c r="AE976" s="829"/>
      <c r="AF976" s="830"/>
      <c r="AG976" s="833"/>
      <c r="AH976" s="834"/>
      <c r="AI976" s="838"/>
      <c r="AJ976" s="839"/>
      <c r="AK976" s="839"/>
      <c r="AL976" s="840"/>
    </row>
    <row r="977" spans="1:38" ht="139.5" customHeight="1" thickBot="1" x14ac:dyDescent="0.3">
      <c r="A977" s="798"/>
      <c r="B977" s="799"/>
      <c r="C977" s="863"/>
      <c r="D977" s="867"/>
      <c r="E977" s="91" t="s">
        <v>81</v>
      </c>
      <c r="F977" s="619" t="s">
        <v>82</v>
      </c>
      <c r="G977" s="91" t="s">
        <v>83</v>
      </c>
      <c r="H977" s="619" t="s">
        <v>84</v>
      </c>
      <c r="I977" s="197" t="s">
        <v>81</v>
      </c>
      <c r="J977" s="64" t="s">
        <v>92</v>
      </c>
      <c r="K977" s="197" t="s">
        <v>93</v>
      </c>
      <c r="L977" s="64" t="s">
        <v>94</v>
      </c>
      <c r="M977" s="98" t="s">
        <v>85</v>
      </c>
      <c r="N977" s="207" t="s">
        <v>86</v>
      </c>
      <c r="O977" s="100" t="s">
        <v>87</v>
      </c>
      <c r="P977" s="102" t="s">
        <v>101</v>
      </c>
      <c r="Q977" s="100" t="s">
        <v>88</v>
      </c>
      <c r="R977" s="102" t="s">
        <v>102</v>
      </c>
      <c r="S977" s="103" t="s">
        <v>89</v>
      </c>
      <c r="T977" s="213" t="s">
        <v>90</v>
      </c>
      <c r="U977" s="104" t="s">
        <v>87</v>
      </c>
      <c r="V977" s="107" t="s">
        <v>106</v>
      </c>
      <c r="W977" s="105" t="s">
        <v>107</v>
      </c>
      <c r="X977" s="108" t="s">
        <v>88</v>
      </c>
      <c r="Y977" s="107" t="s">
        <v>108</v>
      </c>
      <c r="Z977" s="105" t="s">
        <v>109</v>
      </c>
      <c r="AA977" s="110" t="s">
        <v>95</v>
      </c>
      <c r="AB977" s="111" t="s">
        <v>96</v>
      </c>
      <c r="AC977" s="112" t="s">
        <v>87</v>
      </c>
      <c r="AD977" s="113" t="s">
        <v>101</v>
      </c>
      <c r="AE977" s="112" t="s">
        <v>88</v>
      </c>
      <c r="AF977" s="113" t="s">
        <v>102</v>
      </c>
      <c r="AG977" s="114" t="s">
        <v>91</v>
      </c>
      <c r="AH977" s="115" t="s">
        <v>110</v>
      </c>
      <c r="AI977" s="120" t="s">
        <v>111</v>
      </c>
      <c r="AJ977" s="121" t="s">
        <v>112</v>
      </c>
      <c r="AK977" s="122" t="s">
        <v>39</v>
      </c>
      <c r="AL977" s="124" t="s">
        <v>57</v>
      </c>
    </row>
    <row r="978" spans="1:38" ht="38.25" customHeight="1" thickBot="1" x14ac:dyDescent="0.3">
      <c r="A978" s="708" t="s">
        <v>1</v>
      </c>
      <c r="B978" s="712"/>
      <c r="C978" s="5" t="s">
        <v>2</v>
      </c>
      <c r="D978" s="70" t="s">
        <v>3</v>
      </c>
      <c r="E978" s="5" t="s">
        <v>4</v>
      </c>
      <c r="F978" s="208" t="s">
        <v>5</v>
      </c>
      <c r="G978" s="5" t="s">
        <v>33</v>
      </c>
      <c r="H978" s="208" t="s">
        <v>34</v>
      </c>
      <c r="I978" s="198" t="s">
        <v>18</v>
      </c>
      <c r="J978" s="208" t="s">
        <v>19</v>
      </c>
      <c r="K978" s="198" t="s">
        <v>20</v>
      </c>
      <c r="L978" s="208" t="s">
        <v>21</v>
      </c>
      <c r="M978" s="5" t="s">
        <v>22</v>
      </c>
      <c r="N978" s="208" t="s">
        <v>35</v>
      </c>
      <c r="O978" s="5" t="s">
        <v>36</v>
      </c>
      <c r="P978" s="208" t="s">
        <v>37</v>
      </c>
      <c r="Q978" s="5" t="s">
        <v>38</v>
      </c>
      <c r="R978" s="208" t="s">
        <v>24</v>
      </c>
      <c r="S978" s="5" t="s">
        <v>25</v>
      </c>
      <c r="T978" s="208" t="s">
        <v>26</v>
      </c>
      <c r="U978" s="5" t="s">
        <v>27</v>
      </c>
      <c r="V978" s="321" t="s">
        <v>28</v>
      </c>
      <c r="W978" s="208" t="s">
        <v>29</v>
      </c>
      <c r="X978" s="70" t="s">
        <v>30</v>
      </c>
      <c r="Y978" s="208" t="s">
        <v>31</v>
      </c>
      <c r="Z978" s="208" t="s">
        <v>32</v>
      </c>
      <c r="AA978" s="5" t="s">
        <v>51</v>
      </c>
      <c r="AB978" s="5" t="s">
        <v>52</v>
      </c>
      <c r="AC978" s="5" t="s">
        <v>53</v>
      </c>
      <c r="AD978" s="5" t="s">
        <v>54</v>
      </c>
      <c r="AE978" s="5" t="s">
        <v>55</v>
      </c>
      <c r="AF978" s="5" t="s">
        <v>56</v>
      </c>
      <c r="AG978" s="5" t="s">
        <v>60</v>
      </c>
      <c r="AH978" s="5" t="s">
        <v>61</v>
      </c>
      <c r="AI978" s="5" t="s">
        <v>62</v>
      </c>
      <c r="AJ978" s="70" t="s">
        <v>63</v>
      </c>
      <c r="AK978" s="5" t="s">
        <v>64</v>
      </c>
      <c r="AL978" s="71" t="s">
        <v>65</v>
      </c>
    </row>
    <row r="979" spans="1:38" ht="99" customHeight="1" x14ac:dyDescent="0.25">
      <c r="A979" s="12">
        <v>1</v>
      </c>
      <c r="B979" s="13" t="s">
        <v>11</v>
      </c>
      <c r="C979" s="713">
        <v>1291746.1099999999</v>
      </c>
      <c r="D979" s="716">
        <f>C979-AH992</f>
        <v>1190393.1299999999</v>
      </c>
      <c r="E979" s="76"/>
      <c r="F979" s="446"/>
      <c r="G979" s="76"/>
      <c r="H979" s="446"/>
      <c r="I979" s="451"/>
      <c r="J979" s="41"/>
      <c r="K979" s="451"/>
      <c r="L979" s="446"/>
      <c r="M979" s="76"/>
      <c r="N979" s="234"/>
      <c r="O979" s="76"/>
      <c r="P979" s="234"/>
      <c r="Q979" s="76"/>
      <c r="R979" s="234"/>
      <c r="S979" s="76"/>
      <c r="T979" s="234"/>
      <c r="U979" s="76"/>
      <c r="V979" s="235"/>
      <c r="W979" s="234"/>
      <c r="X979" s="76"/>
      <c r="Y979" s="235"/>
      <c r="Z979" s="234"/>
      <c r="AA979" s="76"/>
      <c r="AB979" s="234"/>
      <c r="AC979" s="76"/>
      <c r="AD979" s="41"/>
      <c r="AE979" s="76"/>
      <c r="AF979" s="41"/>
      <c r="AG979" s="76">
        <f>U979+X979+AC979+AE979</f>
        <v>0</v>
      </c>
      <c r="AH979" s="41">
        <f>W979+Z979+AD979+AF979</f>
        <v>0</v>
      </c>
      <c r="AI979" s="39">
        <f>AD979/(C979-AH986)</f>
        <v>0</v>
      </c>
      <c r="AJ979" s="90">
        <f>AF979/(C979-AH986)</f>
        <v>0</v>
      </c>
      <c r="AK979" s="123"/>
      <c r="AL979" s="125">
        <f>AH979/C979</f>
        <v>0</v>
      </c>
    </row>
    <row r="980" spans="1:38" ht="87" customHeight="1" x14ac:dyDescent="0.25">
      <c r="A980" s="14">
        <v>2</v>
      </c>
      <c r="B980" s="15" t="s">
        <v>6</v>
      </c>
      <c r="C980" s="714"/>
      <c r="D980" s="717"/>
      <c r="E980" s="76"/>
      <c r="F980" s="446"/>
      <c r="G980" s="76"/>
      <c r="H980" s="446"/>
      <c r="I980" s="451"/>
      <c r="J980" s="41"/>
      <c r="K980" s="451"/>
      <c r="L980" s="446"/>
      <c r="M980" s="76"/>
      <c r="N980" s="234"/>
      <c r="O980" s="76"/>
      <c r="P980" s="234"/>
      <c r="Q980" s="76"/>
      <c r="R980" s="234"/>
      <c r="S980" s="76"/>
      <c r="T980" s="234"/>
      <c r="U980" s="76"/>
      <c r="V980" s="235"/>
      <c r="W980" s="234"/>
      <c r="X980" s="76"/>
      <c r="Y980" s="235"/>
      <c r="Z980" s="234"/>
      <c r="AA980" s="76"/>
      <c r="AB980" s="234"/>
      <c r="AC980" s="76"/>
      <c r="AD980" s="41"/>
      <c r="AE980" s="76"/>
      <c r="AF980" s="41"/>
      <c r="AG980" s="76">
        <f t="shared" ref="AG980:AG991" si="573">U980+X980+AC980+AE980</f>
        <v>0</v>
      </c>
      <c r="AH980" s="41">
        <f t="shared" ref="AH980:AH991" si="574">W980+Z980+AD980+AF980</f>
        <v>0</v>
      </c>
      <c r="AI980" s="39">
        <f>AD980/(C979-AH986)</f>
        <v>0</v>
      </c>
      <c r="AJ980" s="90">
        <f>AF980/(C979-AH986)</f>
        <v>0</v>
      </c>
      <c r="AK980" s="123"/>
      <c r="AL980" s="125">
        <f>AH980/C979</f>
        <v>0</v>
      </c>
    </row>
    <row r="981" spans="1:38" ht="85.5" customHeight="1" x14ac:dyDescent="0.25">
      <c r="A981" s="14">
        <v>3</v>
      </c>
      <c r="B981" s="15" t="s">
        <v>13</v>
      </c>
      <c r="C981" s="714"/>
      <c r="D981" s="717"/>
      <c r="E981" s="251"/>
      <c r="F981" s="468"/>
      <c r="G981" s="224"/>
      <c r="H981" s="475"/>
      <c r="I981" s="199"/>
      <c r="J981" s="227"/>
      <c r="K981" s="199"/>
      <c r="L981" s="437"/>
      <c r="M981" s="248">
        <f t="shared" ref="M981:M982" si="575">SUM(I981,K981)</f>
        <v>0</v>
      </c>
      <c r="N981" s="249">
        <f t="shared" ref="N981:N982" si="576">SUM(J981,L981)</f>
        <v>0</v>
      </c>
      <c r="O981" s="226"/>
      <c r="P981" s="221"/>
      <c r="Q981" s="226"/>
      <c r="R981" s="221"/>
      <c r="S981" s="274">
        <f t="shared" ref="S981:S982" si="577">SUM(O981,Q981)</f>
        <v>0</v>
      </c>
      <c r="T981" s="275">
        <f t="shared" ref="T981:T982" si="578">SUM(P981,R981)</f>
        <v>0</v>
      </c>
      <c r="U981" s="231"/>
      <c r="V981" s="232"/>
      <c r="W981" s="230"/>
      <c r="X981" s="242"/>
      <c r="Y981" s="232"/>
      <c r="Z981" s="230"/>
      <c r="AA981" s="276">
        <f t="shared" ref="AA981:AA982" si="579">SUM(U981,X981)</f>
        <v>0</v>
      </c>
      <c r="AB981" s="277">
        <f t="shared" ref="AB981:AB982" si="580">SUM(V981,W981,Y981,Z981)</f>
        <v>0</v>
      </c>
      <c r="AC981" s="10"/>
      <c r="AD981" s="21"/>
      <c r="AE981" s="10"/>
      <c r="AF981" s="21"/>
      <c r="AG981" s="116">
        <f t="shared" si="573"/>
        <v>0</v>
      </c>
      <c r="AH981" s="117">
        <f t="shared" si="574"/>
        <v>0</v>
      </c>
      <c r="AI981" s="67">
        <f>AD981/(C979-AH986)</f>
        <v>0</v>
      </c>
      <c r="AJ981" s="66">
        <f>AF981/(C979-AH986)</f>
        <v>0</v>
      </c>
      <c r="AK981" s="123"/>
      <c r="AL981" s="126">
        <f>AH981/C979</f>
        <v>0</v>
      </c>
    </row>
    <row r="982" spans="1:38" ht="101.25" customHeight="1" x14ac:dyDescent="0.25">
      <c r="A982" s="14">
        <v>4</v>
      </c>
      <c r="B982" s="15" t="s">
        <v>14</v>
      </c>
      <c r="C982" s="714"/>
      <c r="D982" s="717"/>
      <c r="E982" s="251">
        <v>3</v>
      </c>
      <c r="F982" s="468">
        <v>274815.46000000002</v>
      </c>
      <c r="G982" s="224"/>
      <c r="H982" s="475"/>
      <c r="I982" s="199">
        <v>1</v>
      </c>
      <c r="J982" s="227">
        <v>21592.5</v>
      </c>
      <c r="K982" s="199"/>
      <c r="L982" s="437"/>
      <c r="M982" s="248">
        <f t="shared" si="575"/>
        <v>1</v>
      </c>
      <c r="N982" s="249">
        <f t="shared" si="576"/>
        <v>21592.5</v>
      </c>
      <c r="O982" s="226">
        <v>1</v>
      </c>
      <c r="P982" s="221">
        <v>21592.5</v>
      </c>
      <c r="Q982" s="226"/>
      <c r="R982" s="221"/>
      <c r="S982" s="274">
        <f t="shared" si="577"/>
        <v>1</v>
      </c>
      <c r="T982" s="275">
        <f t="shared" si="578"/>
        <v>21592.5</v>
      </c>
      <c r="U982" s="231"/>
      <c r="V982" s="232"/>
      <c r="W982" s="230"/>
      <c r="X982" s="242"/>
      <c r="Y982" s="232"/>
      <c r="Z982" s="230"/>
      <c r="AA982" s="276">
        <f t="shared" si="579"/>
        <v>0</v>
      </c>
      <c r="AB982" s="277">
        <f t="shared" si="580"/>
        <v>0</v>
      </c>
      <c r="AC982" s="10"/>
      <c r="AD982" s="21"/>
      <c r="AE982" s="10"/>
      <c r="AF982" s="21"/>
      <c r="AG982" s="116">
        <f t="shared" si="573"/>
        <v>0</v>
      </c>
      <c r="AH982" s="117">
        <f t="shared" si="574"/>
        <v>0</v>
      </c>
      <c r="AI982" s="67">
        <f>AD982/(C979-AH986)</f>
        <v>0</v>
      </c>
      <c r="AJ982" s="66">
        <f>AF982/(C979-AH986)</f>
        <v>0</v>
      </c>
      <c r="AK982" s="123"/>
      <c r="AL982" s="126">
        <f>AH982/C979</f>
        <v>0</v>
      </c>
    </row>
    <row r="983" spans="1:38" ht="138" customHeight="1" x14ac:dyDescent="0.25">
      <c r="A983" s="14">
        <v>5</v>
      </c>
      <c r="B983" s="15" t="s">
        <v>99</v>
      </c>
      <c r="C983" s="714"/>
      <c r="D983" s="717"/>
      <c r="E983" s="76"/>
      <c r="F983" s="446"/>
      <c r="G983" s="76"/>
      <c r="H983" s="446"/>
      <c r="I983" s="451"/>
      <c r="J983" s="234"/>
      <c r="K983" s="451"/>
      <c r="L983" s="446"/>
      <c r="M983" s="76"/>
      <c r="N983" s="234"/>
      <c r="O983" s="76"/>
      <c r="P983" s="234"/>
      <c r="Q983" s="76"/>
      <c r="R983" s="234"/>
      <c r="S983" s="76"/>
      <c r="T983" s="234"/>
      <c r="U983" s="76"/>
      <c r="V983" s="235"/>
      <c r="W983" s="234"/>
      <c r="X983" s="76"/>
      <c r="Y983" s="235"/>
      <c r="Z983" s="234"/>
      <c r="AA983" s="76"/>
      <c r="AB983" s="234"/>
      <c r="AC983" s="76"/>
      <c r="AD983" s="41"/>
      <c r="AE983" s="76"/>
      <c r="AF983" s="41"/>
      <c r="AG983" s="76">
        <f t="shared" si="573"/>
        <v>0</v>
      </c>
      <c r="AH983" s="41">
        <f t="shared" si="574"/>
        <v>0</v>
      </c>
      <c r="AI983" s="39">
        <f>AD983/(C979-AH986)</f>
        <v>0</v>
      </c>
      <c r="AJ983" s="90">
        <f>AF983/(C979-AH986)</f>
        <v>0</v>
      </c>
      <c r="AK983" s="123"/>
      <c r="AL983" s="125">
        <f>AH983/C979</f>
        <v>0</v>
      </c>
    </row>
    <row r="984" spans="1:38" ht="116.25" customHeight="1" x14ac:dyDescent="0.25">
      <c r="A984" s="14">
        <v>6</v>
      </c>
      <c r="B984" s="15" t="s">
        <v>16</v>
      </c>
      <c r="C984" s="714"/>
      <c r="D984" s="717"/>
      <c r="E984" s="251">
        <v>2</v>
      </c>
      <c r="F984" s="468">
        <v>76848.38</v>
      </c>
      <c r="G984" s="224">
        <v>3</v>
      </c>
      <c r="H984" s="475">
        <v>58750.75</v>
      </c>
      <c r="I984" s="199"/>
      <c r="J984" s="227"/>
      <c r="K984" s="199">
        <v>3</v>
      </c>
      <c r="L984" s="437">
        <v>58750.75</v>
      </c>
      <c r="M984" s="248">
        <f t="shared" ref="M984" si="581">SUM(I984,K984)</f>
        <v>3</v>
      </c>
      <c r="N984" s="249">
        <f t="shared" ref="N984" si="582">SUM(J984,L984)</f>
        <v>58750.75</v>
      </c>
      <c r="O984" s="226"/>
      <c r="P984" s="221"/>
      <c r="Q984" s="226"/>
      <c r="R984" s="221"/>
      <c r="S984" s="274">
        <f t="shared" ref="S984" si="583">SUM(O984,Q984)</f>
        <v>0</v>
      </c>
      <c r="T984" s="275">
        <f t="shared" ref="T984" si="584">SUM(P984,R984)</f>
        <v>0</v>
      </c>
      <c r="U984" s="231"/>
      <c r="V984" s="232"/>
      <c r="W984" s="230"/>
      <c r="X984" s="242"/>
      <c r="Y984" s="232"/>
      <c r="Z984" s="230"/>
      <c r="AA984" s="276">
        <f t="shared" ref="AA984" si="585">SUM(U984,X984)</f>
        <v>0</v>
      </c>
      <c r="AB984" s="277">
        <f t="shared" ref="AB984" si="586">SUM(V984,W984,Y984,Z984)</f>
        <v>0</v>
      </c>
      <c r="AC984" s="10"/>
      <c r="AD984" s="21"/>
      <c r="AE984" s="10"/>
      <c r="AF984" s="21"/>
      <c r="AG984" s="116">
        <f t="shared" si="573"/>
        <v>0</v>
      </c>
      <c r="AH984" s="117">
        <f t="shared" si="574"/>
        <v>0</v>
      </c>
      <c r="AI984" s="67">
        <f>AD984/(C979-AH986)</f>
        <v>0</v>
      </c>
      <c r="AJ984" s="66">
        <f>AF984/(C979-AH986)</f>
        <v>0</v>
      </c>
      <c r="AK984" s="123"/>
      <c r="AL984" s="126">
        <f>AH984/C979</f>
        <v>0</v>
      </c>
    </row>
    <row r="985" spans="1:38" ht="65.25" customHeight="1" x14ac:dyDescent="0.25">
      <c r="A985" s="14">
        <v>7</v>
      </c>
      <c r="B985" s="15" t="s">
        <v>98</v>
      </c>
      <c r="C985" s="714"/>
      <c r="D985" s="717"/>
      <c r="E985" s="252"/>
      <c r="F985" s="470"/>
      <c r="G985" s="233"/>
      <c r="H985" s="446"/>
      <c r="I985" s="451"/>
      <c r="J985" s="234"/>
      <c r="K985" s="451"/>
      <c r="L985" s="446"/>
      <c r="M985" s="240"/>
      <c r="N985" s="234"/>
      <c r="O985" s="233"/>
      <c r="P985" s="234"/>
      <c r="Q985" s="233"/>
      <c r="R985" s="234"/>
      <c r="S985" s="240"/>
      <c r="T985" s="234"/>
      <c r="U985" s="233"/>
      <c r="V985" s="235"/>
      <c r="W985" s="234"/>
      <c r="X985" s="240"/>
      <c r="Y985" s="235"/>
      <c r="Z985" s="234"/>
      <c r="AA985" s="240"/>
      <c r="AB985" s="79"/>
      <c r="AC985" s="40"/>
      <c r="AD985" s="41"/>
      <c r="AE985" s="40"/>
      <c r="AF985" s="41"/>
      <c r="AG985" s="76">
        <f t="shared" si="573"/>
        <v>0</v>
      </c>
      <c r="AH985" s="41">
        <f t="shared" si="574"/>
        <v>0</v>
      </c>
      <c r="AI985" s="39">
        <f>AD985/(C979-AH986)</f>
        <v>0</v>
      </c>
      <c r="AJ985" s="90">
        <f>AF985/(C979-AH986)</f>
        <v>0</v>
      </c>
      <c r="AK985" s="123"/>
      <c r="AL985" s="125">
        <f>AH985/C979</f>
        <v>0</v>
      </c>
    </row>
    <row r="986" spans="1:38" ht="59.25" customHeight="1" x14ac:dyDescent="0.25">
      <c r="A986" s="14">
        <v>8</v>
      </c>
      <c r="B986" s="15" t="s">
        <v>97</v>
      </c>
      <c r="C986" s="714"/>
      <c r="D986" s="717"/>
      <c r="E986" s="253"/>
      <c r="F986" s="472"/>
      <c r="G986" s="270">
        <v>10</v>
      </c>
      <c r="H986" s="271">
        <v>180000</v>
      </c>
      <c r="I986" s="451"/>
      <c r="J986" s="234"/>
      <c r="K986" s="199">
        <v>10</v>
      </c>
      <c r="L986" s="437">
        <v>180000</v>
      </c>
      <c r="M986" s="248">
        <f t="shared" ref="M986:M991" si="587">SUM(I986,K986)</f>
        <v>10</v>
      </c>
      <c r="N986" s="249">
        <f t="shared" ref="N986:N991" si="588">SUM(J986,L986)</f>
        <v>180000</v>
      </c>
      <c r="O986" s="101"/>
      <c r="P986" s="42"/>
      <c r="Q986" s="211">
        <v>1</v>
      </c>
      <c r="R986" s="212">
        <v>34164.400000000001</v>
      </c>
      <c r="S986" s="274">
        <f t="shared" ref="S986:S991" si="589">SUM(O986,Q986)</f>
        <v>1</v>
      </c>
      <c r="T986" s="275">
        <f t="shared" ref="T986:T991" si="590">SUM(P986,R986)</f>
        <v>34164.400000000001</v>
      </c>
      <c r="U986" s="233"/>
      <c r="V986" s="235"/>
      <c r="W986" s="234"/>
      <c r="X986" s="242">
        <v>5</v>
      </c>
      <c r="Y986" s="232"/>
      <c r="Z986" s="230">
        <v>34022.78</v>
      </c>
      <c r="AA986" s="276">
        <f t="shared" ref="AA986:AA991" si="591">SUM(U986,X986)</f>
        <v>5</v>
      </c>
      <c r="AB986" s="277">
        <f t="shared" ref="AB986:AB991" si="592">SUM(V986,W986,Y986,Z986)</f>
        <v>34022.78</v>
      </c>
      <c r="AC986" s="40"/>
      <c r="AD986" s="41"/>
      <c r="AE986" s="10"/>
      <c r="AF986" s="21"/>
      <c r="AG986" s="116">
        <f t="shared" si="573"/>
        <v>5</v>
      </c>
      <c r="AH986" s="117">
        <f t="shared" si="574"/>
        <v>34022.78</v>
      </c>
      <c r="AI986" s="169"/>
      <c r="AJ986" s="170"/>
      <c r="AK986" s="123">
        <f>AH992/C979</f>
        <v>7.8461997458618246E-2</v>
      </c>
      <c r="AL986" s="126">
        <f>AH986/C979</f>
        <v>2.6338596831539909E-2</v>
      </c>
    </row>
    <row r="987" spans="1:38" ht="60" customHeight="1" x14ac:dyDescent="0.25">
      <c r="A987" s="14">
        <v>9</v>
      </c>
      <c r="B987" s="15" t="s">
        <v>7</v>
      </c>
      <c r="C987" s="714"/>
      <c r="D987" s="717"/>
      <c r="E987" s="251"/>
      <c r="F987" s="468"/>
      <c r="G987" s="224"/>
      <c r="H987" s="475"/>
      <c r="I987" s="199"/>
      <c r="J987" s="227"/>
      <c r="K987" s="199"/>
      <c r="L987" s="437"/>
      <c r="M987" s="248">
        <f t="shared" si="587"/>
        <v>0</v>
      </c>
      <c r="N987" s="249">
        <f t="shared" si="588"/>
        <v>0</v>
      </c>
      <c r="O987" s="226"/>
      <c r="P987" s="221"/>
      <c r="Q987" s="226"/>
      <c r="R987" s="221"/>
      <c r="S987" s="274">
        <f t="shared" si="589"/>
        <v>0</v>
      </c>
      <c r="T987" s="275">
        <f t="shared" si="590"/>
        <v>0</v>
      </c>
      <c r="U987" s="231"/>
      <c r="V987" s="232"/>
      <c r="W987" s="230"/>
      <c r="X987" s="242"/>
      <c r="Y987" s="232"/>
      <c r="Z987" s="230"/>
      <c r="AA987" s="276">
        <f t="shared" si="591"/>
        <v>0</v>
      </c>
      <c r="AB987" s="277">
        <f t="shared" si="592"/>
        <v>0</v>
      </c>
      <c r="AC987" s="219"/>
      <c r="AD987" s="222"/>
      <c r="AE987" s="10"/>
      <c r="AF987" s="21"/>
      <c r="AG987" s="116">
        <f t="shared" si="573"/>
        <v>0</v>
      </c>
      <c r="AH987" s="117">
        <f t="shared" si="574"/>
        <v>0</v>
      </c>
      <c r="AI987" s="67">
        <f>AD987/(C979-AH986)</f>
        <v>0</v>
      </c>
      <c r="AJ987" s="66">
        <f>AF987/(C979-AH986)</f>
        <v>0</v>
      </c>
      <c r="AK987" s="123"/>
      <c r="AL987" s="126">
        <f>AH987/C979</f>
        <v>0</v>
      </c>
    </row>
    <row r="988" spans="1:38" ht="73.5" customHeight="1" x14ac:dyDescent="0.25">
      <c r="A988" s="14">
        <v>10</v>
      </c>
      <c r="B988" s="15" t="s">
        <v>8</v>
      </c>
      <c r="C988" s="714"/>
      <c r="D988" s="717"/>
      <c r="E988" s="251">
        <v>4</v>
      </c>
      <c r="F988" s="468">
        <v>460369.91</v>
      </c>
      <c r="G988" s="224">
        <v>1</v>
      </c>
      <c r="H988" s="475">
        <v>49077</v>
      </c>
      <c r="I988" s="199">
        <v>3</v>
      </c>
      <c r="J988" s="227">
        <v>196279.01</v>
      </c>
      <c r="K988" s="199">
        <v>1</v>
      </c>
      <c r="L988" s="437">
        <v>49077</v>
      </c>
      <c r="M988" s="248">
        <f t="shared" si="587"/>
        <v>4</v>
      </c>
      <c r="N988" s="249">
        <f t="shared" si="588"/>
        <v>245356.01</v>
      </c>
      <c r="O988" s="226">
        <v>2</v>
      </c>
      <c r="P988" s="221">
        <v>128948.81</v>
      </c>
      <c r="Q988" s="226"/>
      <c r="R988" s="221"/>
      <c r="S988" s="274">
        <f t="shared" si="589"/>
        <v>2</v>
      </c>
      <c r="T988" s="275">
        <f t="shared" si="590"/>
        <v>128948.81</v>
      </c>
      <c r="U988" s="231"/>
      <c r="V988" s="232"/>
      <c r="W988" s="230"/>
      <c r="X988" s="242"/>
      <c r="Y988" s="232"/>
      <c r="Z988" s="230"/>
      <c r="AA988" s="276">
        <f t="shared" si="591"/>
        <v>0</v>
      </c>
      <c r="AB988" s="277">
        <f t="shared" si="592"/>
        <v>0</v>
      </c>
      <c r="AC988" s="272">
        <v>1</v>
      </c>
      <c r="AD988" s="273">
        <v>67330.2</v>
      </c>
      <c r="AE988" s="9"/>
      <c r="AF988" s="22"/>
      <c r="AG988" s="116">
        <f t="shared" si="573"/>
        <v>1</v>
      </c>
      <c r="AH988" s="117">
        <f t="shared" si="574"/>
        <v>67330.2</v>
      </c>
      <c r="AI988" s="67">
        <f>AD988/(C979-AH986)</f>
        <v>5.3533395138658998E-2</v>
      </c>
      <c r="AJ988" s="66">
        <f>AF988/(C979-AH986)</f>
        <v>0</v>
      </c>
      <c r="AK988" s="123"/>
      <c r="AL988" s="126">
        <f>AH988/C979</f>
        <v>5.2123400627078341E-2</v>
      </c>
    </row>
    <row r="989" spans="1:38" ht="120" customHeight="1" x14ac:dyDescent="0.25">
      <c r="A989" s="14">
        <v>11</v>
      </c>
      <c r="B989" s="15" t="s">
        <v>12</v>
      </c>
      <c r="C989" s="714"/>
      <c r="D989" s="717"/>
      <c r="E989" s="251">
        <v>11</v>
      </c>
      <c r="F989" s="468">
        <v>471216.28</v>
      </c>
      <c r="G989" s="224"/>
      <c r="H989" s="475"/>
      <c r="I989" s="199">
        <v>4</v>
      </c>
      <c r="J989" s="227">
        <v>221062.2</v>
      </c>
      <c r="K989" s="199"/>
      <c r="L989" s="437"/>
      <c r="M989" s="248">
        <f t="shared" si="587"/>
        <v>4</v>
      </c>
      <c r="N989" s="249">
        <f t="shared" si="588"/>
        <v>221062.2</v>
      </c>
      <c r="O989" s="226">
        <v>4</v>
      </c>
      <c r="P989" s="221">
        <v>221062.2</v>
      </c>
      <c r="Q989" s="226"/>
      <c r="R989" s="221"/>
      <c r="S989" s="274">
        <f t="shared" si="589"/>
        <v>4</v>
      </c>
      <c r="T989" s="275">
        <f t="shared" si="590"/>
        <v>221062.2</v>
      </c>
      <c r="U989" s="231"/>
      <c r="V989" s="232"/>
      <c r="W989" s="230"/>
      <c r="X989" s="242"/>
      <c r="Y989" s="232"/>
      <c r="Z989" s="230"/>
      <c r="AA989" s="276">
        <f t="shared" si="591"/>
        <v>0</v>
      </c>
      <c r="AB989" s="277">
        <f t="shared" si="592"/>
        <v>0</v>
      </c>
      <c r="AC989" s="219"/>
      <c r="AD989" s="222"/>
      <c r="AE989" s="10"/>
      <c r="AF989" s="21"/>
      <c r="AG989" s="116">
        <f t="shared" si="573"/>
        <v>0</v>
      </c>
      <c r="AH989" s="117">
        <f t="shared" si="574"/>
        <v>0</v>
      </c>
      <c r="AI989" s="67">
        <f>AD989/(C979-AH986)</f>
        <v>0</v>
      </c>
      <c r="AJ989" s="66">
        <f>AF989/(C979-AH986)</f>
        <v>0</v>
      </c>
      <c r="AK989" s="123"/>
      <c r="AL989" s="126">
        <f>AH989/C979</f>
        <v>0</v>
      </c>
    </row>
    <row r="990" spans="1:38" ht="63.75" customHeight="1" x14ac:dyDescent="0.25">
      <c r="A990" s="14">
        <v>12</v>
      </c>
      <c r="B990" s="15" t="s">
        <v>9</v>
      </c>
      <c r="C990" s="714"/>
      <c r="D990" s="717"/>
      <c r="E990" s="251">
        <v>2</v>
      </c>
      <c r="F990" s="468">
        <v>135000</v>
      </c>
      <c r="G990" s="224"/>
      <c r="H990" s="475"/>
      <c r="I990" s="199"/>
      <c r="J990" s="227"/>
      <c r="K990" s="199"/>
      <c r="L990" s="437"/>
      <c r="M990" s="248">
        <f t="shared" si="587"/>
        <v>0</v>
      </c>
      <c r="N990" s="249">
        <f t="shared" si="588"/>
        <v>0</v>
      </c>
      <c r="O990" s="226"/>
      <c r="P990" s="221"/>
      <c r="Q990" s="226"/>
      <c r="R990" s="221"/>
      <c r="S990" s="274">
        <f t="shared" si="589"/>
        <v>0</v>
      </c>
      <c r="T990" s="275">
        <f t="shared" si="590"/>
        <v>0</v>
      </c>
      <c r="U990" s="231"/>
      <c r="V990" s="232"/>
      <c r="W990" s="230"/>
      <c r="X990" s="242"/>
      <c r="Y990" s="232"/>
      <c r="Z990" s="230"/>
      <c r="AA990" s="276">
        <f t="shared" si="591"/>
        <v>0</v>
      </c>
      <c r="AB990" s="277">
        <f t="shared" si="592"/>
        <v>0</v>
      </c>
      <c r="AC990" s="219"/>
      <c r="AD990" s="222"/>
      <c r="AE990" s="10"/>
      <c r="AF990" s="21"/>
      <c r="AG990" s="116">
        <f t="shared" si="573"/>
        <v>0</v>
      </c>
      <c r="AH990" s="117">
        <f t="shared" si="574"/>
        <v>0</v>
      </c>
      <c r="AI990" s="67">
        <f>AD990/(C979-AH986)</f>
        <v>0</v>
      </c>
      <c r="AJ990" s="66">
        <f>AF990/(C979-AH986)</f>
        <v>0</v>
      </c>
      <c r="AK990" s="123"/>
      <c r="AL990" s="126">
        <f>AH990/C979</f>
        <v>0</v>
      </c>
    </row>
    <row r="991" spans="1:38" ht="62.25" customHeight="1" thickBot="1" x14ac:dyDescent="0.3">
      <c r="A991" s="16">
        <v>13</v>
      </c>
      <c r="B991" s="17" t="s">
        <v>10</v>
      </c>
      <c r="C991" s="715"/>
      <c r="D991" s="718"/>
      <c r="E991" s="255">
        <v>22</v>
      </c>
      <c r="F991" s="474">
        <v>842081.89</v>
      </c>
      <c r="G991" s="225">
        <v>6</v>
      </c>
      <c r="H991" s="476">
        <v>329987.40000000002</v>
      </c>
      <c r="I991" s="200">
        <v>7</v>
      </c>
      <c r="J991" s="256">
        <v>234997.25</v>
      </c>
      <c r="K991" s="200">
        <v>6</v>
      </c>
      <c r="L991" s="478">
        <v>329987.40000000002</v>
      </c>
      <c r="M991" s="248">
        <f t="shared" si="587"/>
        <v>13</v>
      </c>
      <c r="N991" s="249">
        <f t="shared" si="588"/>
        <v>564984.65</v>
      </c>
      <c r="O991" s="44">
        <v>7</v>
      </c>
      <c r="P991" s="20">
        <v>234997.25</v>
      </c>
      <c r="Q991" s="44"/>
      <c r="R991" s="20"/>
      <c r="S991" s="274">
        <f t="shared" si="589"/>
        <v>7</v>
      </c>
      <c r="T991" s="275">
        <f t="shared" si="590"/>
        <v>234997.25</v>
      </c>
      <c r="U991" s="257"/>
      <c r="V991" s="259"/>
      <c r="W991" s="258"/>
      <c r="X991" s="260"/>
      <c r="Y991" s="259"/>
      <c r="Z991" s="258"/>
      <c r="AA991" s="276">
        <f t="shared" si="591"/>
        <v>0</v>
      </c>
      <c r="AB991" s="277">
        <f t="shared" si="592"/>
        <v>0</v>
      </c>
      <c r="AC991" s="220"/>
      <c r="AD991" s="223"/>
      <c r="AE991" s="18"/>
      <c r="AF991" s="23"/>
      <c r="AG991" s="118">
        <f t="shared" si="573"/>
        <v>0</v>
      </c>
      <c r="AH991" s="119">
        <f t="shared" si="574"/>
        <v>0</v>
      </c>
      <c r="AI991" s="68">
        <f>AD991/(C979-AH986)</f>
        <v>0</v>
      </c>
      <c r="AJ991" s="69">
        <f>AF991/(C979-AH986)</f>
        <v>0</v>
      </c>
      <c r="AK991" s="129"/>
      <c r="AL991" s="127">
        <f>AH991/C979</f>
        <v>0</v>
      </c>
    </row>
    <row r="992" spans="1:38" ht="29.25" customHeight="1" thickBot="1" x14ac:dyDescent="0.3">
      <c r="A992" s="719" t="s">
        <v>40</v>
      </c>
      <c r="B992" s="720"/>
      <c r="C992" s="11">
        <f>C979</f>
        <v>1291746.1099999999</v>
      </c>
      <c r="D992" s="11">
        <f>D979</f>
        <v>1190393.1299999999</v>
      </c>
      <c r="E992" s="56">
        <f t="shared" ref="E992:L992" si="593">SUM(E979:E991)</f>
        <v>44</v>
      </c>
      <c r="F992" s="236">
        <f t="shared" si="593"/>
        <v>2260331.92</v>
      </c>
      <c r="G992" s="56">
        <f t="shared" si="593"/>
        <v>20</v>
      </c>
      <c r="H992" s="236">
        <f t="shared" si="593"/>
        <v>617815.15</v>
      </c>
      <c r="I992" s="241">
        <f t="shared" si="593"/>
        <v>15</v>
      </c>
      <c r="J992" s="57">
        <f t="shared" si="593"/>
        <v>673930.96</v>
      </c>
      <c r="K992" s="241">
        <f t="shared" si="593"/>
        <v>20</v>
      </c>
      <c r="L992" s="244">
        <f t="shared" si="593"/>
        <v>617815.15</v>
      </c>
      <c r="M992" s="51">
        <f>SUM(M979:M991)</f>
        <v>35</v>
      </c>
      <c r="N992" s="244">
        <f>SUM(N979:N991)</f>
        <v>1291746.1099999999</v>
      </c>
      <c r="O992" s="97">
        <f>SUM(O979:O991)</f>
        <v>14</v>
      </c>
      <c r="P992" s="236">
        <f>SUM(P979:P991)</f>
        <v>606600.76</v>
      </c>
      <c r="Q992" s="86">
        <f t="shared" ref="Q992:AJ992" si="594">SUM(Q979:Q991)</f>
        <v>1</v>
      </c>
      <c r="R992" s="236">
        <f t="shared" si="594"/>
        <v>34164.400000000001</v>
      </c>
      <c r="S992" s="75">
        <f t="shared" si="594"/>
        <v>15</v>
      </c>
      <c r="T992" s="46">
        <f t="shared" si="594"/>
        <v>640765.16</v>
      </c>
      <c r="U992" s="86">
        <f t="shared" si="594"/>
        <v>0</v>
      </c>
      <c r="V992" s="236">
        <f t="shared" si="594"/>
        <v>0</v>
      </c>
      <c r="W992" s="236">
        <f t="shared" si="594"/>
        <v>0</v>
      </c>
      <c r="X992" s="75">
        <f t="shared" si="594"/>
        <v>5</v>
      </c>
      <c r="Y992" s="236">
        <f t="shared" si="594"/>
        <v>0</v>
      </c>
      <c r="Z992" s="236">
        <f t="shared" si="594"/>
        <v>34022.78</v>
      </c>
      <c r="AA992" s="75">
        <f t="shared" si="594"/>
        <v>5</v>
      </c>
      <c r="AB992" s="46">
        <f t="shared" si="594"/>
        <v>34022.78</v>
      </c>
      <c r="AC992" s="86">
        <f t="shared" si="594"/>
        <v>1</v>
      </c>
      <c r="AD992" s="46">
        <f t="shared" si="594"/>
        <v>67330.2</v>
      </c>
      <c r="AE992" s="86">
        <f t="shared" si="594"/>
        <v>0</v>
      </c>
      <c r="AF992" s="46">
        <f t="shared" si="594"/>
        <v>0</v>
      </c>
      <c r="AG992" s="75">
        <f t="shared" si="594"/>
        <v>6</v>
      </c>
      <c r="AH992" s="46">
        <f t="shared" si="594"/>
        <v>101352.98</v>
      </c>
      <c r="AI992" s="87">
        <f t="shared" si="594"/>
        <v>5.3533395138658998E-2</v>
      </c>
      <c r="AJ992" s="87">
        <f t="shared" si="594"/>
        <v>0</v>
      </c>
      <c r="AK992" s="130">
        <f>AK986</f>
        <v>7.8461997458618246E-2</v>
      </c>
      <c r="AL992" s="128">
        <f>AH992/C979</f>
        <v>7.8461997458618246E-2</v>
      </c>
    </row>
    <row r="993" spans="1:39" ht="21.75" thickBot="1" x14ac:dyDescent="0.3">
      <c r="AF993" s="24" t="s">
        <v>113</v>
      </c>
      <c r="AG993" s="72">
        <v>4.3499999999999996</v>
      </c>
      <c r="AH993" s="25">
        <f>AH992/AG993</f>
        <v>23299.53563218391</v>
      </c>
    </row>
    <row r="994" spans="1:39" ht="15.75" thickTop="1" x14ac:dyDescent="0.25">
      <c r="A994" s="721" t="s">
        <v>45</v>
      </c>
      <c r="B994" s="722"/>
      <c r="C994" s="722"/>
      <c r="D994" s="722"/>
      <c r="E994" s="722"/>
      <c r="F994" s="722"/>
      <c r="G994" s="722"/>
      <c r="H994" s="722"/>
      <c r="I994" s="722"/>
      <c r="J994" s="722"/>
      <c r="K994" s="723"/>
      <c r="L994" s="722"/>
      <c r="M994" s="722"/>
      <c r="N994" s="722"/>
      <c r="O994" s="722"/>
      <c r="P994" s="722"/>
      <c r="Q994" s="724"/>
    </row>
    <row r="995" spans="1:39" ht="18.75" x14ac:dyDescent="0.3">
      <c r="A995" s="725"/>
      <c r="B995" s="726"/>
      <c r="C995" s="726"/>
      <c r="D995" s="726"/>
      <c r="E995" s="726"/>
      <c r="F995" s="726"/>
      <c r="G995" s="726"/>
      <c r="H995" s="726"/>
      <c r="I995" s="726"/>
      <c r="J995" s="726"/>
      <c r="K995" s="727"/>
      <c r="L995" s="726"/>
      <c r="M995" s="726"/>
      <c r="N995" s="726"/>
      <c r="O995" s="726"/>
      <c r="P995" s="726"/>
      <c r="Q995" s="728"/>
      <c r="AF995" s="33"/>
    </row>
    <row r="996" spans="1:39" ht="15.75" x14ac:dyDescent="0.25">
      <c r="A996" s="725"/>
      <c r="B996" s="726"/>
      <c r="C996" s="726"/>
      <c r="D996" s="726"/>
      <c r="E996" s="726"/>
      <c r="F996" s="726"/>
      <c r="G996" s="726"/>
      <c r="H996" s="726"/>
      <c r="I996" s="726"/>
      <c r="J996" s="726"/>
      <c r="K996" s="727"/>
      <c r="L996" s="726"/>
      <c r="M996" s="726"/>
      <c r="N996" s="726"/>
      <c r="O996" s="726"/>
      <c r="P996" s="726"/>
      <c r="Q996" s="728"/>
      <c r="AE996" s="34" t="s">
        <v>66</v>
      </c>
      <c r="AF996" s="24"/>
    </row>
    <row r="997" spans="1:39" ht="15.75" x14ac:dyDescent="0.25">
      <c r="A997" s="725"/>
      <c r="B997" s="726"/>
      <c r="C997" s="726"/>
      <c r="D997" s="726"/>
      <c r="E997" s="726"/>
      <c r="F997" s="726"/>
      <c r="G997" s="726"/>
      <c r="H997" s="726"/>
      <c r="I997" s="726"/>
      <c r="J997" s="726"/>
      <c r="K997" s="727"/>
      <c r="L997" s="726"/>
      <c r="M997" s="726"/>
      <c r="N997" s="726"/>
      <c r="O997" s="726"/>
      <c r="P997" s="726"/>
      <c r="Q997" s="728"/>
      <c r="AE997" s="34" t="s">
        <v>46</v>
      </c>
      <c r="AF997" s="54">
        <f>(Z992-Z986)+(AF992-AF986)</f>
        <v>0</v>
      </c>
    </row>
    <row r="998" spans="1:39" ht="15.75" x14ac:dyDescent="0.25">
      <c r="A998" s="725"/>
      <c r="B998" s="726"/>
      <c r="C998" s="726"/>
      <c r="D998" s="726"/>
      <c r="E998" s="726"/>
      <c r="F998" s="726"/>
      <c r="G998" s="726"/>
      <c r="H998" s="726"/>
      <c r="I998" s="726"/>
      <c r="J998" s="726"/>
      <c r="K998" s="727"/>
      <c r="L998" s="726"/>
      <c r="M998" s="726"/>
      <c r="N998" s="726"/>
      <c r="O998" s="726"/>
      <c r="P998" s="726"/>
      <c r="Q998" s="728"/>
      <c r="AE998" s="34" t="s">
        <v>47</v>
      </c>
      <c r="AF998" s="54">
        <f>W992+AD992</f>
        <v>67330.2</v>
      </c>
    </row>
    <row r="999" spans="1:39" ht="15.75" x14ac:dyDescent="0.25">
      <c r="A999" s="725"/>
      <c r="B999" s="726"/>
      <c r="C999" s="726"/>
      <c r="D999" s="726"/>
      <c r="E999" s="726"/>
      <c r="F999" s="726"/>
      <c r="G999" s="726"/>
      <c r="H999" s="726"/>
      <c r="I999" s="726"/>
      <c r="J999" s="726"/>
      <c r="K999" s="727"/>
      <c r="L999" s="726"/>
      <c r="M999" s="726"/>
      <c r="N999" s="726"/>
      <c r="O999" s="726"/>
      <c r="P999" s="726"/>
      <c r="Q999" s="728"/>
      <c r="AE999" s="34" t="s">
        <v>48</v>
      </c>
      <c r="AF999" s="54">
        <f>Z986+AF986</f>
        <v>34022.78</v>
      </c>
    </row>
    <row r="1000" spans="1:39" ht="15.75" x14ac:dyDescent="0.25">
      <c r="A1000" s="725"/>
      <c r="B1000" s="726"/>
      <c r="C1000" s="726"/>
      <c r="D1000" s="726"/>
      <c r="E1000" s="726"/>
      <c r="F1000" s="726"/>
      <c r="G1000" s="726"/>
      <c r="H1000" s="726"/>
      <c r="I1000" s="726"/>
      <c r="J1000" s="726"/>
      <c r="K1000" s="727"/>
      <c r="L1000" s="726"/>
      <c r="M1000" s="726"/>
      <c r="N1000" s="726"/>
      <c r="O1000" s="726"/>
      <c r="P1000" s="726"/>
      <c r="Q1000" s="728"/>
      <c r="AE1000" s="34" t="s">
        <v>49</v>
      </c>
      <c r="AF1000" s="55">
        <f>SUM(AF997:AF999)</f>
        <v>101352.98</v>
      </c>
    </row>
    <row r="1001" spans="1:39" x14ac:dyDescent="0.25">
      <c r="A1001" s="725"/>
      <c r="B1001" s="726"/>
      <c r="C1001" s="726"/>
      <c r="D1001" s="726"/>
      <c r="E1001" s="726"/>
      <c r="F1001" s="726"/>
      <c r="G1001" s="726"/>
      <c r="H1001" s="726"/>
      <c r="I1001" s="726"/>
      <c r="J1001" s="726"/>
      <c r="K1001" s="727"/>
      <c r="L1001" s="726"/>
      <c r="M1001" s="726"/>
      <c r="N1001" s="726"/>
      <c r="O1001" s="726"/>
      <c r="P1001" s="726"/>
      <c r="Q1001" s="728"/>
    </row>
    <row r="1002" spans="1:39" ht="15.75" thickBot="1" x14ac:dyDescent="0.3">
      <c r="A1002" s="729"/>
      <c r="B1002" s="730"/>
      <c r="C1002" s="730"/>
      <c r="D1002" s="730"/>
      <c r="E1002" s="730"/>
      <c r="F1002" s="730"/>
      <c r="G1002" s="730"/>
      <c r="H1002" s="730"/>
      <c r="I1002" s="730"/>
      <c r="J1002" s="730"/>
      <c r="K1002" s="731"/>
      <c r="L1002" s="730"/>
      <c r="M1002" s="730"/>
      <c r="N1002" s="730"/>
      <c r="O1002" s="730"/>
      <c r="P1002" s="730"/>
      <c r="Q1002" s="732"/>
    </row>
    <row r="1003" spans="1:39" ht="15.75" thickTop="1" x14ac:dyDescent="0.25"/>
    <row r="1005" spans="1:39" ht="15.75" thickBot="1" x14ac:dyDescent="0.3"/>
    <row r="1006" spans="1:39" ht="27" thickBot="1" x14ac:dyDescent="0.3">
      <c r="A1006" s="733" t="s">
        <v>150</v>
      </c>
      <c r="B1006" s="734"/>
      <c r="C1006" s="734"/>
      <c r="D1006" s="734"/>
      <c r="E1006" s="734"/>
      <c r="F1006" s="734"/>
      <c r="G1006" s="734"/>
      <c r="H1006" s="734"/>
      <c r="I1006" s="734"/>
      <c r="J1006" s="734"/>
      <c r="K1006" s="735"/>
      <c r="L1006" s="734"/>
      <c r="M1006" s="734"/>
      <c r="N1006" s="734"/>
      <c r="O1006" s="734"/>
      <c r="P1006" s="734"/>
      <c r="Q1006" s="734"/>
      <c r="R1006" s="734"/>
      <c r="S1006" s="734"/>
      <c r="T1006" s="734"/>
      <c r="U1006" s="734"/>
      <c r="V1006" s="734"/>
      <c r="W1006" s="734"/>
      <c r="X1006" s="734"/>
      <c r="Y1006" s="734"/>
      <c r="Z1006" s="734"/>
      <c r="AA1006" s="734"/>
      <c r="AB1006" s="734"/>
      <c r="AC1006" s="734"/>
      <c r="AD1006" s="734"/>
      <c r="AE1006" s="734"/>
      <c r="AF1006" s="734"/>
      <c r="AG1006" s="734"/>
      <c r="AH1006" s="734"/>
      <c r="AI1006" s="734"/>
      <c r="AJ1006" s="734"/>
      <c r="AK1006" s="736"/>
      <c r="AL1006" s="73"/>
      <c r="AM1006" s="45"/>
    </row>
    <row r="1007" spans="1:39" ht="21" customHeight="1" x14ac:dyDescent="0.25">
      <c r="A1007" s="737" t="s">
        <v>114</v>
      </c>
      <c r="B1007" s="738"/>
      <c r="C1007" s="744" t="s">
        <v>41</v>
      </c>
      <c r="D1007" s="745"/>
      <c r="E1007" s="748" t="s">
        <v>100</v>
      </c>
      <c r="F1007" s="749"/>
      <c r="G1007" s="749"/>
      <c r="H1007" s="749"/>
      <c r="I1007" s="749"/>
      <c r="J1007" s="749"/>
      <c r="K1007" s="750"/>
      <c r="L1007" s="749"/>
      <c r="M1007" s="749"/>
      <c r="N1007" s="749"/>
      <c r="O1007" s="754" t="s">
        <v>77</v>
      </c>
      <c r="P1007" s="755"/>
      <c r="Q1007" s="755"/>
      <c r="R1007" s="755"/>
      <c r="S1007" s="755"/>
      <c r="T1007" s="755"/>
      <c r="U1007" s="755"/>
      <c r="V1007" s="755"/>
      <c r="W1007" s="755"/>
      <c r="X1007" s="755"/>
      <c r="Y1007" s="755"/>
      <c r="Z1007" s="755"/>
      <c r="AA1007" s="755"/>
      <c r="AB1007" s="755"/>
      <c r="AC1007" s="755"/>
      <c r="AD1007" s="755"/>
      <c r="AE1007" s="755"/>
      <c r="AF1007" s="755"/>
      <c r="AG1007" s="755"/>
      <c r="AH1007" s="755"/>
      <c r="AI1007" s="755"/>
      <c r="AJ1007" s="755"/>
      <c r="AK1007" s="756"/>
      <c r="AL1007" s="63"/>
    </row>
    <row r="1008" spans="1:39" ht="36" customHeight="1" thickBot="1" x14ac:dyDescent="0.3">
      <c r="A1008" s="739"/>
      <c r="B1008" s="740"/>
      <c r="C1008" s="746"/>
      <c r="D1008" s="747"/>
      <c r="E1008" s="751"/>
      <c r="F1008" s="752"/>
      <c r="G1008" s="752"/>
      <c r="H1008" s="752"/>
      <c r="I1008" s="752"/>
      <c r="J1008" s="752"/>
      <c r="K1008" s="753"/>
      <c r="L1008" s="752"/>
      <c r="M1008" s="752"/>
      <c r="N1008" s="752"/>
      <c r="O1008" s="757"/>
      <c r="P1008" s="758"/>
      <c r="Q1008" s="758"/>
      <c r="R1008" s="758"/>
      <c r="S1008" s="758"/>
      <c r="T1008" s="758"/>
      <c r="U1008" s="758"/>
      <c r="V1008" s="758"/>
      <c r="W1008" s="758"/>
      <c r="X1008" s="758"/>
      <c r="Y1008" s="758"/>
      <c r="Z1008" s="758"/>
      <c r="AA1008" s="758"/>
      <c r="AB1008" s="758"/>
      <c r="AC1008" s="758"/>
      <c r="AD1008" s="758"/>
      <c r="AE1008" s="758"/>
      <c r="AF1008" s="758"/>
      <c r="AG1008" s="758"/>
      <c r="AH1008" s="758"/>
      <c r="AI1008" s="758"/>
      <c r="AJ1008" s="758"/>
      <c r="AK1008" s="759"/>
      <c r="AL1008" s="63"/>
    </row>
    <row r="1009" spans="1:39" s="33" customFormat="1" ht="84" customHeight="1" thickBot="1" x14ac:dyDescent="0.35">
      <c r="A1009" s="739"/>
      <c r="B1009" s="741"/>
      <c r="C1009" s="760" t="s">
        <v>43</v>
      </c>
      <c r="D1009" s="762" t="s">
        <v>44</v>
      </c>
      <c r="E1009" s="764" t="s">
        <v>59</v>
      </c>
      <c r="F1009" s="765"/>
      <c r="G1009" s="765"/>
      <c r="H1009" s="766"/>
      <c r="I1009" s="767" t="s">
        <v>58</v>
      </c>
      <c r="J1009" s="768"/>
      <c r="K1009" s="769"/>
      <c r="L1009" s="770"/>
      <c r="M1009" s="771" t="s">
        <v>49</v>
      </c>
      <c r="N1009" s="772"/>
      <c r="O1009" s="773" t="s">
        <v>103</v>
      </c>
      <c r="P1009" s="774"/>
      <c r="Q1009" s="774"/>
      <c r="R1009" s="775"/>
      <c r="S1009" s="776" t="s">
        <v>49</v>
      </c>
      <c r="T1009" s="777"/>
      <c r="U1009" s="778" t="s">
        <v>152</v>
      </c>
      <c r="V1009" s="779"/>
      <c r="W1009" s="779"/>
      <c r="X1009" s="779"/>
      <c r="Y1009" s="779"/>
      <c r="Z1009" s="780"/>
      <c r="AA1009" s="781" t="s">
        <v>49</v>
      </c>
      <c r="AB1009" s="782"/>
      <c r="AC1009" s="783" t="s">
        <v>105</v>
      </c>
      <c r="AD1009" s="784"/>
      <c r="AE1009" s="784"/>
      <c r="AF1009" s="785"/>
      <c r="AG1009" s="786" t="s">
        <v>49</v>
      </c>
      <c r="AH1009" s="787"/>
      <c r="AI1009" s="788" t="s">
        <v>23</v>
      </c>
      <c r="AJ1009" s="789"/>
      <c r="AK1009" s="790"/>
      <c r="AL1009" s="62"/>
    </row>
    <row r="1010" spans="1:39" ht="113.25" thickBot="1" x14ac:dyDescent="0.3">
      <c r="A1010" s="742"/>
      <c r="B1010" s="743"/>
      <c r="C1010" s="761"/>
      <c r="D1010" s="763"/>
      <c r="E1010" s="91" t="s">
        <v>81</v>
      </c>
      <c r="F1010" s="619" t="s">
        <v>82</v>
      </c>
      <c r="G1010" s="91" t="s">
        <v>83</v>
      </c>
      <c r="H1010" s="619" t="s">
        <v>84</v>
      </c>
      <c r="I1010" s="197" t="s">
        <v>81</v>
      </c>
      <c r="J1010" s="64" t="s">
        <v>92</v>
      </c>
      <c r="K1010" s="197" t="s">
        <v>93</v>
      </c>
      <c r="L1010" s="64" t="s">
        <v>94</v>
      </c>
      <c r="M1010" s="98" t="s">
        <v>85</v>
      </c>
      <c r="N1010" s="207" t="s">
        <v>86</v>
      </c>
      <c r="O1010" s="100" t="s">
        <v>87</v>
      </c>
      <c r="P1010" s="102" t="s">
        <v>101</v>
      </c>
      <c r="Q1010" s="100" t="s">
        <v>88</v>
      </c>
      <c r="R1010" s="102" t="s">
        <v>102</v>
      </c>
      <c r="S1010" s="103" t="s">
        <v>89</v>
      </c>
      <c r="T1010" s="213" t="s">
        <v>90</v>
      </c>
      <c r="U1010" s="104" t="s">
        <v>87</v>
      </c>
      <c r="V1010" s="107" t="s">
        <v>106</v>
      </c>
      <c r="W1010" s="105" t="s">
        <v>107</v>
      </c>
      <c r="X1010" s="108" t="s">
        <v>88</v>
      </c>
      <c r="Y1010" s="107" t="s">
        <v>108</v>
      </c>
      <c r="Z1010" s="105" t="s">
        <v>109</v>
      </c>
      <c r="AA1010" s="110" t="s">
        <v>95</v>
      </c>
      <c r="AB1010" s="111" t="s">
        <v>96</v>
      </c>
      <c r="AC1010" s="112" t="s">
        <v>87</v>
      </c>
      <c r="AD1010" s="113" t="s">
        <v>101</v>
      </c>
      <c r="AE1010" s="112" t="s">
        <v>88</v>
      </c>
      <c r="AF1010" s="113" t="s">
        <v>102</v>
      </c>
      <c r="AG1010" s="114" t="s">
        <v>91</v>
      </c>
      <c r="AH1010" s="115" t="s">
        <v>110</v>
      </c>
      <c r="AI1010" s="120" t="s">
        <v>111</v>
      </c>
      <c r="AJ1010" s="122" t="s">
        <v>112</v>
      </c>
      <c r="AK1010" s="151" t="s">
        <v>79</v>
      </c>
      <c r="AL1010" s="58"/>
      <c r="AM1010" s="59"/>
    </row>
    <row r="1011" spans="1:39" ht="15.75" thickBot="1" x14ac:dyDescent="0.3">
      <c r="A1011" s="708" t="s">
        <v>1</v>
      </c>
      <c r="B1011" s="709"/>
      <c r="C1011" s="139" t="s">
        <v>2</v>
      </c>
      <c r="D1011" s="143" t="s">
        <v>3</v>
      </c>
      <c r="E1011" s="144" t="s">
        <v>4</v>
      </c>
      <c r="F1011" s="264" t="s">
        <v>5</v>
      </c>
      <c r="G1011" s="144" t="s">
        <v>33</v>
      </c>
      <c r="H1011" s="264" t="s">
        <v>34</v>
      </c>
      <c r="I1011" s="263" t="s">
        <v>18</v>
      </c>
      <c r="J1011" s="146" t="s">
        <v>19</v>
      </c>
      <c r="K1011" s="263" t="s">
        <v>20</v>
      </c>
      <c r="L1011" s="264" t="s">
        <v>21</v>
      </c>
      <c r="M1011" s="145" t="s">
        <v>22</v>
      </c>
      <c r="N1011" s="264" t="s">
        <v>35</v>
      </c>
      <c r="O1011" s="144" t="s">
        <v>36</v>
      </c>
      <c r="P1011" s="264" t="s">
        <v>37</v>
      </c>
      <c r="Q1011" s="144" t="s">
        <v>38</v>
      </c>
      <c r="R1011" s="264" t="s">
        <v>24</v>
      </c>
      <c r="S1011" s="145" t="s">
        <v>25</v>
      </c>
      <c r="T1011" s="146" t="s">
        <v>26</v>
      </c>
      <c r="U1011" s="144" t="s">
        <v>27</v>
      </c>
      <c r="V1011" s="88" t="s">
        <v>28</v>
      </c>
      <c r="W1011" s="147" t="s">
        <v>29</v>
      </c>
      <c r="X1011" s="148" t="s">
        <v>30</v>
      </c>
      <c r="Y1011" s="89" t="s">
        <v>31</v>
      </c>
      <c r="Z1011" s="264" t="s">
        <v>32</v>
      </c>
      <c r="AA1011" s="145" t="s">
        <v>51</v>
      </c>
      <c r="AB1011" s="140" t="s">
        <v>52</v>
      </c>
      <c r="AC1011" s="144" t="s">
        <v>53</v>
      </c>
      <c r="AD1011" s="140" t="s">
        <v>54</v>
      </c>
      <c r="AE1011" s="144" t="s">
        <v>55</v>
      </c>
      <c r="AF1011" s="140" t="s">
        <v>56</v>
      </c>
      <c r="AG1011" s="145" t="s">
        <v>60</v>
      </c>
      <c r="AH1011" s="140" t="s">
        <v>61</v>
      </c>
      <c r="AI1011" s="139" t="s">
        <v>62</v>
      </c>
      <c r="AJ1011" s="140" t="s">
        <v>63</v>
      </c>
      <c r="AK1011" s="152" t="s">
        <v>64</v>
      </c>
      <c r="AL1011" s="60"/>
      <c r="AM1011" s="59"/>
    </row>
    <row r="1012" spans="1:39" ht="37.5" x14ac:dyDescent="0.25">
      <c r="A1012" s="31">
        <v>1</v>
      </c>
      <c r="B1012" s="131" t="s">
        <v>71</v>
      </c>
      <c r="C1012" s="864">
        <f>C979</f>
        <v>1291746.1099999999</v>
      </c>
      <c r="D1012" s="865">
        <f>C1012-AH1023</f>
        <v>1190393.1299999999</v>
      </c>
      <c r="E1012" s="251">
        <v>4</v>
      </c>
      <c r="F1012" s="468">
        <v>319451.5</v>
      </c>
      <c r="G1012" s="224"/>
      <c r="H1012" s="475"/>
      <c r="I1012" s="199">
        <v>1</v>
      </c>
      <c r="J1012" s="227">
        <v>8978.34</v>
      </c>
      <c r="K1012" s="199"/>
      <c r="L1012" s="437"/>
      <c r="M1012" s="248">
        <f t="shared" ref="M1012:M1022" si="595">SUM(I1012,K1012)</f>
        <v>1</v>
      </c>
      <c r="N1012" s="249">
        <f t="shared" ref="N1012:N1022" si="596">SUM(J1012,L1012)</f>
        <v>8978.34</v>
      </c>
      <c r="O1012" s="226">
        <f>I1012</f>
        <v>1</v>
      </c>
      <c r="P1012" s="221">
        <f>J1012</f>
        <v>8978.34</v>
      </c>
      <c r="Q1012" s="226"/>
      <c r="R1012" s="221"/>
      <c r="S1012" s="245">
        <f t="shared" ref="S1012:S1022" si="597">O1012+Q1012</f>
        <v>1</v>
      </c>
      <c r="T1012" s="246">
        <f t="shared" ref="T1012:T1022" si="598">P1012+R1012</f>
        <v>8978.34</v>
      </c>
      <c r="U1012" s="231"/>
      <c r="V1012" s="232"/>
      <c r="W1012" s="230"/>
      <c r="X1012" s="242"/>
      <c r="Y1012" s="232"/>
      <c r="Z1012" s="230"/>
      <c r="AA1012" s="239">
        <f t="shared" ref="AA1012:AA1022" si="599">U1012+X1012</f>
        <v>0</v>
      </c>
      <c r="AB1012" s="229">
        <f t="shared" ref="AB1012:AB1022" si="600">W1012+Z1012</f>
        <v>0</v>
      </c>
      <c r="AC1012" s="219"/>
      <c r="AD1012" s="222"/>
      <c r="AE1012" s="219"/>
      <c r="AF1012" s="222"/>
      <c r="AG1012" s="261">
        <f t="shared" ref="AG1012:AG1022" si="601">U1012+X1012+AC1012+AE1012</f>
        <v>0</v>
      </c>
      <c r="AH1012" s="262">
        <f t="shared" ref="AH1012:AH1022" si="602">W1012+Z1012+AD1012+AF1012</f>
        <v>0</v>
      </c>
      <c r="AI1012" s="67">
        <f>AD1012/C979</f>
        <v>0</v>
      </c>
      <c r="AJ1012" s="141">
        <f>AF1012/C979</f>
        <v>0</v>
      </c>
      <c r="AK1012" s="153">
        <f>AH1012/C979</f>
        <v>0</v>
      </c>
      <c r="AL1012" s="61"/>
      <c r="AM1012" s="59"/>
    </row>
    <row r="1013" spans="1:39" ht="75" x14ac:dyDescent="0.25">
      <c r="A1013" s="32">
        <v>2</v>
      </c>
      <c r="B1013" s="131" t="s">
        <v>72</v>
      </c>
      <c r="C1013" s="864"/>
      <c r="D1013" s="865"/>
      <c r="E1013" s="251">
        <v>5</v>
      </c>
      <c r="F1013" s="468">
        <v>411560.8</v>
      </c>
      <c r="G1013" s="224">
        <v>3</v>
      </c>
      <c r="H1013" s="475">
        <v>124052.25</v>
      </c>
      <c r="I1013" s="199">
        <v>3</v>
      </c>
      <c r="J1013" s="227">
        <v>127871.72</v>
      </c>
      <c r="K1013" s="199">
        <v>3</v>
      </c>
      <c r="L1013" s="437">
        <v>124052.25</v>
      </c>
      <c r="M1013" s="248">
        <f t="shared" si="595"/>
        <v>6</v>
      </c>
      <c r="N1013" s="249">
        <f t="shared" si="596"/>
        <v>251923.97</v>
      </c>
      <c r="O1013" s="226">
        <v>2</v>
      </c>
      <c r="P1013" s="221">
        <v>60541.52</v>
      </c>
      <c r="Q1013" s="226"/>
      <c r="R1013" s="221"/>
      <c r="S1013" s="245">
        <f t="shared" si="597"/>
        <v>2</v>
      </c>
      <c r="T1013" s="246">
        <f t="shared" si="598"/>
        <v>60541.52</v>
      </c>
      <c r="U1013" s="231"/>
      <c r="V1013" s="232"/>
      <c r="W1013" s="230"/>
      <c r="X1013" s="242"/>
      <c r="Y1013" s="232"/>
      <c r="Z1013" s="230"/>
      <c r="AA1013" s="239">
        <f t="shared" si="599"/>
        <v>0</v>
      </c>
      <c r="AB1013" s="229">
        <f t="shared" si="600"/>
        <v>0</v>
      </c>
      <c r="AC1013" s="219">
        <v>1</v>
      </c>
      <c r="AD1013" s="222">
        <v>67330.2</v>
      </c>
      <c r="AE1013" s="219"/>
      <c r="AF1013" s="222"/>
      <c r="AG1013" s="261">
        <f t="shared" si="601"/>
        <v>1</v>
      </c>
      <c r="AH1013" s="262">
        <f t="shared" si="602"/>
        <v>67330.2</v>
      </c>
      <c r="AI1013" s="67">
        <f>AD1013/C979</f>
        <v>5.2123400627078341E-2</v>
      </c>
      <c r="AJ1013" s="141">
        <f>AF1013/C979</f>
        <v>0</v>
      </c>
      <c r="AK1013" s="153">
        <f>AH1013/C979</f>
        <v>5.2123400627078341E-2</v>
      </c>
      <c r="AL1013" s="61"/>
      <c r="AM1013" s="59"/>
    </row>
    <row r="1014" spans="1:39" ht="37.5" x14ac:dyDescent="0.25">
      <c r="A1014" s="32">
        <v>3</v>
      </c>
      <c r="B1014" s="131" t="s">
        <v>73</v>
      </c>
      <c r="C1014" s="864"/>
      <c r="D1014" s="865"/>
      <c r="E1014" s="251">
        <v>4</v>
      </c>
      <c r="F1014" s="468">
        <v>214182.83</v>
      </c>
      <c r="G1014" s="224">
        <v>1</v>
      </c>
      <c r="H1014" s="475">
        <v>13775.5</v>
      </c>
      <c r="I1014" s="199">
        <v>2</v>
      </c>
      <c r="J1014" s="227">
        <v>70183.16</v>
      </c>
      <c r="K1014" s="199">
        <v>1</v>
      </c>
      <c r="L1014" s="437">
        <v>13775.5</v>
      </c>
      <c r="M1014" s="248">
        <f t="shared" si="595"/>
        <v>3</v>
      </c>
      <c r="N1014" s="249">
        <f t="shared" si="596"/>
        <v>83958.66</v>
      </c>
      <c r="O1014" s="226">
        <f t="shared" ref="O1014:P1016" si="603">I1014</f>
        <v>2</v>
      </c>
      <c r="P1014" s="221">
        <f t="shared" si="603"/>
        <v>70183.16</v>
      </c>
      <c r="Q1014" s="226"/>
      <c r="R1014" s="221"/>
      <c r="S1014" s="245">
        <f t="shared" si="597"/>
        <v>2</v>
      </c>
      <c r="T1014" s="246">
        <f t="shared" si="598"/>
        <v>70183.16</v>
      </c>
      <c r="U1014" s="231"/>
      <c r="V1014" s="232"/>
      <c r="W1014" s="230"/>
      <c r="X1014" s="242"/>
      <c r="Y1014" s="232"/>
      <c r="Z1014" s="230"/>
      <c r="AA1014" s="239">
        <f t="shared" si="599"/>
        <v>0</v>
      </c>
      <c r="AB1014" s="229">
        <f t="shared" si="600"/>
        <v>0</v>
      </c>
      <c r="AC1014" s="219"/>
      <c r="AD1014" s="222"/>
      <c r="AE1014" s="219"/>
      <c r="AF1014" s="222"/>
      <c r="AG1014" s="261">
        <f t="shared" si="601"/>
        <v>0</v>
      </c>
      <c r="AH1014" s="262">
        <f t="shared" si="602"/>
        <v>0</v>
      </c>
      <c r="AI1014" s="67">
        <f>AD1014/C979</f>
        <v>0</v>
      </c>
      <c r="AJ1014" s="141">
        <f>AF1014/C979</f>
        <v>0</v>
      </c>
      <c r="AK1014" s="153">
        <f>AH1014/C979</f>
        <v>0</v>
      </c>
      <c r="AL1014" s="61"/>
      <c r="AM1014" s="59"/>
    </row>
    <row r="1015" spans="1:39" ht="37.5" x14ac:dyDescent="0.25">
      <c r="A1015" s="32">
        <v>4</v>
      </c>
      <c r="B1015" s="131" t="s">
        <v>74</v>
      </c>
      <c r="C1015" s="864"/>
      <c r="D1015" s="865"/>
      <c r="E1015" s="251">
        <v>7</v>
      </c>
      <c r="F1015" s="468">
        <v>301055.86</v>
      </c>
      <c r="G1015" s="224"/>
      <c r="H1015" s="475"/>
      <c r="I1015" s="199">
        <v>3</v>
      </c>
      <c r="J1015" s="227">
        <v>212083.86</v>
      </c>
      <c r="K1015" s="199"/>
      <c r="L1015" s="437"/>
      <c r="M1015" s="248">
        <f t="shared" si="595"/>
        <v>3</v>
      </c>
      <c r="N1015" s="249">
        <f t="shared" si="596"/>
        <v>212083.86</v>
      </c>
      <c r="O1015" s="226">
        <f t="shared" si="603"/>
        <v>3</v>
      </c>
      <c r="P1015" s="221">
        <f t="shared" si="603"/>
        <v>212083.86</v>
      </c>
      <c r="Q1015" s="226"/>
      <c r="R1015" s="221"/>
      <c r="S1015" s="245">
        <f t="shared" si="597"/>
        <v>3</v>
      </c>
      <c r="T1015" s="246">
        <f t="shared" si="598"/>
        <v>212083.86</v>
      </c>
      <c r="U1015" s="231"/>
      <c r="V1015" s="232"/>
      <c r="W1015" s="230"/>
      <c r="X1015" s="242"/>
      <c r="Y1015" s="232"/>
      <c r="Z1015" s="230"/>
      <c r="AA1015" s="239">
        <f t="shared" si="599"/>
        <v>0</v>
      </c>
      <c r="AB1015" s="229">
        <f t="shared" si="600"/>
        <v>0</v>
      </c>
      <c r="AC1015" s="219"/>
      <c r="AD1015" s="222"/>
      <c r="AE1015" s="219"/>
      <c r="AF1015" s="222"/>
      <c r="AG1015" s="261">
        <f t="shared" si="601"/>
        <v>0</v>
      </c>
      <c r="AH1015" s="262">
        <f t="shared" si="602"/>
        <v>0</v>
      </c>
      <c r="AI1015" s="67">
        <f>AD1015/C979</f>
        <v>0</v>
      </c>
      <c r="AJ1015" s="141">
        <f>AF1015/C979</f>
        <v>0</v>
      </c>
      <c r="AK1015" s="153">
        <f>AH1015/C979</f>
        <v>0</v>
      </c>
      <c r="AL1015" s="61"/>
      <c r="AM1015" s="59"/>
    </row>
    <row r="1016" spans="1:39" ht="37.5" x14ac:dyDescent="0.25">
      <c r="A1016" s="32">
        <v>5</v>
      </c>
      <c r="B1016" s="131" t="s">
        <v>75</v>
      </c>
      <c r="C1016" s="864"/>
      <c r="D1016" s="865"/>
      <c r="E1016" s="251">
        <v>1</v>
      </c>
      <c r="F1016" s="468">
        <v>21592.5</v>
      </c>
      <c r="G1016" s="224"/>
      <c r="H1016" s="475"/>
      <c r="I1016" s="199">
        <v>1</v>
      </c>
      <c r="J1016" s="227">
        <v>21592.5</v>
      </c>
      <c r="K1016" s="199"/>
      <c r="L1016" s="437"/>
      <c r="M1016" s="248">
        <f t="shared" si="595"/>
        <v>1</v>
      </c>
      <c r="N1016" s="249">
        <f t="shared" si="596"/>
        <v>21592.5</v>
      </c>
      <c r="O1016" s="226">
        <f t="shared" si="603"/>
        <v>1</v>
      </c>
      <c r="P1016" s="221">
        <f t="shared" si="603"/>
        <v>21592.5</v>
      </c>
      <c r="Q1016" s="226"/>
      <c r="R1016" s="221"/>
      <c r="S1016" s="245">
        <f t="shared" si="597"/>
        <v>1</v>
      </c>
      <c r="T1016" s="246">
        <f t="shared" si="598"/>
        <v>21592.5</v>
      </c>
      <c r="U1016" s="231"/>
      <c r="V1016" s="232"/>
      <c r="W1016" s="230"/>
      <c r="X1016" s="242"/>
      <c r="Y1016" s="232"/>
      <c r="Z1016" s="230"/>
      <c r="AA1016" s="239">
        <f t="shared" si="599"/>
        <v>0</v>
      </c>
      <c r="AB1016" s="229">
        <f t="shared" si="600"/>
        <v>0</v>
      </c>
      <c r="AC1016" s="219"/>
      <c r="AD1016" s="222"/>
      <c r="AE1016" s="219"/>
      <c r="AF1016" s="222"/>
      <c r="AG1016" s="261">
        <f t="shared" si="601"/>
        <v>0</v>
      </c>
      <c r="AH1016" s="262">
        <f t="shared" si="602"/>
        <v>0</v>
      </c>
      <c r="AI1016" s="67">
        <f>AD1016/C979</f>
        <v>0</v>
      </c>
      <c r="AJ1016" s="141">
        <f>AF1016/C979</f>
        <v>0</v>
      </c>
      <c r="AK1016" s="153">
        <f>AH1016/C979</f>
        <v>0</v>
      </c>
      <c r="AL1016" s="61"/>
      <c r="AM1016" s="59"/>
    </row>
    <row r="1017" spans="1:39" ht="37.5" x14ac:dyDescent="0.25">
      <c r="A1017" s="32">
        <v>6</v>
      </c>
      <c r="B1017" s="131" t="s">
        <v>76</v>
      </c>
      <c r="C1017" s="864"/>
      <c r="D1017" s="865"/>
      <c r="E1017" s="251"/>
      <c r="F1017" s="468"/>
      <c r="G1017" s="224"/>
      <c r="H1017" s="475"/>
      <c r="I1017" s="199"/>
      <c r="J1017" s="303"/>
      <c r="K1017" s="199"/>
      <c r="L1017" s="437"/>
      <c r="M1017" s="248">
        <f t="shared" si="595"/>
        <v>0</v>
      </c>
      <c r="N1017" s="249">
        <f t="shared" si="596"/>
        <v>0</v>
      </c>
      <c r="O1017" s="226"/>
      <c r="P1017" s="221"/>
      <c r="Q1017" s="226"/>
      <c r="R1017" s="221"/>
      <c r="S1017" s="245">
        <f t="shared" si="597"/>
        <v>0</v>
      </c>
      <c r="T1017" s="246">
        <f t="shared" si="598"/>
        <v>0</v>
      </c>
      <c r="U1017" s="231"/>
      <c r="V1017" s="232"/>
      <c r="W1017" s="230"/>
      <c r="X1017" s="242"/>
      <c r="Y1017" s="232"/>
      <c r="Z1017" s="230"/>
      <c r="AA1017" s="239">
        <f t="shared" si="599"/>
        <v>0</v>
      </c>
      <c r="AB1017" s="229">
        <f t="shared" si="600"/>
        <v>0</v>
      </c>
      <c r="AC1017" s="219"/>
      <c r="AD1017" s="222"/>
      <c r="AE1017" s="219"/>
      <c r="AF1017" s="222"/>
      <c r="AG1017" s="261">
        <f t="shared" si="601"/>
        <v>0</v>
      </c>
      <c r="AH1017" s="262">
        <f t="shared" si="602"/>
        <v>0</v>
      </c>
      <c r="AI1017" s="67">
        <f>AD1017/C979</f>
        <v>0</v>
      </c>
      <c r="AJ1017" s="141">
        <f>AF1017/C979</f>
        <v>0</v>
      </c>
      <c r="AK1017" s="153">
        <f>AH1017/C979</f>
        <v>0</v>
      </c>
      <c r="AL1017" s="61"/>
      <c r="AM1017" s="59"/>
    </row>
    <row r="1018" spans="1:39" ht="38.25" thickBot="1" x14ac:dyDescent="0.35">
      <c r="A1018" s="32">
        <v>7</v>
      </c>
      <c r="B1018" s="132" t="s">
        <v>42</v>
      </c>
      <c r="C1018" s="864"/>
      <c r="D1018" s="865"/>
      <c r="E1018" s="251"/>
      <c r="F1018" s="468"/>
      <c r="G1018" s="224"/>
      <c r="H1018" s="475"/>
      <c r="I1018" s="199"/>
      <c r="J1018" s="303"/>
      <c r="K1018" s="199"/>
      <c r="L1018" s="437"/>
      <c r="M1018" s="248">
        <f t="shared" si="595"/>
        <v>0</v>
      </c>
      <c r="N1018" s="249">
        <f t="shared" si="596"/>
        <v>0</v>
      </c>
      <c r="O1018" s="226"/>
      <c r="P1018" s="221"/>
      <c r="Q1018" s="226"/>
      <c r="R1018" s="221"/>
      <c r="S1018" s="245">
        <f t="shared" si="597"/>
        <v>0</v>
      </c>
      <c r="T1018" s="246">
        <f t="shared" si="598"/>
        <v>0</v>
      </c>
      <c r="U1018" s="231"/>
      <c r="V1018" s="232"/>
      <c r="W1018" s="230"/>
      <c r="X1018" s="242"/>
      <c r="Y1018" s="232"/>
      <c r="Z1018" s="230"/>
      <c r="AA1018" s="239">
        <f t="shared" si="599"/>
        <v>0</v>
      </c>
      <c r="AB1018" s="229">
        <f t="shared" si="600"/>
        <v>0</v>
      </c>
      <c r="AC1018" s="219"/>
      <c r="AD1018" s="222"/>
      <c r="AE1018" s="219"/>
      <c r="AF1018" s="222"/>
      <c r="AG1018" s="261">
        <f t="shared" si="601"/>
        <v>0</v>
      </c>
      <c r="AH1018" s="262">
        <f t="shared" si="602"/>
        <v>0</v>
      </c>
      <c r="AI1018" s="67">
        <f>AD1018/C979</f>
        <v>0</v>
      </c>
      <c r="AJ1018" s="141">
        <f>AF1018/C979</f>
        <v>0</v>
      </c>
      <c r="AK1018" s="153">
        <f>AH1018/C979</f>
        <v>0</v>
      </c>
      <c r="AL1018" s="61"/>
      <c r="AM1018" s="59"/>
    </row>
    <row r="1019" spans="1:39" ht="38.25" thickBot="1" x14ac:dyDescent="0.3">
      <c r="A1019" s="32">
        <v>8</v>
      </c>
      <c r="B1019" s="133" t="s">
        <v>67</v>
      </c>
      <c r="C1019" s="864"/>
      <c r="D1019" s="865"/>
      <c r="E1019" s="251"/>
      <c r="F1019" s="468"/>
      <c r="G1019" s="224"/>
      <c r="H1019" s="475"/>
      <c r="I1019" s="199"/>
      <c r="J1019" s="303"/>
      <c r="K1019" s="199"/>
      <c r="L1019" s="437"/>
      <c r="M1019" s="248">
        <f t="shared" si="595"/>
        <v>0</v>
      </c>
      <c r="N1019" s="249">
        <f t="shared" si="596"/>
        <v>0</v>
      </c>
      <c r="O1019" s="226"/>
      <c r="P1019" s="221"/>
      <c r="Q1019" s="226"/>
      <c r="R1019" s="221"/>
      <c r="S1019" s="245">
        <f t="shared" si="597"/>
        <v>0</v>
      </c>
      <c r="T1019" s="246">
        <f t="shared" si="598"/>
        <v>0</v>
      </c>
      <c r="U1019" s="231"/>
      <c r="V1019" s="232"/>
      <c r="W1019" s="230"/>
      <c r="X1019" s="242"/>
      <c r="Y1019" s="232"/>
      <c r="Z1019" s="230"/>
      <c r="AA1019" s="239">
        <f t="shared" si="599"/>
        <v>0</v>
      </c>
      <c r="AB1019" s="229">
        <f t="shared" si="600"/>
        <v>0</v>
      </c>
      <c r="AC1019" s="219"/>
      <c r="AD1019" s="222"/>
      <c r="AE1019" s="219"/>
      <c r="AF1019" s="222"/>
      <c r="AG1019" s="261">
        <f t="shared" si="601"/>
        <v>0</v>
      </c>
      <c r="AH1019" s="262">
        <f t="shared" si="602"/>
        <v>0</v>
      </c>
      <c r="AI1019" s="67">
        <f>AD1019/C979</f>
        <v>0</v>
      </c>
      <c r="AJ1019" s="141">
        <f>AF1019/C979</f>
        <v>0</v>
      </c>
      <c r="AK1019" s="153">
        <f>AH1019/C979</f>
        <v>0</v>
      </c>
      <c r="AL1019" s="61"/>
      <c r="AM1019" s="59"/>
    </row>
    <row r="1020" spans="1:39" ht="21" x14ac:dyDescent="0.25">
      <c r="A1020" s="14" t="s">
        <v>69</v>
      </c>
      <c r="B1020" s="134" t="s">
        <v>173</v>
      </c>
      <c r="C1020" s="864"/>
      <c r="D1020" s="865"/>
      <c r="E1020" s="251">
        <v>23</v>
      </c>
      <c r="F1020" s="468">
        <v>992488.43</v>
      </c>
      <c r="G1020" s="224">
        <v>6</v>
      </c>
      <c r="H1020" s="475">
        <v>299987.40000000002</v>
      </c>
      <c r="I1020" s="199">
        <v>5</v>
      </c>
      <c r="J1020" s="227">
        <v>233221.38</v>
      </c>
      <c r="K1020" s="199">
        <v>6</v>
      </c>
      <c r="L1020" s="437">
        <v>299987.40000000002</v>
      </c>
      <c r="M1020" s="248">
        <f t="shared" si="595"/>
        <v>11</v>
      </c>
      <c r="N1020" s="249">
        <f t="shared" si="596"/>
        <v>533208.78</v>
      </c>
      <c r="O1020" s="226">
        <f>I1020</f>
        <v>5</v>
      </c>
      <c r="P1020" s="221">
        <f>J1020</f>
        <v>233221.38</v>
      </c>
      <c r="Q1020" s="226"/>
      <c r="R1020" s="221"/>
      <c r="S1020" s="245">
        <f t="shared" si="597"/>
        <v>5</v>
      </c>
      <c r="T1020" s="246">
        <f t="shared" si="598"/>
        <v>233221.38</v>
      </c>
      <c r="U1020" s="231"/>
      <c r="V1020" s="232"/>
      <c r="W1020" s="230"/>
      <c r="X1020" s="242"/>
      <c r="Y1020" s="232"/>
      <c r="Z1020" s="230"/>
      <c r="AA1020" s="239">
        <f t="shared" si="599"/>
        <v>0</v>
      </c>
      <c r="AB1020" s="229">
        <f t="shared" si="600"/>
        <v>0</v>
      </c>
      <c r="AC1020" s="219"/>
      <c r="AD1020" s="222"/>
      <c r="AE1020" s="219"/>
      <c r="AF1020" s="222"/>
      <c r="AG1020" s="261">
        <f t="shared" si="601"/>
        <v>0</v>
      </c>
      <c r="AH1020" s="262">
        <f t="shared" si="602"/>
        <v>0</v>
      </c>
      <c r="AI1020" s="67">
        <f>AD1020/C979</f>
        <v>0</v>
      </c>
      <c r="AJ1020" s="141">
        <f>AF1020/C979</f>
        <v>0</v>
      </c>
      <c r="AK1020" s="153">
        <f>AH1020/C979</f>
        <v>0</v>
      </c>
      <c r="AL1020" s="61"/>
      <c r="AM1020" s="59"/>
    </row>
    <row r="1021" spans="1:39" ht="21" x14ac:dyDescent="0.25">
      <c r="A1021" s="14" t="s">
        <v>68</v>
      </c>
      <c r="B1021" s="134" t="s">
        <v>430</v>
      </c>
      <c r="C1021" s="864"/>
      <c r="D1021" s="865"/>
      <c r="E1021" s="251"/>
      <c r="F1021" s="468"/>
      <c r="G1021" s="224">
        <v>10</v>
      </c>
      <c r="H1021" s="475">
        <v>180000</v>
      </c>
      <c r="I1021" s="199"/>
      <c r="J1021" s="303"/>
      <c r="K1021" s="199">
        <v>10</v>
      </c>
      <c r="L1021" s="437">
        <v>180000</v>
      </c>
      <c r="M1021" s="248">
        <f t="shared" si="595"/>
        <v>10</v>
      </c>
      <c r="N1021" s="249">
        <f t="shared" si="596"/>
        <v>180000</v>
      </c>
      <c r="O1021" s="226"/>
      <c r="P1021" s="221"/>
      <c r="Q1021" s="226">
        <v>1</v>
      </c>
      <c r="R1021" s="221">
        <v>34164.400000000001</v>
      </c>
      <c r="S1021" s="245">
        <f t="shared" si="597"/>
        <v>1</v>
      </c>
      <c r="T1021" s="246">
        <f t="shared" si="598"/>
        <v>34164.400000000001</v>
      </c>
      <c r="U1021" s="231"/>
      <c r="V1021" s="232"/>
      <c r="W1021" s="230"/>
      <c r="X1021" s="452">
        <v>5</v>
      </c>
      <c r="Y1021" s="444"/>
      <c r="Z1021" s="442">
        <v>34022.78</v>
      </c>
      <c r="AA1021" s="239">
        <f t="shared" si="599"/>
        <v>5</v>
      </c>
      <c r="AB1021" s="229">
        <f t="shared" si="600"/>
        <v>34022.78</v>
      </c>
      <c r="AC1021" s="219"/>
      <c r="AD1021" s="222"/>
      <c r="AE1021" s="219"/>
      <c r="AF1021" s="222"/>
      <c r="AG1021" s="261">
        <f t="shared" si="601"/>
        <v>5</v>
      </c>
      <c r="AH1021" s="262">
        <f t="shared" si="602"/>
        <v>34022.78</v>
      </c>
      <c r="AI1021" s="67">
        <f>AD1021/C979</f>
        <v>0</v>
      </c>
      <c r="AJ1021" s="141">
        <f>AF1021/C979</f>
        <v>0</v>
      </c>
      <c r="AK1021" s="153">
        <f>AH1021/C979</f>
        <v>2.6338596831539909E-2</v>
      </c>
      <c r="AL1021" s="61"/>
      <c r="AM1021" s="59"/>
    </row>
    <row r="1022" spans="1:39" ht="21.75" thickBot="1" x14ac:dyDescent="0.3">
      <c r="A1022" s="14" t="s">
        <v>70</v>
      </c>
      <c r="B1022" s="134"/>
      <c r="C1022" s="878"/>
      <c r="D1022" s="879"/>
      <c r="E1022" s="255"/>
      <c r="F1022" s="474"/>
      <c r="G1022" s="225"/>
      <c r="H1022" s="476"/>
      <c r="I1022" s="201"/>
      <c r="J1022" s="30"/>
      <c r="K1022" s="201"/>
      <c r="L1022" s="438"/>
      <c r="M1022" s="248">
        <f t="shared" si="595"/>
        <v>0</v>
      </c>
      <c r="N1022" s="249">
        <f t="shared" si="596"/>
        <v>0</v>
      </c>
      <c r="O1022" s="44"/>
      <c r="P1022" s="20"/>
      <c r="Q1022" s="44"/>
      <c r="R1022" s="20"/>
      <c r="S1022" s="245">
        <f t="shared" si="597"/>
        <v>0</v>
      </c>
      <c r="T1022" s="246">
        <f t="shared" si="598"/>
        <v>0</v>
      </c>
      <c r="U1022" s="257"/>
      <c r="V1022" s="259"/>
      <c r="W1022" s="258"/>
      <c r="X1022" s="260"/>
      <c r="Y1022" s="259"/>
      <c r="Z1022" s="258"/>
      <c r="AA1022" s="239">
        <f t="shared" si="599"/>
        <v>0</v>
      </c>
      <c r="AB1022" s="229">
        <f t="shared" si="600"/>
        <v>0</v>
      </c>
      <c r="AC1022" s="149"/>
      <c r="AD1022" s="150"/>
      <c r="AE1022" s="149"/>
      <c r="AF1022" s="150"/>
      <c r="AG1022" s="261">
        <f t="shared" si="601"/>
        <v>0</v>
      </c>
      <c r="AH1022" s="262">
        <f t="shared" si="602"/>
        <v>0</v>
      </c>
      <c r="AI1022" s="68">
        <f>AD1022/C979</f>
        <v>0</v>
      </c>
      <c r="AJ1022" s="142">
        <f>AF1022/C979</f>
        <v>0</v>
      </c>
      <c r="AK1022" s="154">
        <f>AH1022/C979</f>
        <v>0</v>
      </c>
      <c r="AL1022" s="61"/>
      <c r="AM1022" s="59"/>
    </row>
    <row r="1023" spans="1:39" ht="24" thickBot="1" x14ac:dyDescent="0.3">
      <c r="A1023" s="719" t="s">
        <v>40</v>
      </c>
      <c r="B1023" s="720"/>
      <c r="C1023" s="135">
        <f>C1012</f>
        <v>1291746.1099999999</v>
      </c>
      <c r="D1023" s="135">
        <f>D1012</f>
        <v>1190393.1299999999</v>
      </c>
      <c r="E1023" s="56">
        <f>SUM(E1012:E1022)</f>
        <v>44</v>
      </c>
      <c r="F1023" s="236">
        <f>SUM(F1012:F1022)</f>
        <v>2260331.92</v>
      </c>
      <c r="G1023" s="56">
        <f t="shared" ref="G1023:AG1023" si="604">SUM(G1012:G1022)</f>
        <v>20</v>
      </c>
      <c r="H1023" s="96">
        <f t="shared" si="604"/>
        <v>617815.15</v>
      </c>
      <c r="I1023" s="247">
        <f t="shared" si="604"/>
        <v>15</v>
      </c>
      <c r="J1023" s="46">
        <f t="shared" si="604"/>
        <v>673930.96</v>
      </c>
      <c r="K1023" s="247">
        <f t="shared" si="604"/>
        <v>20</v>
      </c>
      <c r="L1023" s="236">
        <f t="shared" si="604"/>
        <v>617815.15</v>
      </c>
      <c r="M1023" s="82">
        <f t="shared" si="604"/>
        <v>35</v>
      </c>
      <c r="N1023" s="236">
        <f t="shared" si="604"/>
        <v>1291746.1099999999</v>
      </c>
      <c r="O1023" s="86">
        <f t="shared" si="604"/>
        <v>14</v>
      </c>
      <c r="P1023" s="236">
        <f t="shared" si="604"/>
        <v>606600.76</v>
      </c>
      <c r="Q1023" s="86">
        <f t="shared" si="604"/>
        <v>1</v>
      </c>
      <c r="R1023" s="38">
        <f t="shared" si="604"/>
        <v>34164.400000000001</v>
      </c>
      <c r="S1023" s="75">
        <f t="shared" si="604"/>
        <v>15</v>
      </c>
      <c r="T1023" s="38">
        <f t="shared" si="604"/>
        <v>640765.16</v>
      </c>
      <c r="U1023" s="85">
        <f t="shared" si="604"/>
        <v>0</v>
      </c>
      <c r="V1023" s="38">
        <f t="shared" si="604"/>
        <v>0</v>
      </c>
      <c r="W1023" s="96">
        <f t="shared" si="604"/>
        <v>0</v>
      </c>
      <c r="X1023" s="75">
        <f t="shared" si="604"/>
        <v>5</v>
      </c>
      <c r="Y1023" s="38">
        <f t="shared" si="604"/>
        <v>0</v>
      </c>
      <c r="Z1023" s="38">
        <f t="shared" si="604"/>
        <v>34022.78</v>
      </c>
      <c r="AA1023" s="136">
        <f t="shared" si="604"/>
        <v>5</v>
      </c>
      <c r="AB1023" s="46">
        <f t="shared" si="604"/>
        <v>34022.78</v>
      </c>
      <c r="AC1023" s="97">
        <f t="shared" si="604"/>
        <v>1</v>
      </c>
      <c r="AD1023" s="46">
        <f t="shared" si="604"/>
        <v>67330.2</v>
      </c>
      <c r="AE1023" s="86">
        <f t="shared" si="604"/>
        <v>0</v>
      </c>
      <c r="AF1023" s="46">
        <f t="shared" si="604"/>
        <v>0</v>
      </c>
      <c r="AG1023" s="75">
        <f t="shared" si="604"/>
        <v>6</v>
      </c>
      <c r="AH1023" s="96">
        <f>SUM(AH1012:AH1022)</f>
        <v>101352.98</v>
      </c>
      <c r="AI1023" s="137">
        <f>AD1023/C979</f>
        <v>5.2123400627078341E-2</v>
      </c>
      <c r="AJ1023" s="138">
        <f>AF1023/C979</f>
        <v>0</v>
      </c>
      <c r="AK1023" s="65">
        <f>AH1023/C979</f>
        <v>7.8461997458618246E-2</v>
      </c>
      <c r="AL1023" s="61"/>
      <c r="AM1023" s="59"/>
    </row>
    <row r="1024" spans="1:39" x14ac:dyDescent="0.25">
      <c r="E1024" s="336" t="str">
        <f>IF(E992=E1023,"OK","BŁĄD")</f>
        <v>OK</v>
      </c>
      <c r="F1024" s="610" t="str">
        <f t="shared" ref="F1024" si="605">IF(F992=F1023,"OK","BŁĄD")</f>
        <v>OK</v>
      </c>
      <c r="G1024" s="336" t="str">
        <f t="shared" ref="G1024" si="606">IF(G992=G1023,"OK","BŁĄD")</f>
        <v>OK</v>
      </c>
      <c r="H1024" s="610" t="str">
        <f t="shared" ref="H1024" si="607">IF(H992=H1023,"OK","BŁĄD")</f>
        <v>OK</v>
      </c>
      <c r="I1024" s="573" t="str">
        <f t="shared" ref="I1024" si="608">IF(I992=I1023,"OK","BŁĄD")</f>
        <v>OK</v>
      </c>
      <c r="J1024" s="336" t="str">
        <f t="shared" ref="J1024" si="609">IF(J992=J1023,"OK","BŁĄD")</f>
        <v>OK</v>
      </c>
      <c r="K1024" s="573" t="str">
        <f t="shared" ref="K1024" si="610">IF(K992=K1023,"OK","BŁĄD")</f>
        <v>OK</v>
      </c>
      <c r="L1024" s="610" t="str">
        <f t="shared" ref="L1024" si="611">IF(L992=L1023,"OK","BŁĄD")</f>
        <v>OK</v>
      </c>
      <c r="M1024" s="336" t="str">
        <f t="shared" ref="M1024" si="612">IF(M992=M1023,"OK","BŁĄD")</f>
        <v>OK</v>
      </c>
      <c r="N1024" s="336" t="str">
        <f t="shared" ref="N1024" si="613">IF(N992=N1023,"OK","BŁĄD")</f>
        <v>OK</v>
      </c>
      <c r="O1024" s="336" t="str">
        <f t="shared" ref="O1024" si="614">IF(O992=O1023,"OK","BŁĄD")</f>
        <v>OK</v>
      </c>
      <c r="P1024" s="336" t="str">
        <f t="shared" ref="P1024" si="615">IF(P992=P1023,"OK","BŁĄD")</f>
        <v>OK</v>
      </c>
      <c r="Q1024" s="336" t="str">
        <f t="shared" ref="Q1024" si="616">IF(Q992=Q1023,"OK","BŁĄD")</f>
        <v>OK</v>
      </c>
      <c r="R1024" s="336" t="str">
        <f t="shared" ref="R1024" si="617">IF(R992=R1023,"OK","BŁĄD")</f>
        <v>OK</v>
      </c>
      <c r="S1024" s="336" t="str">
        <f t="shared" ref="S1024" si="618">IF(S992=S1023,"OK","BŁĄD")</f>
        <v>OK</v>
      </c>
      <c r="T1024" s="336" t="str">
        <f t="shared" ref="T1024" si="619">IF(T992=T1023,"OK","BŁĄD")</f>
        <v>OK</v>
      </c>
      <c r="U1024" s="336" t="str">
        <f t="shared" ref="U1024" si="620">IF(U992=U1023,"OK","BŁĄD")</f>
        <v>OK</v>
      </c>
      <c r="V1024" s="336" t="str">
        <f t="shared" ref="V1024" si="621">IF(V992=V1023,"OK","BŁĄD")</f>
        <v>OK</v>
      </c>
      <c r="W1024" s="336" t="str">
        <f t="shared" ref="W1024" si="622">IF(W992=W1023,"OK","BŁĄD")</f>
        <v>OK</v>
      </c>
      <c r="X1024" s="336" t="str">
        <f t="shared" ref="X1024" si="623">IF(X992=X1023,"OK","BŁĄD")</f>
        <v>OK</v>
      </c>
      <c r="Y1024" s="336" t="str">
        <f t="shared" ref="Y1024" si="624">IF(Y992=Y1023,"OK","BŁĄD")</f>
        <v>OK</v>
      </c>
      <c r="Z1024" s="336" t="str">
        <f t="shared" ref="Z1024" si="625">IF(Z992=Z1023,"OK","BŁĄD")</f>
        <v>OK</v>
      </c>
      <c r="AA1024" s="336" t="str">
        <f t="shared" ref="AA1024" si="626">IF(AA992=AA1023,"OK","BŁĄD")</f>
        <v>OK</v>
      </c>
      <c r="AB1024" s="336" t="str">
        <f t="shared" ref="AB1024" si="627">IF(AB992=AB1023,"OK","BŁĄD")</f>
        <v>OK</v>
      </c>
      <c r="AC1024" s="336" t="str">
        <f t="shared" ref="AC1024" si="628">IF(AC992=AC1023,"OK","BŁĄD")</f>
        <v>OK</v>
      </c>
      <c r="AD1024" s="336" t="str">
        <f t="shared" ref="AD1024" si="629">IF(AD992=AD1023,"OK","BŁĄD")</f>
        <v>OK</v>
      </c>
      <c r="AE1024" s="336" t="str">
        <f t="shared" ref="AE1024" si="630">IF(AE992=AE1023,"OK","BŁĄD")</f>
        <v>OK</v>
      </c>
      <c r="AF1024" s="336" t="str">
        <f t="shared" ref="AF1024" si="631">IF(AF992=AF1023,"OK","BŁĄD")</f>
        <v>OK</v>
      </c>
      <c r="AG1024" s="336" t="str">
        <f t="shared" ref="AG1024" si="632">IF(AG992=AG1023,"OK","BŁĄD")</f>
        <v>OK</v>
      </c>
      <c r="AH1024" s="336" t="str">
        <f t="shared" ref="AH1024" si="633">IF(AH992=AH1023,"OK","BŁĄD")</f>
        <v>OK</v>
      </c>
      <c r="AJ1024" s="59"/>
      <c r="AK1024" s="59"/>
      <c r="AL1024" s="59"/>
      <c r="AM1024" s="59"/>
    </row>
    <row r="1025" spans="1:39" ht="15.75" thickBot="1" x14ac:dyDescent="0.3">
      <c r="AJ1025" s="59"/>
      <c r="AK1025" s="59"/>
      <c r="AL1025" s="59"/>
      <c r="AM1025" s="59"/>
    </row>
    <row r="1026" spans="1:39" ht="19.5" thickTop="1" x14ac:dyDescent="0.3">
      <c r="A1026" s="721" t="s">
        <v>45</v>
      </c>
      <c r="B1026" s="722"/>
      <c r="C1026" s="722"/>
      <c r="D1026" s="722"/>
      <c r="E1026" s="722"/>
      <c r="F1026" s="722"/>
      <c r="G1026" s="722"/>
      <c r="H1026" s="722"/>
      <c r="I1026" s="722"/>
      <c r="J1026" s="722"/>
      <c r="K1026" s="723"/>
      <c r="L1026" s="722"/>
      <c r="M1026" s="722"/>
      <c r="N1026" s="722"/>
      <c r="O1026" s="722"/>
      <c r="P1026" s="722"/>
      <c r="Q1026" s="724"/>
      <c r="AD1026" s="33" t="s">
        <v>50</v>
      </c>
      <c r="AE1026" s="3" t="str">
        <f>IF(AH1023=AH992,"OK","BŁĄD")</f>
        <v>OK</v>
      </c>
    </row>
    <row r="1027" spans="1:39" x14ac:dyDescent="0.25">
      <c r="A1027" s="725"/>
      <c r="B1027" s="726"/>
      <c r="C1027" s="726"/>
      <c r="D1027" s="726"/>
      <c r="E1027" s="726"/>
      <c r="F1027" s="726"/>
      <c r="G1027" s="726"/>
      <c r="H1027" s="726"/>
      <c r="I1027" s="726"/>
      <c r="J1027" s="726"/>
      <c r="K1027" s="727"/>
      <c r="L1027" s="726"/>
      <c r="M1027" s="726"/>
      <c r="N1027" s="726"/>
      <c r="O1027" s="726"/>
      <c r="P1027" s="726"/>
      <c r="Q1027" s="728"/>
    </row>
    <row r="1028" spans="1:39" x14ac:dyDescent="0.25">
      <c r="A1028" s="725"/>
      <c r="B1028" s="726"/>
      <c r="C1028" s="726"/>
      <c r="D1028" s="726"/>
      <c r="E1028" s="726"/>
      <c r="F1028" s="726"/>
      <c r="G1028" s="726"/>
      <c r="H1028" s="726"/>
      <c r="I1028" s="726"/>
      <c r="J1028" s="726"/>
      <c r="K1028" s="727"/>
      <c r="L1028" s="726"/>
      <c r="M1028" s="726"/>
      <c r="N1028" s="726"/>
      <c r="O1028" s="726"/>
      <c r="P1028" s="726"/>
      <c r="Q1028" s="728"/>
    </row>
    <row r="1029" spans="1:39" x14ac:dyDescent="0.25">
      <c r="A1029" s="725"/>
      <c r="B1029" s="726"/>
      <c r="C1029" s="726"/>
      <c r="D1029" s="726"/>
      <c r="E1029" s="726"/>
      <c r="F1029" s="726"/>
      <c r="G1029" s="726"/>
      <c r="H1029" s="726"/>
      <c r="I1029" s="726"/>
      <c r="J1029" s="726"/>
      <c r="K1029" s="727"/>
      <c r="L1029" s="726"/>
      <c r="M1029" s="726"/>
      <c r="N1029" s="726"/>
      <c r="O1029" s="726"/>
      <c r="P1029" s="726"/>
      <c r="Q1029" s="728"/>
    </row>
    <row r="1030" spans="1:39" x14ac:dyDescent="0.25">
      <c r="A1030" s="725"/>
      <c r="B1030" s="726"/>
      <c r="C1030" s="726"/>
      <c r="D1030" s="726"/>
      <c r="E1030" s="726"/>
      <c r="F1030" s="726"/>
      <c r="G1030" s="726"/>
      <c r="H1030" s="726"/>
      <c r="I1030" s="726"/>
      <c r="J1030" s="726"/>
      <c r="K1030" s="727"/>
      <c r="L1030" s="726"/>
      <c r="M1030" s="726"/>
      <c r="N1030" s="726"/>
      <c r="O1030" s="726"/>
      <c r="P1030" s="726"/>
      <c r="Q1030" s="728"/>
    </row>
    <row r="1031" spans="1:39" x14ac:dyDescent="0.25">
      <c r="A1031" s="725"/>
      <c r="B1031" s="726"/>
      <c r="C1031" s="726"/>
      <c r="D1031" s="726"/>
      <c r="E1031" s="726"/>
      <c r="F1031" s="726"/>
      <c r="G1031" s="726"/>
      <c r="H1031" s="726"/>
      <c r="I1031" s="726"/>
      <c r="J1031" s="726"/>
      <c r="K1031" s="727"/>
      <c r="L1031" s="726"/>
      <c r="M1031" s="726"/>
      <c r="N1031" s="726"/>
      <c r="O1031" s="726"/>
      <c r="P1031" s="726"/>
      <c r="Q1031" s="728"/>
    </row>
    <row r="1032" spans="1:39" x14ac:dyDescent="0.25">
      <c r="A1032" s="725"/>
      <c r="B1032" s="726"/>
      <c r="C1032" s="726"/>
      <c r="D1032" s="726"/>
      <c r="E1032" s="726"/>
      <c r="F1032" s="726"/>
      <c r="G1032" s="726"/>
      <c r="H1032" s="726"/>
      <c r="I1032" s="726"/>
      <c r="J1032" s="726"/>
      <c r="K1032" s="727"/>
      <c r="L1032" s="726"/>
      <c r="M1032" s="726"/>
      <c r="N1032" s="726"/>
      <c r="O1032" s="726"/>
      <c r="P1032" s="726"/>
      <c r="Q1032" s="728"/>
    </row>
    <row r="1033" spans="1:39" x14ac:dyDescent="0.25">
      <c r="A1033" s="725"/>
      <c r="B1033" s="726"/>
      <c r="C1033" s="726"/>
      <c r="D1033" s="726"/>
      <c r="E1033" s="726"/>
      <c r="F1033" s="726"/>
      <c r="G1033" s="726"/>
      <c r="H1033" s="726"/>
      <c r="I1033" s="726"/>
      <c r="J1033" s="726"/>
      <c r="K1033" s="727"/>
      <c r="L1033" s="726"/>
      <c r="M1033" s="726"/>
      <c r="N1033" s="726"/>
      <c r="O1033" s="726"/>
      <c r="P1033" s="726"/>
      <c r="Q1033" s="728"/>
    </row>
    <row r="1034" spans="1:39" ht="15.75" thickBot="1" x14ac:dyDescent="0.3">
      <c r="A1034" s="729"/>
      <c r="B1034" s="730"/>
      <c r="C1034" s="730"/>
      <c r="D1034" s="730"/>
      <c r="E1034" s="730"/>
      <c r="F1034" s="730"/>
      <c r="G1034" s="730"/>
      <c r="H1034" s="730"/>
      <c r="I1034" s="730"/>
      <c r="J1034" s="730"/>
      <c r="K1034" s="731"/>
      <c r="L1034" s="730"/>
      <c r="M1034" s="730"/>
      <c r="N1034" s="730"/>
      <c r="O1034" s="730"/>
      <c r="P1034" s="730"/>
      <c r="Q1034" s="732"/>
    </row>
    <row r="1035" spans="1:39" ht="15.75" thickTop="1" x14ac:dyDescent="0.25"/>
    <row r="1036" spans="1:39" x14ac:dyDescent="0.25">
      <c r="B1036" s="1"/>
      <c r="C1036" s="1"/>
    </row>
    <row r="1039" spans="1:39" ht="18.75" x14ac:dyDescent="0.3">
      <c r="B1039" s="2" t="s">
        <v>15</v>
      </c>
      <c r="C1039" s="2"/>
      <c r="D1039" s="2"/>
      <c r="E1039" s="2"/>
      <c r="F1039" s="618"/>
      <c r="G1039" s="2"/>
    </row>
    <row r="1040" spans="1:39" ht="26.25" x14ac:dyDescent="0.4">
      <c r="A1040" s="604"/>
      <c r="B1040" s="868" t="s">
        <v>128</v>
      </c>
      <c r="C1040" s="868"/>
      <c r="D1040" s="868"/>
      <c r="E1040" s="868"/>
      <c r="F1040" s="868"/>
      <c r="G1040" s="868"/>
      <c r="H1040" s="868"/>
      <c r="I1040" s="868"/>
      <c r="J1040" s="868"/>
      <c r="K1040" s="869"/>
      <c r="L1040" s="868"/>
      <c r="M1040" s="868"/>
      <c r="N1040" s="868"/>
      <c r="S1040" s="3"/>
      <c r="X1040" s="3"/>
      <c r="AA1040" s="3"/>
      <c r="AG1040" s="3"/>
    </row>
    <row r="1041" spans="1:38" ht="21.75" thickBot="1" x14ac:dyDescent="0.4">
      <c r="B1041" s="8"/>
      <c r="C1041" s="8"/>
      <c r="D1041" s="8"/>
      <c r="E1041" s="8"/>
      <c r="F1041" s="214"/>
      <c r="G1041" s="8"/>
      <c r="H1041" s="214"/>
      <c r="I1041" s="196"/>
      <c r="J1041" s="214"/>
      <c r="K1041" s="196"/>
      <c r="L1041" s="214"/>
    </row>
    <row r="1042" spans="1:38" ht="27" customHeight="1" thickBot="1" x14ac:dyDescent="0.3">
      <c r="A1042" s="791" t="s">
        <v>150</v>
      </c>
      <c r="B1042" s="792"/>
      <c r="C1042" s="792"/>
      <c r="D1042" s="792"/>
      <c r="E1042" s="792"/>
      <c r="F1042" s="792"/>
      <c r="G1042" s="792"/>
      <c r="H1042" s="792"/>
      <c r="I1042" s="792"/>
      <c r="J1042" s="792"/>
      <c r="K1042" s="793"/>
      <c r="L1042" s="792"/>
      <c r="M1042" s="792"/>
      <c r="N1042" s="792"/>
      <c r="O1042" s="792"/>
      <c r="P1042" s="792"/>
      <c r="Q1042" s="792"/>
      <c r="R1042" s="792"/>
      <c r="S1042" s="792"/>
      <c r="T1042" s="792"/>
      <c r="U1042" s="792"/>
      <c r="V1042" s="792"/>
      <c r="W1042" s="792"/>
      <c r="X1042" s="792"/>
      <c r="Y1042" s="792"/>
      <c r="Z1042" s="792"/>
      <c r="AA1042" s="792"/>
      <c r="AB1042" s="792"/>
      <c r="AC1042" s="792"/>
      <c r="AD1042" s="792"/>
      <c r="AE1042" s="792"/>
      <c r="AF1042" s="792"/>
      <c r="AG1042" s="792"/>
      <c r="AH1042" s="792"/>
      <c r="AI1042" s="792"/>
      <c r="AJ1042" s="792"/>
      <c r="AK1042" s="792"/>
      <c r="AL1042" s="43"/>
    </row>
    <row r="1043" spans="1:38" ht="33.75" customHeight="1" x14ac:dyDescent="0.25">
      <c r="A1043" s="794" t="s">
        <v>0</v>
      </c>
      <c r="B1043" s="795"/>
      <c r="C1043" s="744" t="s">
        <v>41</v>
      </c>
      <c r="D1043" s="745"/>
      <c r="E1043" s="748" t="s">
        <v>80</v>
      </c>
      <c r="F1043" s="749"/>
      <c r="G1043" s="749"/>
      <c r="H1043" s="749"/>
      <c r="I1043" s="749"/>
      <c r="J1043" s="749"/>
      <c r="K1043" s="750"/>
      <c r="L1043" s="749"/>
      <c r="M1043" s="749"/>
      <c r="N1043" s="802"/>
      <c r="O1043" s="754" t="s">
        <v>78</v>
      </c>
      <c r="P1043" s="755"/>
      <c r="Q1043" s="755"/>
      <c r="R1043" s="755"/>
      <c r="S1043" s="755"/>
      <c r="T1043" s="755"/>
      <c r="U1043" s="755"/>
      <c r="V1043" s="755"/>
      <c r="W1043" s="755"/>
      <c r="X1043" s="755"/>
      <c r="Y1043" s="755"/>
      <c r="Z1043" s="755"/>
      <c r="AA1043" s="755"/>
      <c r="AB1043" s="755"/>
      <c r="AC1043" s="755"/>
      <c r="AD1043" s="755"/>
      <c r="AE1043" s="755"/>
      <c r="AF1043" s="755"/>
      <c r="AG1043" s="755"/>
      <c r="AH1043" s="755"/>
      <c r="AI1043" s="755"/>
      <c r="AJ1043" s="755"/>
      <c r="AK1043" s="755"/>
      <c r="AL1043" s="756"/>
    </row>
    <row r="1044" spans="1:38" ht="51" customHeight="1" thickBot="1" x14ac:dyDescent="0.3">
      <c r="A1044" s="796"/>
      <c r="B1044" s="797"/>
      <c r="C1044" s="800"/>
      <c r="D1044" s="801"/>
      <c r="E1044" s="803"/>
      <c r="F1044" s="804"/>
      <c r="G1044" s="804"/>
      <c r="H1044" s="804"/>
      <c r="I1044" s="804"/>
      <c r="J1044" s="804"/>
      <c r="K1044" s="805"/>
      <c r="L1044" s="804"/>
      <c r="M1044" s="804"/>
      <c r="N1044" s="806"/>
      <c r="O1044" s="859"/>
      <c r="P1044" s="860"/>
      <c r="Q1044" s="860"/>
      <c r="R1044" s="860"/>
      <c r="S1044" s="860"/>
      <c r="T1044" s="860"/>
      <c r="U1044" s="860"/>
      <c r="V1044" s="860"/>
      <c r="W1044" s="860"/>
      <c r="X1044" s="860"/>
      <c r="Y1044" s="860"/>
      <c r="Z1044" s="860"/>
      <c r="AA1044" s="860"/>
      <c r="AB1044" s="860"/>
      <c r="AC1044" s="860"/>
      <c r="AD1044" s="860"/>
      <c r="AE1044" s="860"/>
      <c r="AF1044" s="860"/>
      <c r="AG1044" s="860"/>
      <c r="AH1044" s="860"/>
      <c r="AI1044" s="860"/>
      <c r="AJ1044" s="860"/>
      <c r="AK1044" s="860"/>
      <c r="AL1044" s="861"/>
    </row>
    <row r="1045" spans="1:38" ht="75" customHeight="1" x14ac:dyDescent="0.25">
      <c r="A1045" s="796"/>
      <c r="B1045" s="797"/>
      <c r="C1045" s="862" t="s">
        <v>43</v>
      </c>
      <c r="D1045" s="866" t="s">
        <v>44</v>
      </c>
      <c r="E1045" s="853" t="s">
        <v>59</v>
      </c>
      <c r="F1045" s="854"/>
      <c r="G1045" s="854"/>
      <c r="H1045" s="855"/>
      <c r="I1045" s="845" t="s">
        <v>58</v>
      </c>
      <c r="J1045" s="846"/>
      <c r="K1045" s="847"/>
      <c r="L1045" s="848"/>
      <c r="M1045" s="841" t="s">
        <v>49</v>
      </c>
      <c r="N1045" s="842"/>
      <c r="O1045" s="807" t="s">
        <v>103</v>
      </c>
      <c r="P1045" s="808"/>
      <c r="Q1045" s="808"/>
      <c r="R1045" s="808"/>
      <c r="S1045" s="811" t="s">
        <v>49</v>
      </c>
      <c r="T1045" s="812"/>
      <c r="U1045" s="815" t="s">
        <v>104</v>
      </c>
      <c r="V1045" s="816"/>
      <c r="W1045" s="816"/>
      <c r="X1045" s="816"/>
      <c r="Y1045" s="816"/>
      <c r="Z1045" s="817"/>
      <c r="AA1045" s="821" t="s">
        <v>49</v>
      </c>
      <c r="AB1045" s="822"/>
      <c r="AC1045" s="825" t="s">
        <v>105</v>
      </c>
      <c r="AD1045" s="826"/>
      <c r="AE1045" s="826"/>
      <c r="AF1045" s="827"/>
      <c r="AG1045" s="831" t="s">
        <v>49</v>
      </c>
      <c r="AH1045" s="832"/>
      <c r="AI1045" s="835" t="s">
        <v>23</v>
      </c>
      <c r="AJ1045" s="836"/>
      <c r="AK1045" s="836"/>
      <c r="AL1045" s="837"/>
    </row>
    <row r="1046" spans="1:38" ht="75" customHeight="1" thickBot="1" x14ac:dyDescent="0.3">
      <c r="A1046" s="796"/>
      <c r="B1046" s="797"/>
      <c r="C1046" s="862"/>
      <c r="D1046" s="866"/>
      <c r="E1046" s="856"/>
      <c r="F1046" s="857"/>
      <c r="G1046" s="857"/>
      <c r="H1046" s="858"/>
      <c r="I1046" s="849"/>
      <c r="J1046" s="850"/>
      <c r="K1046" s="851"/>
      <c r="L1046" s="852"/>
      <c r="M1046" s="843"/>
      <c r="N1046" s="844"/>
      <c r="O1046" s="809"/>
      <c r="P1046" s="810"/>
      <c r="Q1046" s="810"/>
      <c r="R1046" s="810"/>
      <c r="S1046" s="813"/>
      <c r="T1046" s="814"/>
      <c r="U1046" s="818"/>
      <c r="V1046" s="819"/>
      <c r="W1046" s="819"/>
      <c r="X1046" s="819"/>
      <c r="Y1046" s="819"/>
      <c r="Z1046" s="820"/>
      <c r="AA1046" s="823"/>
      <c r="AB1046" s="824"/>
      <c r="AC1046" s="828"/>
      <c r="AD1046" s="829"/>
      <c r="AE1046" s="829"/>
      <c r="AF1046" s="830"/>
      <c r="AG1046" s="833"/>
      <c r="AH1046" s="834"/>
      <c r="AI1046" s="838"/>
      <c r="AJ1046" s="839"/>
      <c r="AK1046" s="839"/>
      <c r="AL1046" s="840"/>
    </row>
    <row r="1047" spans="1:38" ht="139.5" customHeight="1" thickBot="1" x14ac:dyDescent="0.3">
      <c r="A1047" s="798"/>
      <c r="B1047" s="799"/>
      <c r="C1047" s="863"/>
      <c r="D1047" s="867"/>
      <c r="E1047" s="91" t="s">
        <v>81</v>
      </c>
      <c r="F1047" s="619" t="s">
        <v>82</v>
      </c>
      <c r="G1047" s="91" t="s">
        <v>83</v>
      </c>
      <c r="H1047" s="619" t="s">
        <v>84</v>
      </c>
      <c r="I1047" s="197" t="s">
        <v>81</v>
      </c>
      <c r="J1047" s="64" t="s">
        <v>92</v>
      </c>
      <c r="K1047" s="197" t="s">
        <v>93</v>
      </c>
      <c r="L1047" s="64" t="s">
        <v>94</v>
      </c>
      <c r="M1047" s="98" t="s">
        <v>85</v>
      </c>
      <c r="N1047" s="207" t="s">
        <v>86</v>
      </c>
      <c r="O1047" s="100" t="s">
        <v>87</v>
      </c>
      <c r="P1047" s="102" t="s">
        <v>101</v>
      </c>
      <c r="Q1047" s="100" t="s">
        <v>88</v>
      </c>
      <c r="R1047" s="102" t="s">
        <v>102</v>
      </c>
      <c r="S1047" s="103" t="s">
        <v>89</v>
      </c>
      <c r="T1047" s="213" t="s">
        <v>90</v>
      </c>
      <c r="U1047" s="104" t="s">
        <v>87</v>
      </c>
      <c r="V1047" s="107" t="s">
        <v>106</v>
      </c>
      <c r="W1047" s="105" t="s">
        <v>107</v>
      </c>
      <c r="X1047" s="108" t="s">
        <v>88</v>
      </c>
      <c r="Y1047" s="107" t="s">
        <v>108</v>
      </c>
      <c r="Z1047" s="105" t="s">
        <v>109</v>
      </c>
      <c r="AA1047" s="110" t="s">
        <v>95</v>
      </c>
      <c r="AB1047" s="111" t="s">
        <v>96</v>
      </c>
      <c r="AC1047" s="112" t="s">
        <v>87</v>
      </c>
      <c r="AD1047" s="113" t="s">
        <v>101</v>
      </c>
      <c r="AE1047" s="112" t="s">
        <v>88</v>
      </c>
      <c r="AF1047" s="113" t="s">
        <v>102</v>
      </c>
      <c r="AG1047" s="114" t="s">
        <v>91</v>
      </c>
      <c r="AH1047" s="115" t="s">
        <v>110</v>
      </c>
      <c r="AI1047" s="120" t="s">
        <v>111</v>
      </c>
      <c r="AJ1047" s="121" t="s">
        <v>112</v>
      </c>
      <c r="AK1047" s="122" t="s">
        <v>39</v>
      </c>
      <c r="AL1047" s="124" t="s">
        <v>57</v>
      </c>
    </row>
    <row r="1048" spans="1:38" ht="38.25" customHeight="1" thickBot="1" x14ac:dyDescent="0.3">
      <c r="A1048" s="708" t="s">
        <v>1</v>
      </c>
      <c r="B1048" s="712"/>
      <c r="C1048" s="5" t="s">
        <v>2</v>
      </c>
      <c r="D1048" s="70" t="s">
        <v>3</v>
      </c>
      <c r="E1048" s="5" t="s">
        <v>4</v>
      </c>
      <c r="F1048" s="208" t="s">
        <v>5</v>
      </c>
      <c r="G1048" s="5" t="s">
        <v>33</v>
      </c>
      <c r="H1048" s="208" t="s">
        <v>34</v>
      </c>
      <c r="I1048" s="198" t="s">
        <v>18</v>
      </c>
      <c r="J1048" s="208" t="s">
        <v>19</v>
      </c>
      <c r="K1048" s="198" t="s">
        <v>20</v>
      </c>
      <c r="L1048" s="208" t="s">
        <v>21</v>
      </c>
      <c r="M1048" s="5" t="s">
        <v>22</v>
      </c>
      <c r="N1048" s="208" t="s">
        <v>35</v>
      </c>
      <c r="O1048" s="5" t="s">
        <v>36</v>
      </c>
      <c r="P1048" s="208" t="s">
        <v>37</v>
      </c>
      <c r="Q1048" s="5" t="s">
        <v>38</v>
      </c>
      <c r="R1048" s="208" t="s">
        <v>24</v>
      </c>
      <c r="S1048" s="5" t="s">
        <v>25</v>
      </c>
      <c r="T1048" s="208" t="s">
        <v>26</v>
      </c>
      <c r="U1048" s="5" t="s">
        <v>27</v>
      </c>
      <c r="V1048" s="321" t="s">
        <v>28</v>
      </c>
      <c r="W1048" s="208" t="s">
        <v>29</v>
      </c>
      <c r="X1048" s="70" t="s">
        <v>30</v>
      </c>
      <c r="Y1048" s="208" t="s">
        <v>31</v>
      </c>
      <c r="Z1048" s="208" t="s">
        <v>32</v>
      </c>
      <c r="AA1048" s="5" t="s">
        <v>51</v>
      </c>
      <c r="AB1048" s="5" t="s">
        <v>52</v>
      </c>
      <c r="AC1048" s="5" t="s">
        <v>53</v>
      </c>
      <c r="AD1048" s="5" t="s">
        <v>54</v>
      </c>
      <c r="AE1048" s="5" t="s">
        <v>55</v>
      </c>
      <c r="AF1048" s="5" t="s">
        <v>56</v>
      </c>
      <c r="AG1048" s="5" t="s">
        <v>60</v>
      </c>
      <c r="AH1048" s="5" t="s">
        <v>61</v>
      </c>
      <c r="AI1048" s="5" t="s">
        <v>62</v>
      </c>
      <c r="AJ1048" s="70" t="s">
        <v>63</v>
      </c>
      <c r="AK1048" s="5" t="s">
        <v>64</v>
      </c>
      <c r="AL1048" s="71" t="s">
        <v>65</v>
      </c>
    </row>
    <row r="1049" spans="1:38" ht="99" customHeight="1" x14ac:dyDescent="0.25">
      <c r="A1049" s="12">
        <v>1</v>
      </c>
      <c r="B1049" s="13" t="s">
        <v>11</v>
      </c>
      <c r="C1049" s="713">
        <v>2581955.5499999998</v>
      </c>
      <c r="D1049" s="716">
        <f>C1049-AH1062</f>
        <v>2345422.7399999998</v>
      </c>
      <c r="E1049" s="76"/>
      <c r="F1049" s="446"/>
      <c r="G1049" s="76"/>
      <c r="H1049" s="446"/>
      <c r="I1049" s="451"/>
      <c r="J1049" s="41"/>
      <c r="K1049" s="451"/>
      <c r="L1049" s="446"/>
      <c r="M1049" s="76"/>
      <c r="N1049" s="234"/>
      <c r="O1049" s="76"/>
      <c r="P1049" s="234"/>
      <c r="Q1049" s="76"/>
      <c r="R1049" s="234"/>
      <c r="S1049" s="76"/>
      <c r="T1049" s="234"/>
      <c r="U1049" s="76"/>
      <c r="V1049" s="235"/>
      <c r="W1049" s="234"/>
      <c r="X1049" s="76"/>
      <c r="Y1049" s="235"/>
      <c r="Z1049" s="234"/>
      <c r="AA1049" s="76"/>
      <c r="AB1049" s="234"/>
      <c r="AC1049" s="76"/>
      <c r="AD1049" s="41"/>
      <c r="AE1049" s="76"/>
      <c r="AF1049" s="41"/>
      <c r="AG1049" s="76">
        <f>U1049+X1049+AC1049+AE1049</f>
        <v>0</v>
      </c>
      <c r="AH1049" s="41">
        <f>W1049+Z1049+AD1049+AF1049</f>
        <v>0</v>
      </c>
      <c r="AI1049" s="39">
        <f>AD1049/(C1049-AH1056)</f>
        <v>0</v>
      </c>
      <c r="AJ1049" s="90">
        <f>AF1049/(C1049-AH1056)</f>
        <v>0</v>
      </c>
      <c r="AK1049" s="123"/>
      <c r="AL1049" s="125">
        <f>AH1049/C1049</f>
        <v>0</v>
      </c>
    </row>
    <row r="1050" spans="1:38" ht="87" customHeight="1" x14ac:dyDescent="0.25">
      <c r="A1050" s="14">
        <v>2</v>
      </c>
      <c r="B1050" s="15" t="s">
        <v>6</v>
      </c>
      <c r="C1050" s="714"/>
      <c r="D1050" s="717"/>
      <c r="E1050" s="76"/>
      <c r="F1050" s="446"/>
      <c r="G1050" s="76"/>
      <c r="H1050" s="446"/>
      <c r="I1050" s="451"/>
      <c r="J1050" s="41"/>
      <c r="K1050" s="451"/>
      <c r="L1050" s="446"/>
      <c r="M1050" s="76"/>
      <c r="N1050" s="234"/>
      <c r="O1050" s="76"/>
      <c r="P1050" s="234"/>
      <c r="Q1050" s="76"/>
      <c r="R1050" s="234"/>
      <c r="S1050" s="76"/>
      <c r="T1050" s="234"/>
      <c r="U1050" s="76"/>
      <c r="V1050" s="235"/>
      <c r="W1050" s="234"/>
      <c r="X1050" s="76"/>
      <c r="Y1050" s="235"/>
      <c r="Z1050" s="234"/>
      <c r="AA1050" s="76"/>
      <c r="AB1050" s="234"/>
      <c r="AC1050" s="76"/>
      <c r="AD1050" s="41"/>
      <c r="AE1050" s="76"/>
      <c r="AF1050" s="41"/>
      <c r="AG1050" s="76">
        <f t="shared" ref="AG1050:AG1061" si="634">U1050+X1050+AC1050+AE1050</f>
        <v>0</v>
      </c>
      <c r="AH1050" s="41">
        <f t="shared" ref="AH1050:AH1061" si="635">W1050+Z1050+AD1050+AF1050</f>
        <v>0</v>
      </c>
      <c r="AI1050" s="39">
        <f>AD1050/(C1049-AH1056)</f>
        <v>0</v>
      </c>
      <c r="AJ1050" s="90">
        <f>AF1050/(C1049-AH1056)</f>
        <v>0</v>
      </c>
      <c r="AK1050" s="123"/>
      <c r="AL1050" s="125">
        <f>AH1050/C1049</f>
        <v>0</v>
      </c>
    </row>
    <row r="1051" spans="1:38" ht="85.5" customHeight="1" x14ac:dyDescent="0.25">
      <c r="A1051" s="14">
        <v>3</v>
      </c>
      <c r="B1051" s="15" t="s">
        <v>13</v>
      </c>
      <c r="C1051" s="714"/>
      <c r="D1051" s="717"/>
      <c r="E1051" s="467"/>
      <c r="F1051" s="421"/>
      <c r="G1051" s="520"/>
      <c r="H1051" s="521"/>
      <c r="I1051" s="574"/>
      <c r="J1051" s="519"/>
      <c r="K1051" s="574"/>
      <c r="L1051" s="519"/>
      <c r="M1051" s="248">
        <f t="shared" ref="M1051:M1052" si="636">SUM(I1051,K1051)</f>
        <v>0</v>
      </c>
      <c r="N1051" s="249">
        <f t="shared" ref="N1051:N1052" si="637">SUM(J1051,L1051)</f>
        <v>0</v>
      </c>
      <c r="O1051" s="532"/>
      <c r="P1051" s="418"/>
      <c r="Q1051" s="532"/>
      <c r="R1051" s="418"/>
      <c r="S1051" s="274">
        <f t="shared" ref="S1051:S1052" si="638">SUM(O1051,Q1051)</f>
        <v>0</v>
      </c>
      <c r="T1051" s="275">
        <f t="shared" ref="T1051:T1052" si="639">SUM(P1051,R1051)</f>
        <v>0</v>
      </c>
      <c r="U1051" s="535"/>
      <c r="V1051" s="536"/>
      <c r="W1051" s="537"/>
      <c r="X1051" s="538"/>
      <c r="Y1051" s="536"/>
      <c r="Z1051" s="537"/>
      <c r="AA1051" s="276">
        <f t="shared" ref="AA1051:AA1052" si="640">SUM(U1051,X1051)</f>
        <v>0</v>
      </c>
      <c r="AB1051" s="441">
        <f t="shared" ref="AB1051:AB1052" si="641">W1051+Z1051</f>
        <v>0</v>
      </c>
      <c r="AC1051" s="545"/>
      <c r="AD1051" s="546"/>
      <c r="AE1051" s="545"/>
      <c r="AF1051" s="546"/>
      <c r="AG1051" s="116">
        <f t="shared" si="634"/>
        <v>0</v>
      </c>
      <c r="AH1051" s="117">
        <f t="shared" si="635"/>
        <v>0</v>
      </c>
      <c r="AI1051" s="67">
        <f>AD1051/(C1049-AH1056)</f>
        <v>0</v>
      </c>
      <c r="AJ1051" s="66">
        <f>AF1051/(C1049-AH1056)</f>
        <v>0</v>
      </c>
      <c r="AK1051" s="123"/>
      <c r="AL1051" s="126">
        <f>AH1051/C1049</f>
        <v>0</v>
      </c>
    </row>
    <row r="1052" spans="1:38" ht="101.25" customHeight="1" x14ac:dyDescent="0.25">
      <c r="A1052" s="14">
        <v>4</v>
      </c>
      <c r="B1052" s="15" t="s">
        <v>14</v>
      </c>
      <c r="C1052" s="714"/>
      <c r="D1052" s="717"/>
      <c r="E1052" s="422">
        <v>2</v>
      </c>
      <c r="F1052" s="421">
        <v>143949.62</v>
      </c>
      <c r="G1052" s="520"/>
      <c r="H1052" s="521"/>
      <c r="I1052" s="574">
        <v>1</v>
      </c>
      <c r="J1052" s="519">
        <v>58789.52</v>
      </c>
      <c r="K1052" s="574"/>
      <c r="L1052" s="519"/>
      <c r="M1052" s="248">
        <f t="shared" si="636"/>
        <v>1</v>
      </c>
      <c r="N1052" s="249">
        <f t="shared" si="637"/>
        <v>58789.52</v>
      </c>
      <c r="O1052" s="532">
        <v>1</v>
      </c>
      <c r="P1052" s="418">
        <v>58789.52</v>
      </c>
      <c r="Q1052" s="532"/>
      <c r="R1052" s="418"/>
      <c r="S1052" s="274">
        <f t="shared" si="638"/>
        <v>1</v>
      </c>
      <c r="T1052" s="275">
        <f t="shared" si="639"/>
        <v>58789.52</v>
      </c>
      <c r="U1052" s="535"/>
      <c r="V1052" s="536"/>
      <c r="W1052" s="537"/>
      <c r="X1052" s="538"/>
      <c r="Y1052" s="536"/>
      <c r="Z1052" s="537"/>
      <c r="AA1052" s="276">
        <f t="shared" si="640"/>
        <v>0</v>
      </c>
      <c r="AB1052" s="441">
        <f t="shared" si="641"/>
        <v>0</v>
      </c>
      <c r="AC1052" s="545"/>
      <c r="AD1052" s="546"/>
      <c r="AE1052" s="545"/>
      <c r="AF1052" s="546"/>
      <c r="AG1052" s="116">
        <f t="shared" si="634"/>
        <v>0</v>
      </c>
      <c r="AH1052" s="117">
        <f t="shared" si="635"/>
        <v>0</v>
      </c>
      <c r="AI1052" s="67">
        <f>AD1052/(C1049-AH1056)</f>
        <v>0</v>
      </c>
      <c r="AJ1052" s="66">
        <f>AF1052/(C1049-AH1056)</f>
        <v>0</v>
      </c>
      <c r="AK1052" s="123"/>
      <c r="AL1052" s="126">
        <f>AH1052/C1049</f>
        <v>0</v>
      </c>
    </row>
    <row r="1053" spans="1:38" ht="138" customHeight="1" x14ac:dyDescent="0.25">
      <c r="A1053" s="14">
        <v>5</v>
      </c>
      <c r="B1053" s="15" t="s">
        <v>99</v>
      </c>
      <c r="C1053" s="714"/>
      <c r="D1053" s="717"/>
      <c r="E1053" s="522"/>
      <c r="F1053" s="523"/>
      <c r="G1053" s="522"/>
      <c r="H1053" s="523"/>
      <c r="I1053" s="540"/>
      <c r="J1053" s="523"/>
      <c r="K1053" s="540"/>
      <c r="L1053" s="523"/>
      <c r="M1053" s="76"/>
      <c r="N1053" s="234"/>
      <c r="O1053" s="522"/>
      <c r="P1053" s="523"/>
      <c r="Q1053" s="522"/>
      <c r="R1053" s="523"/>
      <c r="S1053" s="76"/>
      <c r="T1053" s="234"/>
      <c r="U1053" s="522"/>
      <c r="V1053" s="539"/>
      <c r="W1053" s="523"/>
      <c r="X1053" s="522"/>
      <c r="Y1053" s="539"/>
      <c r="Z1053" s="523"/>
      <c r="AA1053" s="76"/>
      <c r="AB1053" s="234"/>
      <c r="AC1053" s="522"/>
      <c r="AD1053" s="523"/>
      <c r="AE1053" s="522"/>
      <c r="AF1053" s="523"/>
      <c r="AG1053" s="76">
        <f t="shared" si="634"/>
        <v>0</v>
      </c>
      <c r="AH1053" s="41">
        <f t="shared" si="635"/>
        <v>0</v>
      </c>
      <c r="AI1053" s="39">
        <f>AD1053/(C1049-AH1056)</f>
        <v>0</v>
      </c>
      <c r="AJ1053" s="90">
        <f>AF1053/(C1049-AH1056)</f>
        <v>0</v>
      </c>
      <c r="AK1053" s="123"/>
      <c r="AL1053" s="125">
        <f>AH1053/C1049</f>
        <v>0</v>
      </c>
    </row>
    <row r="1054" spans="1:38" ht="116.25" customHeight="1" x14ac:dyDescent="0.25">
      <c r="A1054" s="14">
        <v>6</v>
      </c>
      <c r="B1054" s="15" t="s">
        <v>16</v>
      </c>
      <c r="C1054" s="714"/>
      <c r="D1054" s="717"/>
      <c r="E1054" s="422">
        <v>3</v>
      </c>
      <c r="F1054" s="421">
        <v>218156.74</v>
      </c>
      <c r="G1054" s="520">
        <v>1</v>
      </c>
      <c r="H1054" s="521">
        <v>80000</v>
      </c>
      <c r="I1054" s="574">
        <v>1</v>
      </c>
      <c r="J1054" s="519">
        <v>25854.6</v>
      </c>
      <c r="K1054" s="574">
        <v>1</v>
      </c>
      <c r="L1054" s="519">
        <v>80000</v>
      </c>
      <c r="M1054" s="248">
        <f t="shared" ref="M1054" si="642">SUM(I1054,K1054)</f>
        <v>2</v>
      </c>
      <c r="N1054" s="249">
        <f t="shared" ref="N1054" si="643">SUM(J1054,L1054)</f>
        <v>105854.6</v>
      </c>
      <c r="O1054" s="532">
        <v>1</v>
      </c>
      <c r="P1054" s="418">
        <v>25854.6</v>
      </c>
      <c r="Q1054" s="532"/>
      <c r="R1054" s="418"/>
      <c r="S1054" s="274">
        <f t="shared" ref="S1054" si="644">SUM(O1054,Q1054)</f>
        <v>1</v>
      </c>
      <c r="T1054" s="275">
        <f t="shared" ref="T1054" si="645">SUM(P1054,R1054)</f>
        <v>25854.6</v>
      </c>
      <c r="U1054" s="535"/>
      <c r="V1054" s="536"/>
      <c r="W1054" s="537"/>
      <c r="X1054" s="538"/>
      <c r="Y1054" s="536"/>
      <c r="Z1054" s="537"/>
      <c r="AA1054" s="276">
        <f t="shared" ref="AA1054" si="646">SUM(U1054,X1054)</f>
        <v>0</v>
      </c>
      <c r="AB1054" s="441">
        <f t="shared" ref="AB1054" si="647">W1054+Z1054</f>
        <v>0</v>
      </c>
      <c r="AC1054" s="545"/>
      <c r="AD1054" s="546"/>
      <c r="AE1054" s="545"/>
      <c r="AF1054" s="546"/>
      <c r="AG1054" s="116">
        <f t="shared" si="634"/>
        <v>0</v>
      </c>
      <c r="AH1054" s="117">
        <f t="shared" si="635"/>
        <v>0</v>
      </c>
      <c r="AI1054" s="67">
        <f>AD1054/(C1049-AH1056)</f>
        <v>0</v>
      </c>
      <c r="AJ1054" s="66">
        <f>AF1054/(C1049-AH1056)</f>
        <v>0</v>
      </c>
      <c r="AK1054" s="123"/>
      <c r="AL1054" s="126">
        <f>AH1054/C1049</f>
        <v>0</v>
      </c>
    </row>
    <row r="1055" spans="1:38" ht="65.25" customHeight="1" x14ac:dyDescent="0.25">
      <c r="A1055" s="14">
        <v>7</v>
      </c>
      <c r="B1055" s="15" t="s">
        <v>98</v>
      </c>
      <c r="C1055" s="714"/>
      <c r="D1055" s="717"/>
      <c r="E1055" s="524"/>
      <c r="F1055" s="525"/>
      <c r="G1055" s="526"/>
      <c r="H1055" s="523"/>
      <c r="I1055" s="540"/>
      <c r="J1055" s="523"/>
      <c r="K1055" s="540"/>
      <c r="L1055" s="523"/>
      <c r="M1055" s="240"/>
      <c r="N1055" s="234"/>
      <c r="O1055" s="526"/>
      <c r="P1055" s="523"/>
      <c r="Q1055" s="526"/>
      <c r="R1055" s="523"/>
      <c r="S1055" s="240"/>
      <c r="T1055" s="234"/>
      <c r="U1055" s="526"/>
      <c r="V1055" s="539"/>
      <c r="W1055" s="523"/>
      <c r="X1055" s="540"/>
      <c r="Y1055" s="539"/>
      <c r="Z1055" s="523"/>
      <c r="AA1055" s="240"/>
      <c r="AB1055" s="79"/>
      <c r="AC1055" s="526"/>
      <c r="AD1055" s="523"/>
      <c r="AE1055" s="526"/>
      <c r="AF1055" s="523"/>
      <c r="AG1055" s="76">
        <f t="shared" si="634"/>
        <v>0</v>
      </c>
      <c r="AH1055" s="41">
        <f t="shared" si="635"/>
        <v>0</v>
      </c>
      <c r="AI1055" s="39">
        <f>AD1055/(C1049-AH1056)</f>
        <v>0</v>
      </c>
      <c r="AJ1055" s="90">
        <f>AF1055/(C1049-AH1056)</f>
        <v>0</v>
      </c>
      <c r="AK1055" s="123"/>
      <c r="AL1055" s="125">
        <f>AH1055/C1049</f>
        <v>0</v>
      </c>
    </row>
    <row r="1056" spans="1:38" ht="59.25" customHeight="1" x14ac:dyDescent="0.25">
      <c r="A1056" s="14">
        <v>8</v>
      </c>
      <c r="B1056" s="15" t="s">
        <v>97</v>
      </c>
      <c r="C1056" s="714"/>
      <c r="D1056" s="717"/>
      <c r="E1056" s="524"/>
      <c r="F1056" s="525"/>
      <c r="G1056" s="422">
        <v>10</v>
      </c>
      <c r="H1056" s="421">
        <v>260000</v>
      </c>
      <c r="I1056" s="540"/>
      <c r="J1056" s="523"/>
      <c r="K1056" s="574">
        <f>G1056</f>
        <v>10</v>
      </c>
      <c r="L1056" s="519">
        <f>H1056</f>
        <v>260000</v>
      </c>
      <c r="M1056" s="248">
        <f t="shared" ref="M1056:M1061" si="648">SUM(I1056,K1056)</f>
        <v>10</v>
      </c>
      <c r="N1056" s="249">
        <f t="shared" ref="N1056:N1061" si="649">SUM(J1056,L1056)</f>
        <v>260000</v>
      </c>
      <c r="O1056" s="524"/>
      <c r="P1056" s="525"/>
      <c r="Q1056" s="420">
        <v>1</v>
      </c>
      <c r="R1056" s="419">
        <v>26690.53</v>
      </c>
      <c r="S1056" s="274">
        <f t="shared" ref="S1056:S1061" si="650">SUM(O1056,Q1056)</f>
        <v>1</v>
      </c>
      <c r="T1056" s="275">
        <f t="shared" ref="T1056:T1061" si="651">SUM(P1056,R1056)</f>
        <v>26690.53</v>
      </c>
      <c r="U1056" s="526"/>
      <c r="V1056" s="539"/>
      <c r="W1056" s="523"/>
      <c r="X1056" s="538">
        <v>1</v>
      </c>
      <c r="Y1056" s="536">
        <v>8450.7900000000009</v>
      </c>
      <c r="Z1056" s="537">
        <f>Y1056</f>
        <v>8450.7900000000009</v>
      </c>
      <c r="AA1056" s="276">
        <f t="shared" ref="AA1056:AA1061" si="652">SUM(U1056,X1056)</f>
        <v>1</v>
      </c>
      <c r="AB1056" s="441">
        <f t="shared" ref="AB1056:AB1057" si="653">W1056+Z1056</f>
        <v>8450.7900000000009</v>
      </c>
      <c r="AC1056" s="526"/>
      <c r="AD1056" s="523"/>
      <c r="AE1056" s="545"/>
      <c r="AF1056" s="546"/>
      <c r="AG1056" s="116">
        <f t="shared" si="634"/>
        <v>1</v>
      </c>
      <c r="AH1056" s="117">
        <f t="shared" si="635"/>
        <v>8450.7900000000009</v>
      </c>
      <c r="AI1056" s="169"/>
      <c r="AJ1056" s="170"/>
      <c r="AK1056" s="123">
        <f>AH1062/C1049</f>
        <v>9.1609946577120585E-2</v>
      </c>
      <c r="AL1056" s="126">
        <f>AH1056/C1049</f>
        <v>3.2730191656475268E-3</v>
      </c>
    </row>
    <row r="1057" spans="1:38" ht="60" customHeight="1" x14ac:dyDescent="0.25">
      <c r="A1057" s="14">
        <v>9</v>
      </c>
      <c r="B1057" s="15" t="s">
        <v>7</v>
      </c>
      <c r="C1057" s="714"/>
      <c r="D1057" s="717"/>
      <c r="E1057" s="422">
        <v>1</v>
      </c>
      <c r="F1057" s="421">
        <v>15999</v>
      </c>
      <c r="G1057" s="520"/>
      <c r="H1057" s="521"/>
      <c r="I1057" s="574"/>
      <c r="J1057" s="519"/>
      <c r="K1057" s="574"/>
      <c r="L1057" s="519"/>
      <c r="M1057" s="248">
        <f t="shared" si="648"/>
        <v>0</v>
      </c>
      <c r="N1057" s="249">
        <f t="shared" si="649"/>
        <v>0</v>
      </c>
      <c r="O1057" s="532"/>
      <c r="P1057" s="418"/>
      <c r="Q1057" s="532"/>
      <c r="R1057" s="418"/>
      <c r="S1057" s="274">
        <f t="shared" si="650"/>
        <v>0</v>
      </c>
      <c r="T1057" s="275">
        <f t="shared" si="651"/>
        <v>0</v>
      </c>
      <c r="U1057" s="535"/>
      <c r="V1057" s="536"/>
      <c r="W1057" s="537"/>
      <c r="X1057" s="538"/>
      <c r="Y1057" s="536"/>
      <c r="Z1057" s="537"/>
      <c r="AA1057" s="276">
        <f t="shared" si="652"/>
        <v>0</v>
      </c>
      <c r="AB1057" s="441">
        <f t="shared" si="653"/>
        <v>0</v>
      </c>
      <c r="AC1057" s="545"/>
      <c r="AD1057" s="546"/>
      <c r="AE1057" s="545"/>
      <c r="AF1057" s="546"/>
      <c r="AG1057" s="116">
        <f t="shared" si="634"/>
        <v>0</v>
      </c>
      <c r="AH1057" s="117">
        <f t="shared" si="635"/>
        <v>0</v>
      </c>
      <c r="AI1057" s="67">
        <f>AD1057/(C1049-AH1056)</f>
        <v>0</v>
      </c>
      <c r="AJ1057" s="66">
        <f>AF1057/(C1049-AH1056)</f>
        <v>0</v>
      </c>
      <c r="AK1057" s="123"/>
      <c r="AL1057" s="126">
        <f>AH1057/C1049</f>
        <v>0</v>
      </c>
    </row>
    <row r="1058" spans="1:38" ht="73.5" customHeight="1" x14ac:dyDescent="0.25">
      <c r="A1058" s="14">
        <v>10</v>
      </c>
      <c r="B1058" s="15" t="s">
        <v>8</v>
      </c>
      <c r="C1058" s="714"/>
      <c r="D1058" s="717"/>
      <c r="E1058" s="422">
        <v>9</v>
      </c>
      <c r="F1058" s="421">
        <v>272071.96999999997</v>
      </c>
      <c r="G1058" s="520">
        <v>6</v>
      </c>
      <c r="H1058" s="521">
        <v>331000</v>
      </c>
      <c r="I1058" s="574">
        <v>3</v>
      </c>
      <c r="J1058" s="519">
        <v>51863.02</v>
      </c>
      <c r="K1058" s="574">
        <f>G1058</f>
        <v>6</v>
      </c>
      <c r="L1058" s="519">
        <f>H1058</f>
        <v>331000</v>
      </c>
      <c r="M1058" s="248">
        <f t="shared" si="648"/>
        <v>9</v>
      </c>
      <c r="N1058" s="249">
        <f t="shared" si="649"/>
        <v>382863.02</v>
      </c>
      <c r="O1058" s="532"/>
      <c r="P1058" s="418"/>
      <c r="Q1058" s="532">
        <v>4</v>
      </c>
      <c r="R1058" s="418">
        <v>309279.31</v>
      </c>
      <c r="S1058" s="274">
        <f t="shared" si="650"/>
        <v>4</v>
      </c>
      <c r="T1058" s="275">
        <f t="shared" si="651"/>
        <v>309279.31</v>
      </c>
      <c r="U1058" s="535"/>
      <c r="V1058" s="536"/>
      <c r="W1058" s="537"/>
      <c r="X1058" s="538"/>
      <c r="Y1058" s="536"/>
      <c r="Z1058" s="537"/>
      <c r="AA1058" s="276">
        <f t="shared" si="652"/>
        <v>0</v>
      </c>
      <c r="AB1058" s="277">
        <f t="shared" ref="AB1058:AB1061" si="654">SUM(V1058,W1058,Y1058,Z1058)</f>
        <v>0</v>
      </c>
      <c r="AC1058" s="355"/>
      <c r="AD1058" s="356"/>
      <c r="AE1058" s="355">
        <v>4</v>
      </c>
      <c r="AF1058" s="356">
        <v>211582.02</v>
      </c>
      <c r="AG1058" s="116">
        <f t="shared" si="634"/>
        <v>4</v>
      </c>
      <c r="AH1058" s="117">
        <f t="shared" si="635"/>
        <v>211582.02</v>
      </c>
      <c r="AI1058" s="67">
        <f>AD1058/(C1049-AH1056)</f>
        <v>0</v>
      </c>
      <c r="AJ1058" s="66">
        <f>AF1058/(C1049-AH1056)</f>
        <v>8.2215515311500731E-2</v>
      </c>
      <c r="AK1058" s="123"/>
      <c r="AL1058" s="126">
        <f>AH1058/C1049</f>
        <v>8.1946422354172599E-2</v>
      </c>
    </row>
    <row r="1059" spans="1:38" ht="120" customHeight="1" x14ac:dyDescent="0.25">
      <c r="A1059" s="14">
        <v>11</v>
      </c>
      <c r="B1059" s="15" t="s">
        <v>12</v>
      </c>
      <c r="C1059" s="714"/>
      <c r="D1059" s="717"/>
      <c r="E1059" s="422">
        <v>10</v>
      </c>
      <c r="F1059" s="421">
        <v>534497.18999999994</v>
      </c>
      <c r="G1059" s="520"/>
      <c r="H1059" s="521"/>
      <c r="I1059" s="574">
        <v>8</v>
      </c>
      <c r="J1059" s="519">
        <v>202479.74</v>
      </c>
      <c r="K1059" s="574"/>
      <c r="L1059" s="519"/>
      <c r="M1059" s="248">
        <f t="shared" si="648"/>
        <v>8</v>
      </c>
      <c r="N1059" s="249">
        <f t="shared" si="649"/>
        <v>202479.74</v>
      </c>
      <c r="O1059" s="532">
        <v>4</v>
      </c>
      <c r="P1059" s="418">
        <v>109458.02</v>
      </c>
      <c r="Q1059" s="532"/>
      <c r="R1059" s="418"/>
      <c r="S1059" s="274">
        <f t="shared" si="650"/>
        <v>4</v>
      </c>
      <c r="T1059" s="275">
        <f t="shared" si="651"/>
        <v>109458.02</v>
      </c>
      <c r="U1059" s="535"/>
      <c r="V1059" s="536"/>
      <c r="W1059" s="537"/>
      <c r="X1059" s="538"/>
      <c r="Y1059" s="536"/>
      <c r="Z1059" s="537"/>
      <c r="AA1059" s="276">
        <f t="shared" si="652"/>
        <v>0</v>
      </c>
      <c r="AB1059" s="277">
        <f t="shared" si="654"/>
        <v>0</v>
      </c>
      <c r="AC1059" s="545"/>
      <c r="AD1059" s="546"/>
      <c r="AE1059" s="545"/>
      <c r="AF1059" s="546"/>
      <c r="AG1059" s="116">
        <f t="shared" si="634"/>
        <v>0</v>
      </c>
      <c r="AH1059" s="117">
        <f t="shared" si="635"/>
        <v>0</v>
      </c>
      <c r="AI1059" s="67">
        <f>AD1059/(C1049-AH1056)</f>
        <v>0</v>
      </c>
      <c r="AJ1059" s="66">
        <f>AF1059/(C1049-AH1056)</f>
        <v>0</v>
      </c>
      <c r="AK1059" s="123"/>
      <c r="AL1059" s="126">
        <f>AH1059/C1049</f>
        <v>0</v>
      </c>
    </row>
    <row r="1060" spans="1:38" ht="63.75" customHeight="1" x14ac:dyDescent="0.25">
      <c r="A1060" s="14">
        <v>12</v>
      </c>
      <c r="B1060" s="15" t="s">
        <v>9</v>
      </c>
      <c r="C1060" s="714"/>
      <c r="D1060" s="717"/>
      <c r="E1060" s="422">
        <v>6</v>
      </c>
      <c r="F1060" s="421">
        <v>538496.43999999994</v>
      </c>
      <c r="G1060" s="520">
        <v>1</v>
      </c>
      <c r="H1060" s="521">
        <v>20000</v>
      </c>
      <c r="I1060" s="574">
        <v>5</v>
      </c>
      <c r="J1060" s="519">
        <v>123072.55</v>
      </c>
      <c r="K1060" s="574">
        <f>G1060</f>
        <v>1</v>
      </c>
      <c r="L1060" s="519">
        <f>H1060</f>
        <v>20000</v>
      </c>
      <c r="M1060" s="248">
        <f t="shared" si="648"/>
        <v>6</v>
      </c>
      <c r="N1060" s="249">
        <f t="shared" si="649"/>
        <v>143072.54999999999</v>
      </c>
      <c r="O1060" s="532">
        <v>3</v>
      </c>
      <c r="P1060" s="418">
        <v>102777.55</v>
      </c>
      <c r="Q1060" s="532">
        <v>1</v>
      </c>
      <c r="R1060" s="418">
        <v>13000</v>
      </c>
      <c r="S1060" s="274">
        <f t="shared" si="650"/>
        <v>4</v>
      </c>
      <c r="T1060" s="275">
        <f t="shared" si="651"/>
        <v>115777.55</v>
      </c>
      <c r="U1060" s="535"/>
      <c r="V1060" s="536"/>
      <c r="W1060" s="537"/>
      <c r="X1060" s="538"/>
      <c r="Y1060" s="536"/>
      <c r="Z1060" s="537"/>
      <c r="AA1060" s="276">
        <f t="shared" si="652"/>
        <v>0</v>
      </c>
      <c r="AB1060" s="277">
        <f t="shared" si="654"/>
        <v>0</v>
      </c>
      <c r="AC1060" s="545"/>
      <c r="AD1060" s="546"/>
      <c r="AE1060" s="545">
        <v>1</v>
      </c>
      <c r="AF1060" s="546">
        <v>13000</v>
      </c>
      <c r="AG1060" s="116">
        <f t="shared" si="634"/>
        <v>1</v>
      </c>
      <c r="AH1060" s="117">
        <f t="shared" si="635"/>
        <v>13000</v>
      </c>
      <c r="AI1060" s="67">
        <f>AD1060/(C1049-AH1056)</f>
        <v>0</v>
      </c>
      <c r="AJ1060" s="66">
        <f>AF1060/(C1049-AH1056)</f>
        <v>5.0514769593820383E-3</v>
      </c>
      <c r="AK1060" s="123"/>
      <c r="AL1060" s="126">
        <f>AH1060/C1049</f>
        <v>5.0349433784791535E-3</v>
      </c>
    </row>
    <row r="1061" spans="1:38" ht="62.25" customHeight="1" thickBot="1" x14ac:dyDescent="0.3">
      <c r="A1061" s="16">
        <v>13</v>
      </c>
      <c r="B1061" s="17" t="s">
        <v>10</v>
      </c>
      <c r="C1061" s="715"/>
      <c r="D1061" s="718"/>
      <c r="E1061" s="527">
        <v>30</v>
      </c>
      <c r="F1061" s="528">
        <v>1361725.97</v>
      </c>
      <c r="G1061" s="529">
        <v>5</v>
      </c>
      <c r="H1061" s="530">
        <v>185000</v>
      </c>
      <c r="I1061" s="575">
        <v>18</v>
      </c>
      <c r="J1061" s="531">
        <v>461940.57</v>
      </c>
      <c r="K1061" s="575">
        <f>G1061</f>
        <v>5</v>
      </c>
      <c r="L1061" s="531">
        <f>H1061</f>
        <v>185000</v>
      </c>
      <c r="M1061" s="248">
        <f t="shared" si="648"/>
        <v>23</v>
      </c>
      <c r="N1061" s="249">
        <f t="shared" si="649"/>
        <v>646940.57000000007</v>
      </c>
      <c r="O1061" s="533">
        <v>8</v>
      </c>
      <c r="P1061" s="534">
        <v>174538.41</v>
      </c>
      <c r="Q1061" s="533">
        <v>1</v>
      </c>
      <c r="R1061" s="534">
        <v>3500</v>
      </c>
      <c r="S1061" s="274">
        <f t="shared" si="650"/>
        <v>9</v>
      </c>
      <c r="T1061" s="275">
        <f t="shared" si="651"/>
        <v>178038.41</v>
      </c>
      <c r="U1061" s="541"/>
      <c r="V1061" s="542"/>
      <c r="W1061" s="543"/>
      <c r="X1061" s="544"/>
      <c r="Y1061" s="542"/>
      <c r="Z1061" s="543"/>
      <c r="AA1061" s="276">
        <f t="shared" si="652"/>
        <v>0</v>
      </c>
      <c r="AB1061" s="277">
        <f t="shared" si="654"/>
        <v>0</v>
      </c>
      <c r="AC1061" s="547"/>
      <c r="AD1061" s="506"/>
      <c r="AE1061" s="547">
        <v>1</v>
      </c>
      <c r="AF1061" s="506">
        <v>3500</v>
      </c>
      <c r="AG1061" s="118">
        <f t="shared" si="634"/>
        <v>1</v>
      </c>
      <c r="AH1061" s="119">
        <f t="shared" si="635"/>
        <v>3500</v>
      </c>
      <c r="AI1061" s="68">
        <f>AD1061/(C1049-AH1056)</f>
        <v>0</v>
      </c>
      <c r="AJ1061" s="69">
        <f>AF1061/(C1049-AH1056)</f>
        <v>1.3600130275259333E-3</v>
      </c>
      <c r="AK1061" s="129"/>
      <c r="AL1061" s="127">
        <f>AH1061/C1049</f>
        <v>1.3555616788213105E-3</v>
      </c>
    </row>
    <row r="1062" spans="1:38" ht="29.25" customHeight="1" thickBot="1" x14ac:dyDescent="0.3">
      <c r="A1062" s="719" t="s">
        <v>40</v>
      </c>
      <c r="B1062" s="720"/>
      <c r="C1062" s="11">
        <f>C1049</f>
        <v>2581955.5499999998</v>
      </c>
      <c r="D1062" s="11">
        <f>D1049</f>
        <v>2345422.7399999998</v>
      </c>
      <c r="E1062" s="56">
        <f t="shared" ref="E1062:L1062" si="655">SUM(E1049:E1061)</f>
        <v>61</v>
      </c>
      <c r="F1062" s="236">
        <f t="shared" si="655"/>
        <v>3084896.9299999997</v>
      </c>
      <c r="G1062" s="56">
        <f t="shared" si="655"/>
        <v>23</v>
      </c>
      <c r="H1062" s="236">
        <f t="shared" si="655"/>
        <v>876000</v>
      </c>
      <c r="I1062" s="241">
        <f t="shared" si="655"/>
        <v>36</v>
      </c>
      <c r="J1062" s="57">
        <f t="shared" si="655"/>
        <v>924000</v>
      </c>
      <c r="K1062" s="241">
        <f t="shared" si="655"/>
        <v>23</v>
      </c>
      <c r="L1062" s="244">
        <f t="shared" si="655"/>
        <v>876000</v>
      </c>
      <c r="M1062" s="51">
        <f>SUM(M1049:M1061)</f>
        <v>59</v>
      </c>
      <c r="N1062" s="244">
        <f>SUM(N1049:N1061)</f>
        <v>1800000</v>
      </c>
      <c r="O1062" s="97">
        <f>SUM(O1049:O1061)</f>
        <v>17</v>
      </c>
      <c r="P1062" s="236">
        <f>SUM(P1049:P1061)</f>
        <v>471418.1</v>
      </c>
      <c r="Q1062" s="86">
        <f t="shared" ref="Q1062:AJ1062" si="656">SUM(Q1049:Q1061)</f>
        <v>7</v>
      </c>
      <c r="R1062" s="236">
        <f t="shared" si="656"/>
        <v>352469.83999999997</v>
      </c>
      <c r="S1062" s="75">
        <f t="shared" si="656"/>
        <v>24</v>
      </c>
      <c r="T1062" s="46">
        <f t="shared" si="656"/>
        <v>823887.94000000006</v>
      </c>
      <c r="U1062" s="86">
        <f t="shared" si="656"/>
        <v>0</v>
      </c>
      <c r="V1062" s="236">
        <f t="shared" si="656"/>
        <v>0</v>
      </c>
      <c r="W1062" s="236">
        <f t="shared" si="656"/>
        <v>0</v>
      </c>
      <c r="X1062" s="75">
        <f t="shared" si="656"/>
        <v>1</v>
      </c>
      <c r="Y1062" s="236">
        <f t="shared" si="656"/>
        <v>8450.7900000000009</v>
      </c>
      <c r="Z1062" s="236">
        <f t="shared" si="656"/>
        <v>8450.7900000000009</v>
      </c>
      <c r="AA1062" s="75">
        <f t="shared" si="656"/>
        <v>1</v>
      </c>
      <c r="AB1062" s="46">
        <f t="shared" si="656"/>
        <v>8450.7900000000009</v>
      </c>
      <c r="AC1062" s="86">
        <f t="shared" si="656"/>
        <v>0</v>
      </c>
      <c r="AD1062" s="46">
        <f t="shared" si="656"/>
        <v>0</v>
      </c>
      <c r="AE1062" s="86">
        <f t="shared" si="656"/>
        <v>6</v>
      </c>
      <c r="AF1062" s="46">
        <f t="shared" si="656"/>
        <v>228082.02</v>
      </c>
      <c r="AG1062" s="75">
        <f t="shared" si="656"/>
        <v>7</v>
      </c>
      <c r="AH1062" s="46">
        <f t="shared" si="656"/>
        <v>236532.81</v>
      </c>
      <c r="AI1062" s="87">
        <f t="shared" si="656"/>
        <v>0</v>
      </c>
      <c r="AJ1062" s="87">
        <f t="shared" si="656"/>
        <v>8.8627005298408709E-2</v>
      </c>
      <c r="AK1062" s="130">
        <f>AK1056</f>
        <v>9.1609946577120585E-2</v>
      </c>
      <c r="AL1062" s="128">
        <f>AH1062/C1049</f>
        <v>9.1609946577120585E-2</v>
      </c>
    </row>
    <row r="1063" spans="1:38" ht="21.75" thickBot="1" x14ac:dyDescent="0.3">
      <c r="AF1063" s="24" t="s">
        <v>113</v>
      </c>
      <c r="AG1063" s="72">
        <v>4.3499999999999996</v>
      </c>
      <c r="AH1063" s="25">
        <f>AH1062/AG1063</f>
        <v>54375.358620689658</v>
      </c>
    </row>
    <row r="1064" spans="1:38" ht="15.75" thickTop="1" x14ac:dyDescent="0.25">
      <c r="A1064" s="721" t="s">
        <v>45</v>
      </c>
      <c r="B1064" s="722"/>
      <c r="C1064" s="722"/>
      <c r="D1064" s="722"/>
      <c r="E1064" s="722"/>
      <c r="F1064" s="722"/>
      <c r="G1064" s="722"/>
      <c r="H1064" s="722"/>
      <c r="I1064" s="722"/>
      <c r="J1064" s="722"/>
      <c r="K1064" s="723"/>
      <c r="L1064" s="722"/>
      <c r="M1064" s="722"/>
      <c r="N1064" s="722"/>
      <c r="O1064" s="722"/>
      <c r="P1064" s="722"/>
      <c r="Q1064" s="724"/>
    </row>
    <row r="1065" spans="1:38" ht="18.75" x14ac:dyDescent="0.3">
      <c r="A1065" s="725"/>
      <c r="B1065" s="726"/>
      <c r="C1065" s="726"/>
      <c r="D1065" s="726"/>
      <c r="E1065" s="726"/>
      <c r="F1065" s="726"/>
      <c r="G1065" s="726"/>
      <c r="H1065" s="726"/>
      <c r="I1065" s="726"/>
      <c r="J1065" s="726"/>
      <c r="K1065" s="727"/>
      <c r="L1065" s="726"/>
      <c r="M1065" s="726"/>
      <c r="N1065" s="726"/>
      <c r="O1065" s="726"/>
      <c r="P1065" s="726"/>
      <c r="Q1065" s="728"/>
      <c r="AF1065" s="33"/>
    </row>
    <row r="1066" spans="1:38" ht="15.75" x14ac:dyDescent="0.25">
      <c r="A1066" s="725"/>
      <c r="B1066" s="726"/>
      <c r="C1066" s="726"/>
      <c r="D1066" s="726"/>
      <c r="E1066" s="726"/>
      <c r="F1066" s="726"/>
      <c r="G1066" s="726"/>
      <c r="H1066" s="726"/>
      <c r="I1066" s="726"/>
      <c r="J1066" s="726"/>
      <c r="K1066" s="727"/>
      <c r="L1066" s="726"/>
      <c r="M1066" s="726"/>
      <c r="N1066" s="726"/>
      <c r="O1066" s="726"/>
      <c r="P1066" s="726"/>
      <c r="Q1066" s="728"/>
      <c r="AE1066" s="34" t="s">
        <v>66</v>
      </c>
      <c r="AF1066" s="24"/>
    </row>
    <row r="1067" spans="1:38" ht="15.75" x14ac:dyDescent="0.25">
      <c r="A1067" s="725"/>
      <c r="B1067" s="726"/>
      <c r="C1067" s="726"/>
      <c r="D1067" s="726"/>
      <c r="E1067" s="726"/>
      <c r="F1067" s="726"/>
      <c r="G1067" s="726"/>
      <c r="H1067" s="726"/>
      <c r="I1067" s="726"/>
      <c r="J1067" s="726"/>
      <c r="K1067" s="727"/>
      <c r="L1067" s="726"/>
      <c r="M1067" s="726"/>
      <c r="N1067" s="726"/>
      <c r="O1067" s="726"/>
      <c r="P1067" s="726"/>
      <c r="Q1067" s="728"/>
      <c r="AE1067" s="34" t="s">
        <v>46</v>
      </c>
      <c r="AF1067" s="54">
        <f>(Z1062-Z1056)+(AF1062-AF1056)</f>
        <v>228082.02</v>
      </c>
    </row>
    <row r="1068" spans="1:38" ht="15.75" x14ac:dyDescent="0.25">
      <c r="A1068" s="725"/>
      <c r="B1068" s="726"/>
      <c r="C1068" s="726"/>
      <c r="D1068" s="726"/>
      <c r="E1068" s="726"/>
      <c r="F1068" s="726"/>
      <c r="G1068" s="726"/>
      <c r="H1068" s="726"/>
      <c r="I1068" s="726"/>
      <c r="J1068" s="726"/>
      <c r="K1068" s="727"/>
      <c r="L1068" s="726"/>
      <c r="M1068" s="726"/>
      <c r="N1068" s="726"/>
      <c r="O1068" s="726"/>
      <c r="P1068" s="726"/>
      <c r="Q1068" s="728"/>
      <c r="AE1068" s="34" t="s">
        <v>47</v>
      </c>
      <c r="AF1068" s="54">
        <f>W1062+AD1062</f>
        <v>0</v>
      </c>
    </row>
    <row r="1069" spans="1:38" ht="15.75" x14ac:dyDescent="0.25">
      <c r="A1069" s="725"/>
      <c r="B1069" s="726"/>
      <c r="C1069" s="726"/>
      <c r="D1069" s="726"/>
      <c r="E1069" s="726"/>
      <c r="F1069" s="726"/>
      <c r="G1069" s="726"/>
      <c r="H1069" s="726"/>
      <c r="I1069" s="726"/>
      <c r="J1069" s="726"/>
      <c r="K1069" s="727"/>
      <c r="L1069" s="726"/>
      <c r="M1069" s="726"/>
      <c r="N1069" s="726"/>
      <c r="O1069" s="726"/>
      <c r="P1069" s="726"/>
      <c r="Q1069" s="728"/>
      <c r="AE1069" s="34" t="s">
        <v>48</v>
      </c>
      <c r="AF1069" s="54">
        <f>Z1056+AF1056</f>
        <v>8450.7900000000009</v>
      </c>
    </row>
    <row r="1070" spans="1:38" ht="15.75" x14ac:dyDescent="0.25">
      <c r="A1070" s="725"/>
      <c r="B1070" s="726"/>
      <c r="C1070" s="726"/>
      <c r="D1070" s="726"/>
      <c r="E1070" s="726"/>
      <c r="F1070" s="726"/>
      <c r="G1070" s="726"/>
      <c r="H1070" s="726"/>
      <c r="I1070" s="726"/>
      <c r="J1070" s="726"/>
      <c r="K1070" s="727"/>
      <c r="L1070" s="726"/>
      <c r="M1070" s="726"/>
      <c r="N1070" s="726"/>
      <c r="O1070" s="726"/>
      <c r="P1070" s="726"/>
      <c r="Q1070" s="728"/>
      <c r="AE1070" s="34" t="s">
        <v>49</v>
      </c>
      <c r="AF1070" s="55">
        <f>SUM(AF1067:AF1069)</f>
        <v>236532.81</v>
      </c>
    </row>
    <row r="1071" spans="1:38" x14ac:dyDescent="0.25">
      <c r="A1071" s="725"/>
      <c r="B1071" s="726"/>
      <c r="C1071" s="726"/>
      <c r="D1071" s="726"/>
      <c r="E1071" s="726"/>
      <c r="F1071" s="726"/>
      <c r="G1071" s="726"/>
      <c r="H1071" s="726"/>
      <c r="I1071" s="726"/>
      <c r="J1071" s="726"/>
      <c r="K1071" s="727"/>
      <c r="L1071" s="726"/>
      <c r="M1071" s="726"/>
      <c r="N1071" s="726"/>
      <c r="O1071" s="726"/>
      <c r="P1071" s="726"/>
      <c r="Q1071" s="728"/>
    </row>
    <row r="1072" spans="1:38" ht="15.75" thickBot="1" x14ac:dyDescent="0.3">
      <c r="A1072" s="729"/>
      <c r="B1072" s="730"/>
      <c r="C1072" s="730"/>
      <c r="D1072" s="730"/>
      <c r="E1072" s="730"/>
      <c r="F1072" s="730"/>
      <c r="G1072" s="730"/>
      <c r="H1072" s="730"/>
      <c r="I1072" s="730"/>
      <c r="J1072" s="730"/>
      <c r="K1072" s="731"/>
      <c r="L1072" s="730"/>
      <c r="M1072" s="730"/>
      <c r="N1072" s="730"/>
      <c r="O1072" s="730"/>
      <c r="P1072" s="730"/>
      <c r="Q1072" s="732"/>
    </row>
    <row r="1073" spans="1:39" ht="15.75" thickTop="1" x14ac:dyDescent="0.25"/>
    <row r="1075" spans="1:39" ht="15.75" thickBot="1" x14ac:dyDescent="0.3"/>
    <row r="1076" spans="1:39" ht="27" thickBot="1" x14ac:dyDescent="0.3">
      <c r="A1076" s="733" t="s">
        <v>150</v>
      </c>
      <c r="B1076" s="734"/>
      <c r="C1076" s="734"/>
      <c r="D1076" s="734"/>
      <c r="E1076" s="734"/>
      <c r="F1076" s="734"/>
      <c r="G1076" s="734"/>
      <c r="H1076" s="734"/>
      <c r="I1076" s="734"/>
      <c r="J1076" s="734"/>
      <c r="K1076" s="735"/>
      <c r="L1076" s="734"/>
      <c r="M1076" s="734"/>
      <c r="N1076" s="734"/>
      <c r="O1076" s="734"/>
      <c r="P1076" s="734"/>
      <c r="Q1076" s="734"/>
      <c r="R1076" s="734"/>
      <c r="S1076" s="734"/>
      <c r="T1076" s="734"/>
      <c r="U1076" s="734"/>
      <c r="V1076" s="734"/>
      <c r="W1076" s="734"/>
      <c r="X1076" s="734"/>
      <c r="Y1076" s="734"/>
      <c r="Z1076" s="734"/>
      <c r="AA1076" s="734"/>
      <c r="AB1076" s="734"/>
      <c r="AC1076" s="734"/>
      <c r="AD1076" s="734"/>
      <c r="AE1076" s="734"/>
      <c r="AF1076" s="734"/>
      <c r="AG1076" s="734"/>
      <c r="AH1076" s="734"/>
      <c r="AI1076" s="734"/>
      <c r="AJ1076" s="734"/>
      <c r="AK1076" s="736"/>
      <c r="AL1076" s="73"/>
      <c r="AM1076" s="45"/>
    </row>
    <row r="1077" spans="1:39" ht="21" customHeight="1" x14ac:dyDescent="0.25">
      <c r="A1077" s="737" t="s">
        <v>114</v>
      </c>
      <c r="B1077" s="738"/>
      <c r="C1077" s="744" t="s">
        <v>41</v>
      </c>
      <c r="D1077" s="745"/>
      <c r="E1077" s="748" t="s">
        <v>100</v>
      </c>
      <c r="F1077" s="749"/>
      <c r="G1077" s="749"/>
      <c r="H1077" s="749"/>
      <c r="I1077" s="749"/>
      <c r="J1077" s="749"/>
      <c r="K1077" s="750"/>
      <c r="L1077" s="749"/>
      <c r="M1077" s="749"/>
      <c r="N1077" s="749"/>
      <c r="O1077" s="754" t="s">
        <v>77</v>
      </c>
      <c r="P1077" s="755"/>
      <c r="Q1077" s="755"/>
      <c r="R1077" s="755"/>
      <c r="S1077" s="755"/>
      <c r="T1077" s="755"/>
      <c r="U1077" s="755"/>
      <c r="V1077" s="755"/>
      <c r="W1077" s="755"/>
      <c r="X1077" s="755"/>
      <c r="Y1077" s="755"/>
      <c r="Z1077" s="755"/>
      <c r="AA1077" s="755"/>
      <c r="AB1077" s="755"/>
      <c r="AC1077" s="755"/>
      <c r="AD1077" s="755"/>
      <c r="AE1077" s="755"/>
      <c r="AF1077" s="755"/>
      <c r="AG1077" s="755"/>
      <c r="AH1077" s="755"/>
      <c r="AI1077" s="755"/>
      <c r="AJ1077" s="755"/>
      <c r="AK1077" s="756"/>
      <c r="AL1077" s="63"/>
    </row>
    <row r="1078" spans="1:39" ht="36" customHeight="1" thickBot="1" x14ac:dyDescent="0.3">
      <c r="A1078" s="739"/>
      <c r="B1078" s="740"/>
      <c r="C1078" s="746"/>
      <c r="D1078" s="747"/>
      <c r="E1078" s="751"/>
      <c r="F1078" s="752"/>
      <c r="G1078" s="752"/>
      <c r="H1078" s="752"/>
      <c r="I1078" s="752"/>
      <c r="J1078" s="752"/>
      <c r="K1078" s="753"/>
      <c r="L1078" s="752"/>
      <c r="M1078" s="752"/>
      <c r="N1078" s="752"/>
      <c r="O1078" s="757"/>
      <c r="P1078" s="758"/>
      <c r="Q1078" s="758"/>
      <c r="R1078" s="758"/>
      <c r="S1078" s="758"/>
      <c r="T1078" s="758"/>
      <c r="U1078" s="758"/>
      <c r="V1078" s="758"/>
      <c r="W1078" s="758"/>
      <c r="X1078" s="758"/>
      <c r="Y1078" s="758"/>
      <c r="Z1078" s="758"/>
      <c r="AA1078" s="758"/>
      <c r="AB1078" s="758"/>
      <c r="AC1078" s="758"/>
      <c r="AD1078" s="758"/>
      <c r="AE1078" s="758"/>
      <c r="AF1078" s="758"/>
      <c r="AG1078" s="758"/>
      <c r="AH1078" s="758"/>
      <c r="AI1078" s="758"/>
      <c r="AJ1078" s="758"/>
      <c r="AK1078" s="759"/>
      <c r="AL1078" s="63"/>
    </row>
    <row r="1079" spans="1:39" s="33" customFormat="1" ht="84" customHeight="1" thickBot="1" x14ac:dyDescent="0.35">
      <c r="A1079" s="739"/>
      <c r="B1079" s="741"/>
      <c r="C1079" s="760" t="s">
        <v>43</v>
      </c>
      <c r="D1079" s="762" t="s">
        <v>44</v>
      </c>
      <c r="E1079" s="764" t="s">
        <v>59</v>
      </c>
      <c r="F1079" s="765"/>
      <c r="G1079" s="765"/>
      <c r="H1079" s="766"/>
      <c r="I1079" s="767" t="s">
        <v>58</v>
      </c>
      <c r="J1079" s="768"/>
      <c r="K1079" s="769"/>
      <c r="L1079" s="770"/>
      <c r="M1079" s="771" t="s">
        <v>49</v>
      </c>
      <c r="N1079" s="772"/>
      <c r="O1079" s="773" t="s">
        <v>103</v>
      </c>
      <c r="P1079" s="774"/>
      <c r="Q1079" s="774"/>
      <c r="R1079" s="775"/>
      <c r="S1079" s="776" t="s">
        <v>49</v>
      </c>
      <c r="T1079" s="777"/>
      <c r="U1079" s="778" t="s">
        <v>104</v>
      </c>
      <c r="V1079" s="779"/>
      <c r="W1079" s="779"/>
      <c r="X1079" s="779"/>
      <c r="Y1079" s="779"/>
      <c r="Z1079" s="780"/>
      <c r="AA1079" s="781" t="s">
        <v>49</v>
      </c>
      <c r="AB1079" s="782"/>
      <c r="AC1079" s="783" t="s">
        <v>105</v>
      </c>
      <c r="AD1079" s="784"/>
      <c r="AE1079" s="784"/>
      <c r="AF1079" s="785"/>
      <c r="AG1079" s="786" t="s">
        <v>49</v>
      </c>
      <c r="AH1079" s="787"/>
      <c r="AI1079" s="788" t="s">
        <v>23</v>
      </c>
      <c r="AJ1079" s="789"/>
      <c r="AK1079" s="790"/>
      <c r="AL1079" s="62"/>
    </row>
    <row r="1080" spans="1:39" ht="113.25" thickBot="1" x14ac:dyDescent="0.3">
      <c r="A1080" s="742"/>
      <c r="B1080" s="743"/>
      <c r="C1080" s="761"/>
      <c r="D1080" s="763"/>
      <c r="E1080" s="91" t="s">
        <v>81</v>
      </c>
      <c r="F1080" s="619" t="s">
        <v>82</v>
      </c>
      <c r="G1080" s="91" t="s">
        <v>83</v>
      </c>
      <c r="H1080" s="619" t="s">
        <v>84</v>
      </c>
      <c r="I1080" s="197" t="s">
        <v>81</v>
      </c>
      <c r="J1080" s="64" t="s">
        <v>92</v>
      </c>
      <c r="K1080" s="197" t="s">
        <v>93</v>
      </c>
      <c r="L1080" s="64" t="s">
        <v>94</v>
      </c>
      <c r="M1080" s="98" t="s">
        <v>85</v>
      </c>
      <c r="N1080" s="207" t="s">
        <v>86</v>
      </c>
      <c r="O1080" s="100" t="s">
        <v>87</v>
      </c>
      <c r="P1080" s="102" t="s">
        <v>101</v>
      </c>
      <c r="Q1080" s="100" t="s">
        <v>88</v>
      </c>
      <c r="R1080" s="102" t="s">
        <v>102</v>
      </c>
      <c r="S1080" s="103" t="s">
        <v>89</v>
      </c>
      <c r="T1080" s="213" t="s">
        <v>90</v>
      </c>
      <c r="U1080" s="104" t="s">
        <v>87</v>
      </c>
      <c r="V1080" s="107" t="s">
        <v>106</v>
      </c>
      <c r="W1080" s="105" t="s">
        <v>107</v>
      </c>
      <c r="X1080" s="108" t="s">
        <v>88</v>
      </c>
      <c r="Y1080" s="107" t="s">
        <v>108</v>
      </c>
      <c r="Z1080" s="105" t="s">
        <v>109</v>
      </c>
      <c r="AA1080" s="110" t="s">
        <v>95</v>
      </c>
      <c r="AB1080" s="111" t="s">
        <v>96</v>
      </c>
      <c r="AC1080" s="112" t="s">
        <v>87</v>
      </c>
      <c r="AD1080" s="113" t="s">
        <v>101</v>
      </c>
      <c r="AE1080" s="112" t="s">
        <v>88</v>
      </c>
      <c r="AF1080" s="113" t="s">
        <v>102</v>
      </c>
      <c r="AG1080" s="114" t="s">
        <v>91</v>
      </c>
      <c r="AH1080" s="115" t="s">
        <v>110</v>
      </c>
      <c r="AI1080" s="120" t="s">
        <v>111</v>
      </c>
      <c r="AJ1080" s="122" t="s">
        <v>112</v>
      </c>
      <c r="AK1080" s="151" t="s">
        <v>79</v>
      </c>
      <c r="AL1080" s="58"/>
      <c r="AM1080" s="59"/>
    </row>
    <row r="1081" spans="1:39" ht="15.75" thickBot="1" x14ac:dyDescent="0.3">
      <c r="A1081" s="708" t="s">
        <v>1</v>
      </c>
      <c r="B1081" s="709"/>
      <c r="C1081" s="139" t="s">
        <v>2</v>
      </c>
      <c r="D1081" s="143" t="s">
        <v>3</v>
      </c>
      <c r="E1081" s="144" t="s">
        <v>4</v>
      </c>
      <c r="F1081" s="264" t="s">
        <v>5</v>
      </c>
      <c r="G1081" s="144" t="s">
        <v>33</v>
      </c>
      <c r="H1081" s="264" t="s">
        <v>34</v>
      </c>
      <c r="I1081" s="263" t="s">
        <v>18</v>
      </c>
      <c r="J1081" s="146" t="s">
        <v>19</v>
      </c>
      <c r="K1081" s="263" t="s">
        <v>20</v>
      </c>
      <c r="L1081" s="264" t="s">
        <v>21</v>
      </c>
      <c r="M1081" s="145" t="s">
        <v>22</v>
      </c>
      <c r="N1081" s="264" t="s">
        <v>35</v>
      </c>
      <c r="O1081" s="144" t="s">
        <v>36</v>
      </c>
      <c r="P1081" s="264" t="s">
        <v>37</v>
      </c>
      <c r="Q1081" s="144" t="s">
        <v>38</v>
      </c>
      <c r="R1081" s="264" t="s">
        <v>24</v>
      </c>
      <c r="S1081" s="145" t="s">
        <v>25</v>
      </c>
      <c r="T1081" s="146" t="s">
        <v>26</v>
      </c>
      <c r="U1081" s="144" t="s">
        <v>27</v>
      </c>
      <c r="V1081" s="88" t="s">
        <v>28</v>
      </c>
      <c r="W1081" s="147" t="s">
        <v>29</v>
      </c>
      <c r="X1081" s="148" t="s">
        <v>30</v>
      </c>
      <c r="Y1081" s="89" t="s">
        <v>31</v>
      </c>
      <c r="Z1081" s="264" t="s">
        <v>32</v>
      </c>
      <c r="AA1081" s="145" t="s">
        <v>51</v>
      </c>
      <c r="AB1081" s="140" t="s">
        <v>52</v>
      </c>
      <c r="AC1081" s="144" t="s">
        <v>53</v>
      </c>
      <c r="AD1081" s="140" t="s">
        <v>54</v>
      </c>
      <c r="AE1081" s="144" t="s">
        <v>55</v>
      </c>
      <c r="AF1081" s="140" t="s">
        <v>56</v>
      </c>
      <c r="AG1081" s="145" t="s">
        <v>60</v>
      </c>
      <c r="AH1081" s="140" t="s">
        <v>61</v>
      </c>
      <c r="AI1081" s="139" t="s">
        <v>62</v>
      </c>
      <c r="AJ1081" s="140" t="s">
        <v>63</v>
      </c>
      <c r="AK1081" s="152" t="s">
        <v>64</v>
      </c>
      <c r="AL1081" s="60"/>
      <c r="AM1081" s="59"/>
    </row>
    <row r="1082" spans="1:39" ht="37.5" x14ac:dyDescent="0.25">
      <c r="A1082" s="31">
        <v>1</v>
      </c>
      <c r="B1082" s="131" t="s">
        <v>71</v>
      </c>
      <c r="C1082" s="864">
        <f>C1049</f>
        <v>2581955.5499999998</v>
      </c>
      <c r="D1082" s="865">
        <f>C1082-AH1093</f>
        <v>2345422.7399999998</v>
      </c>
      <c r="E1082" s="467">
        <v>5</v>
      </c>
      <c r="F1082" s="468">
        <v>428547.13</v>
      </c>
      <c r="G1082" s="434"/>
      <c r="H1082" s="475"/>
      <c r="I1082" s="199">
        <v>3</v>
      </c>
      <c r="J1082" s="437">
        <v>156005.9</v>
      </c>
      <c r="K1082" s="199"/>
      <c r="L1082" s="437"/>
      <c r="M1082" s="248">
        <f t="shared" ref="M1082:M1092" si="657">SUM(I1082,K1082)</f>
        <v>3</v>
      </c>
      <c r="N1082" s="249">
        <f t="shared" ref="N1082:N1092" si="658">SUM(J1082,L1082)</f>
        <v>156005.9</v>
      </c>
      <c r="O1082" s="436">
        <v>1</v>
      </c>
      <c r="P1082" s="428">
        <v>42625.9</v>
      </c>
      <c r="Q1082" s="436"/>
      <c r="R1082" s="428"/>
      <c r="S1082" s="245">
        <f t="shared" ref="S1082:S1092" si="659">O1082+Q1082</f>
        <v>1</v>
      </c>
      <c r="T1082" s="246">
        <f t="shared" ref="T1082:T1092" si="660">P1082+R1082</f>
        <v>42625.9</v>
      </c>
      <c r="U1082" s="443"/>
      <c r="V1082" s="444"/>
      <c r="W1082" s="442"/>
      <c r="X1082" s="452"/>
      <c r="Y1082" s="444"/>
      <c r="Z1082" s="442"/>
      <c r="AA1082" s="239">
        <f t="shared" ref="AA1082:AA1092" si="661">U1082+X1082</f>
        <v>0</v>
      </c>
      <c r="AB1082" s="229">
        <f t="shared" ref="AB1082:AB1092" si="662">W1082+Z1082</f>
        <v>0</v>
      </c>
      <c r="AC1082" s="425"/>
      <c r="AD1082" s="431"/>
      <c r="AE1082" s="425"/>
      <c r="AF1082" s="431"/>
      <c r="AG1082" s="261">
        <f t="shared" ref="AG1082:AG1092" si="663">U1082+X1082+AC1082+AE1082</f>
        <v>0</v>
      </c>
      <c r="AH1082" s="262">
        <f t="shared" ref="AH1082:AH1092" si="664">W1082+Z1082+AD1082+AF1082</f>
        <v>0</v>
      </c>
      <c r="AI1082" s="67">
        <f>AD1082/C1049</f>
        <v>0</v>
      </c>
      <c r="AJ1082" s="141">
        <f>AF1082/C1049</f>
        <v>0</v>
      </c>
      <c r="AK1082" s="153">
        <f>AH1082/C1049</f>
        <v>0</v>
      </c>
      <c r="AL1082" s="61"/>
      <c r="AM1082" s="59"/>
    </row>
    <row r="1083" spans="1:39" ht="75" x14ac:dyDescent="0.25">
      <c r="A1083" s="32">
        <v>2</v>
      </c>
      <c r="B1083" s="131" t="s">
        <v>72</v>
      </c>
      <c r="C1083" s="864"/>
      <c r="D1083" s="865"/>
      <c r="E1083" s="467">
        <v>4</v>
      </c>
      <c r="F1083" s="468">
        <v>241634.53</v>
      </c>
      <c r="G1083" s="434">
        <v>1</v>
      </c>
      <c r="H1083" s="475">
        <v>70000</v>
      </c>
      <c r="I1083" s="199">
        <v>2</v>
      </c>
      <c r="J1083" s="437">
        <v>54215</v>
      </c>
      <c r="K1083" s="199">
        <v>1</v>
      </c>
      <c r="L1083" s="437">
        <v>70000</v>
      </c>
      <c r="M1083" s="248">
        <f t="shared" si="657"/>
        <v>3</v>
      </c>
      <c r="N1083" s="249">
        <f t="shared" si="658"/>
        <v>124215</v>
      </c>
      <c r="O1083" s="436"/>
      <c r="P1083" s="428"/>
      <c r="Q1083" s="436"/>
      <c r="R1083" s="428"/>
      <c r="S1083" s="245">
        <f t="shared" si="659"/>
        <v>0</v>
      </c>
      <c r="T1083" s="246">
        <f t="shared" si="660"/>
        <v>0</v>
      </c>
      <c r="U1083" s="443"/>
      <c r="V1083" s="444"/>
      <c r="W1083" s="442"/>
      <c r="X1083" s="452"/>
      <c r="Y1083" s="444"/>
      <c r="Z1083" s="442"/>
      <c r="AA1083" s="239">
        <f t="shared" si="661"/>
        <v>0</v>
      </c>
      <c r="AB1083" s="229">
        <f t="shared" si="662"/>
        <v>0</v>
      </c>
      <c r="AC1083" s="425"/>
      <c r="AD1083" s="431"/>
      <c r="AE1083" s="425"/>
      <c r="AF1083" s="431"/>
      <c r="AG1083" s="261">
        <f t="shared" si="663"/>
        <v>0</v>
      </c>
      <c r="AH1083" s="262">
        <f t="shared" si="664"/>
        <v>0</v>
      </c>
      <c r="AI1083" s="67">
        <f>AD1083/C1049</f>
        <v>0</v>
      </c>
      <c r="AJ1083" s="141">
        <f>AF1083/C1049</f>
        <v>0</v>
      </c>
      <c r="AK1083" s="153">
        <f>AH1083/C1049</f>
        <v>0</v>
      </c>
      <c r="AL1083" s="61"/>
      <c r="AM1083" s="59"/>
    </row>
    <row r="1084" spans="1:39" ht="37.5" x14ac:dyDescent="0.25">
      <c r="A1084" s="32">
        <v>3</v>
      </c>
      <c r="B1084" s="131" t="s">
        <v>73</v>
      </c>
      <c r="C1084" s="864"/>
      <c r="D1084" s="865"/>
      <c r="E1084" s="467">
        <v>2</v>
      </c>
      <c r="F1084" s="468">
        <v>148313.4</v>
      </c>
      <c r="G1084" s="434"/>
      <c r="H1084" s="475"/>
      <c r="I1084" s="199">
        <v>2</v>
      </c>
      <c r="J1084" s="437">
        <v>40854.6</v>
      </c>
      <c r="K1084" s="199"/>
      <c r="L1084" s="437"/>
      <c r="M1084" s="248">
        <f t="shared" si="657"/>
        <v>2</v>
      </c>
      <c r="N1084" s="249">
        <f t="shared" si="658"/>
        <v>40854.6</v>
      </c>
      <c r="O1084" s="436">
        <v>2</v>
      </c>
      <c r="P1084" s="428">
        <v>40854.6</v>
      </c>
      <c r="Q1084" s="436"/>
      <c r="R1084" s="428"/>
      <c r="S1084" s="245">
        <f t="shared" si="659"/>
        <v>2</v>
      </c>
      <c r="T1084" s="246">
        <f t="shared" si="660"/>
        <v>40854.6</v>
      </c>
      <c r="U1084" s="443"/>
      <c r="V1084" s="444"/>
      <c r="W1084" s="442"/>
      <c r="X1084" s="452"/>
      <c r="Y1084" s="444"/>
      <c r="Z1084" s="442"/>
      <c r="AA1084" s="239">
        <f t="shared" si="661"/>
        <v>0</v>
      </c>
      <c r="AB1084" s="229">
        <f t="shared" si="662"/>
        <v>0</v>
      </c>
      <c r="AC1084" s="425"/>
      <c r="AD1084" s="431"/>
      <c r="AE1084" s="425"/>
      <c r="AF1084" s="431"/>
      <c r="AG1084" s="261">
        <f t="shared" si="663"/>
        <v>0</v>
      </c>
      <c r="AH1084" s="262">
        <f t="shared" si="664"/>
        <v>0</v>
      </c>
      <c r="AI1084" s="67">
        <f>AD1084/C1049</f>
        <v>0</v>
      </c>
      <c r="AJ1084" s="141">
        <f>AF1084/C1049</f>
        <v>0</v>
      </c>
      <c r="AK1084" s="153">
        <f>AH1084/C1049</f>
        <v>0</v>
      </c>
      <c r="AL1084" s="61"/>
      <c r="AM1084" s="59"/>
    </row>
    <row r="1085" spans="1:39" ht="37.5" x14ac:dyDescent="0.25">
      <c r="A1085" s="32">
        <v>4</v>
      </c>
      <c r="B1085" s="131" t="s">
        <v>74</v>
      </c>
      <c r="C1085" s="864"/>
      <c r="D1085" s="865"/>
      <c r="E1085" s="467">
        <v>20</v>
      </c>
      <c r="F1085" s="468">
        <v>771161.21</v>
      </c>
      <c r="G1085" s="434">
        <v>19</v>
      </c>
      <c r="H1085" s="475">
        <v>726000</v>
      </c>
      <c r="I1085" s="199">
        <v>16</v>
      </c>
      <c r="J1085" s="437">
        <v>296079.25</v>
      </c>
      <c r="K1085" s="199">
        <f>G1085</f>
        <v>19</v>
      </c>
      <c r="L1085" s="437">
        <f>H1085</f>
        <v>726000</v>
      </c>
      <c r="M1085" s="248">
        <f t="shared" si="657"/>
        <v>35</v>
      </c>
      <c r="N1085" s="249">
        <f t="shared" si="658"/>
        <v>1022079.25</v>
      </c>
      <c r="O1085" s="548">
        <v>7</v>
      </c>
      <c r="P1085" s="428">
        <v>142858.47</v>
      </c>
      <c r="Q1085" s="436">
        <v>7</v>
      </c>
      <c r="R1085" s="428">
        <v>352469.84</v>
      </c>
      <c r="S1085" s="245">
        <f t="shared" si="659"/>
        <v>14</v>
      </c>
      <c r="T1085" s="246">
        <f t="shared" si="660"/>
        <v>495328.31000000006</v>
      </c>
      <c r="U1085" s="443"/>
      <c r="V1085" s="444"/>
      <c r="W1085" s="442"/>
      <c r="X1085" s="452">
        <v>1</v>
      </c>
      <c r="Y1085" s="444">
        <v>8450.7900000000009</v>
      </c>
      <c r="Z1085" s="442">
        <f>Y1085</f>
        <v>8450.7900000000009</v>
      </c>
      <c r="AA1085" s="239">
        <f t="shared" si="661"/>
        <v>1</v>
      </c>
      <c r="AB1085" s="229">
        <f t="shared" si="662"/>
        <v>8450.7900000000009</v>
      </c>
      <c r="AC1085" s="425"/>
      <c r="AD1085" s="431"/>
      <c r="AE1085" s="425">
        <v>6</v>
      </c>
      <c r="AF1085" s="431">
        <v>228082.02</v>
      </c>
      <c r="AG1085" s="261">
        <f t="shared" si="663"/>
        <v>7</v>
      </c>
      <c r="AH1085" s="262">
        <f t="shared" si="664"/>
        <v>236532.81</v>
      </c>
      <c r="AI1085" s="67">
        <f>AD1085/C1049</f>
        <v>0</v>
      </c>
      <c r="AJ1085" s="141">
        <f>AF1085/C1049</f>
        <v>8.833692741147306E-2</v>
      </c>
      <c r="AK1085" s="153">
        <f>AH1085/C1049</f>
        <v>9.1609946577120585E-2</v>
      </c>
      <c r="AL1085" s="61"/>
      <c r="AM1085" s="59"/>
    </row>
    <row r="1086" spans="1:39" ht="37.5" x14ac:dyDescent="0.25">
      <c r="A1086" s="32">
        <v>5</v>
      </c>
      <c r="B1086" s="131" t="s">
        <v>75</v>
      </c>
      <c r="C1086" s="864"/>
      <c r="D1086" s="865"/>
      <c r="E1086" s="467"/>
      <c r="F1086" s="468"/>
      <c r="G1086" s="434"/>
      <c r="H1086" s="475"/>
      <c r="I1086" s="199"/>
      <c r="J1086" s="437"/>
      <c r="K1086" s="199"/>
      <c r="L1086" s="437"/>
      <c r="M1086" s="248">
        <f t="shared" si="657"/>
        <v>0</v>
      </c>
      <c r="N1086" s="249">
        <f t="shared" si="658"/>
        <v>0</v>
      </c>
      <c r="O1086" s="400"/>
      <c r="P1086" s="428"/>
      <c r="Q1086" s="436"/>
      <c r="R1086" s="428"/>
      <c r="S1086" s="245">
        <f t="shared" si="659"/>
        <v>0</v>
      </c>
      <c r="T1086" s="246">
        <f t="shared" si="660"/>
        <v>0</v>
      </c>
      <c r="U1086" s="443"/>
      <c r="V1086" s="444"/>
      <c r="W1086" s="442"/>
      <c r="X1086" s="452"/>
      <c r="Y1086" s="444"/>
      <c r="Z1086" s="442"/>
      <c r="AA1086" s="239">
        <f t="shared" si="661"/>
        <v>0</v>
      </c>
      <c r="AB1086" s="229">
        <f t="shared" si="662"/>
        <v>0</v>
      </c>
      <c r="AC1086" s="425"/>
      <c r="AD1086" s="431"/>
      <c r="AE1086" s="425"/>
      <c r="AF1086" s="431"/>
      <c r="AG1086" s="261">
        <f t="shared" si="663"/>
        <v>0</v>
      </c>
      <c r="AH1086" s="262">
        <f t="shared" si="664"/>
        <v>0</v>
      </c>
      <c r="AI1086" s="67">
        <f>AD1086/C1049</f>
        <v>0</v>
      </c>
      <c r="AJ1086" s="141">
        <f>AF1086/C1049</f>
        <v>0</v>
      </c>
      <c r="AK1086" s="153">
        <f>AH1086/C1049</f>
        <v>0</v>
      </c>
      <c r="AL1086" s="61"/>
      <c r="AM1086" s="59"/>
    </row>
    <row r="1087" spans="1:39" ht="37.5" x14ac:dyDescent="0.25">
      <c r="A1087" s="32">
        <v>6</v>
      </c>
      <c r="B1087" s="131" t="s">
        <v>76</v>
      </c>
      <c r="C1087" s="864"/>
      <c r="D1087" s="865"/>
      <c r="E1087" s="467">
        <v>7</v>
      </c>
      <c r="F1087" s="468">
        <v>217191.74</v>
      </c>
      <c r="G1087" s="434">
        <v>3</v>
      </c>
      <c r="H1087" s="475">
        <v>80000</v>
      </c>
      <c r="I1087" s="199">
        <v>3</v>
      </c>
      <c r="J1087" s="437">
        <v>81116.740000000005</v>
      </c>
      <c r="K1087" s="199">
        <v>3</v>
      </c>
      <c r="L1087" s="437">
        <v>80000</v>
      </c>
      <c r="M1087" s="248">
        <f t="shared" si="657"/>
        <v>6</v>
      </c>
      <c r="N1087" s="249">
        <f t="shared" si="658"/>
        <v>161116.74</v>
      </c>
      <c r="O1087" s="548">
        <v>2</v>
      </c>
      <c r="P1087" s="428">
        <v>54575.02</v>
      </c>
      <c r="Q1087" s="436"/>
      <c r="R1087" s="428"/>
      <c r="S1087" s="245">
        <f t="shared" si="659"/>
        <v>2</v>
      </c>
      <c r="T1087" s="246">
        <f t="shared" si="660"/>
        <v>54575.02</v>
      </c>
      <c r="U1087" s="443"/>
      <c r="V1087" s="444"/>
      <c r="W1087" s="442"/>
      <c r="X1087" s="452"/>
      <c r="Y1087" s="444"/>
      <c r="Z1087" s="442"/>
      <c r="AA1087" s="239">
        <f t="shared" si="661"/>
        <v>0</v>
      </c>
      <c r="AB1087" s="229">
        <f t="shared" si="662"/>
        <v>0</v>
      </c>
      <c r="AC1087" s="425"/>
      <c r="AD1087" s="431"/>
      <c r="AE1087" s="425"/>
      <c r="AF1087" s="431"/>
      <c r="AG1087" s="261">
        <f t="shared" si="663"/>
        <v>0</v>
      </c>
      <c r="AH1087" s="262">
        <f t="shared" si="664"/>
        <v>0</v>
      </c>
      <c r="AI1087" s="67">
        <f>AD1087/C1049</f>
        <v>0</v>
      </c>
      <c r="AJ1087" s="141">
        <f>AF1087/C1049</f>
        <v>0</v>
      </c>
      <c r="AK1087" s="153">
        <f>AH1087/C1049</f>
        <v>0</v>
      </c>
      <c r="AL1087" s="61"/>
      <c r="AM1087" s="59"/>
    </row>
    <row r="1088" spans="1:39" ht="38.25" thickBot="1" x14ac:dyDescent="0.35">
      <c r="A1088" s="32">
        <v>7</v>
      </c>
      <c r="B1088" s="132" t="s">
        <v>42</v>
      </c>
      <c r="C1088" s="864"/>
      <c r="D1088" s="865"/>
      <c r="E1088" s="467"/>
      <c r="F1088" s="468"/>
      <c r="G1088" s="434"/>
      <c r="H1088" s="475"/>
      <c r="I1088" s="199"/>
      <c r="J1088" s="440"/>
      <c r="K1088" s="199"/>
      <c r="L1088" s="437"/>
      <c r="M1088" s="248">
        <f t="shared" si="657"/>
        <v>0</v>
      </c>
      <c r="N1088" s="249">
        <f t="shared" si="658"/>
        <v>0</v>
      </c>
      <c r="O1088" s="548"/>
      <c r="P1088" s="428"/>
      <c r="Q1088" s="436"/>
      <c r="R1088" s="428"/>
      <c r="S1088" s="245">
        <f t="shared" si="659"/>
        <v>0</v>
      </c>
      <c r="T1088" s="246">
        <f t="shared" si="660"/>
        <v>0</v>
      </c>
      <c r="U1088" s="443"/>
      <c r="V1088" s="444"/>
      <c r="W1088" s="442"/>
      <c r="X1088" s="452"/>
      <c r="Y1088" s="444"/>
      <c r="Z1088" s="442"/>
      <c r="AA1088" s="239">
        <f t="shared" si="661"/>
        <v>0</v>
      </c>
      <c r="AB1088" s="229">
        <f t="shared" si="662"/>
        <v>0</v>
      </c>
      <c r="AC1088" s="425"/>
      <c r="AD1088" s="431"/>
      <c r="AE1088" s="425"/>
      <c r="AF1088" s="431"/>
      <c r="AG1088" s="261">
        <f t="shared" si="663"/>
        <v>0</v>
      </c>
      <c r="AH1088" s="262">
        <f t="shared" si="664"/>
        <v>0</v>
      </c>
      <c r="AI1088" s="67">
        <f>AD1088/C1049</f>
        <v>0</v>
      </c>
      <c r="AJ1088" s="141">
        <f>AF1088/C1049</f>
        <v>0</v>
      </c>
      <c r="AK1088" s="153">
        <f>AH1088/C1049</f>
        <v>0</v>
      </c>
      <c r="AL1088" s="61"/>
      <c r="AM1088" s="59"/>
    </row>
    <row r="1089" spans="1:39" ht="38.25" thickBot="1" x14ac:dyDescent="0.3">
      <c r="A1089" s="32">
        <v>8</v>
      </c>
      <c r="B1089" s="133" t="s">
        <v>67</v>
      </c>
      <c r="C1089" s="864"/>
      <c r="D1089" s="865"/>
      <c r="E1089" s="467">
        <v>23</v>
      </c>
      <c r="F1089" s="468">
        <v>1278048.92</v>
      </c>
      <c r="G1089" s="434"/>
      <c r="H1089" s="475"/>
      <c r="I1089" s="199">
        <v>10</v>
      </c>
      <c r="J1089" s="440">
        <v>295728.51</v>
      </c>
      <c r="K1089" s="199"/>
      <c r="L1089" s="437"/>
      <c r="M1089" s="248">
        <f t="shared" si="657"/>
        <v>10</v>
      </c>
      <c r="N1089" s="249">
        <f t="shared" si="658"/>
        <v>295728.51</v>
      </c>
      <c r="O1089" s="548">
        <v>5</v>
      </c>
      <c r="P1089" s="428">
        <v>190504.11</v>
      </c>
      <c r="Q1089" s="436"/>
      <c r="R1089" s="428"/>
      <c r="S1089" s="245">
        <f t="shared" si="659"/>
        <v>5</v>
      </c>
      <c r="T1089" s="246">
        <f t="shared" si="660"/>
        <v>190504.11</v>
      </c>
      <c r="U1089" s="443"/>
      <c r="V1089" s="444"/>
      <c r="W1089" s="442"/>
      <c r="X1089" s="452"/>
      <c r="Y1089" s="444"/>
      <c r="Z1089" s="442"/>
      <c r="AA1089" s="239">
        <f t="shared" si="661"/>
        <v>0</v>
      </c>
      <c r="AB1089" s="229">
        <f t="shared" si="662"/>
        <v>0</v>
      </c>
      <c r="AC1089" s="425"/>
      <c r="AD1089" s="431"/>
      <c r="AE1089" s="425"/>
      <c r="AF1089" s="431"/>
      <c r="AG1089" s="261">
        <f t="shared" si="663"/>
        <v>0</v>
      </c>
      <c r="AH1089" s="262">
        <f t="shared" si="664"/>
        <v>0</v>
      </c>
      <c r="AI1089" s="67">
        <f>AD1089/C1049</f>
        <v>0</v>
      </c>
      <c r="AJ1089" s="141">
        <f>AF1089/C1049</f>
        <v>0</v>
      </c>
      <c r="AK1089" s="153">
        <f>AH1089/C1049</f>
        <v>0</v>
      </c>
      <c r="AL1089" s="61"/>
      <c r="AM1089" s="59"/>
    </row>
    <row r="1090" spans="1:39" ht="21" x14ac:dyDescent="0.25">
      <c r="A1090" s="14" t="s">
        <v>69</v>
      </c>
      <c r="B1090" s="134"/>
      <c r="C1090" s="864"/>
      <c r="D1090" s="865"/>
      <c r="E1090" s="467"/>
      <c r="F1090" s="468"/>
      <c r="G1090" s="434"/>
      <c r="H1090" s="475"/>
      <c r="I1090" s="199"/>
      <c r="J1090" s="440"/>
      <c r="K1090" s="199"/>
      <c r="L1090" s="437"/>
      <c r="M1090" s="248">
        <f t="shared" si="657"/>
        <v>0</v>
      </c>
      <c r="N1090" s="249">
        <f t="shared" si="658"/>
        <v>0</v>
      </c>
      <c r="O1090" s="548"/>
      <c r="P1090" s="428"/>
      <c r="Q1090" s="436"/>
      <c r="R1090" s="428"/>
      <c r="S1090" s="245">
        <f t="shared" si="659"/>
        <v>0</v>
      </c>
      <c r="T1090" s="246">
        <f t="shared" si="660"/>
        <v>0</v>
      </c>
      <c r="U1090" s="231"/>
      <c r="V1090" s="232"/>
      <c r="W1090" s="230"/>
      <c r="X1090" s="242"/>
      <c r="Y1090" s="232"/>
      <c r="Z1090" s="230"/>
      <c r="AA1090" s="239">
        <f t="shared" si="661"/>
        <v>0</v>
      </c>
      <c r="AB1090" s="229">
        <f t="shared" si="662"/>
        <v>0</v>
      </c>
      <c r="AC1090" s="219"/>
      <c r="AD1090" s="222"/>
      <c r="AE1090" s="219"/>
      <c r="AF1090" s="222"/>
      <c r="AG1090" s="261">
        <f t="shared" si="663"/>
        <v>0</v>
      </c>
      <c r="AH1090" s="262">
        <f t="shared" si="664"/>
        <v>0</v>
      </c>
      <c r="AI1090" s="67">
        <f>AD1090/C1049</f>
        <v>0</v>
      </c>
      <c r="AJ1090" s="141">
        <f>AF1090/C1049</f>
        <v>0</v>
      </c>
      <c r="AK1090" s="153">
        <f>AH1090/C1049</f>
        <v>0</v>
      </c>
      <c r="AL1090" s="61"/>
      <c r="AM1090" s="59"/>
    </row>
    <row r="1091" spans="1:39" ht="21" x14ac:dyDescent="0.25">
      <c r="A1091" s="14" t="s">
        <v>68</v>
      </c>
      <c r="B1091" s="134"/>
      <c r="C1091" s="864"/>
      <c r="D1091" s="865"/>
      <c r="E1091" s="92"/>
      <c r="F1091" s="468"/>
      <c r="G1091" s="26"/>
      <c r="H1091" s="475"/>
      <c r="I1091" s="199"/>
      <c r="J1091" s="29"/>
      <c r="K1091" s="199"/>
      <c r="L1091" s="437"/>
      <c r="M1091" s="248">
        <f t="shared" si="657"/>
        <v>0</v>
      </c>
      <c r="N1091" s="249">
        <f t="shared" si="658"/>
        <v>0</v>
      </c>
      <c r="O1091" s="226"/>
      <c r="P1091" s="221"/>
      <c r="Q1091" s="226"/>
      <c r="R1091" s="221"/>
      <c r="S1091" s="245">
        <f t="shared" si="659"/>
        <v>0</v>
      </c>
      <c r="T1091" s="246">
        <f t="shared" si="660"/>
        <v>0</v>
      </c>
      <c r="U1091" s="231"/>
      <c r="V1091" s="232"/>
      <c r="W1091" s="230"/>
      <c r="X1091" s="242"/>
      <c r="Y1091" s="232"/>
      <c r="Z1091" s="230"/>
      <c r="AA1091" s="239">
        <f t="shared" si="661"/>
        <v>0</v>
      </c>
      <c r="AB1091" s="229">
        <f t="shared" si="662"/>
        <v>0</v>
      </c>
      <c r="AC1091" s="219"/>
      <c r="AD1091" s="222"/>
      <c r="AE1091" s="219"/>
      <c r="AF1091" s="222"/>
      <c r="AG1091" s="261">
        <f t="shared" si="663"/>
        <v>0</v>
      </c>
      <c r="AH1091" s="262">
        <f t="shared" si="664"/>
        <v>0</v>
      </c>
      <c r="AI1091" s="67">
        <f>AD1091/C1049</f>
        <v>0</v>
      </c>
      <c r="AJ1091" s="141">
        <f>AF1091/C1049</f>
        <v>0</v>
      </c>
      <c r="AK1091" s="153">
        <f>AH1091/C1049</f>
        <v>0</v>
      </c>
      <c r="AL1091" s="61"/>
      <c r="AM1091" s="59"/>
    </row>
    <row r="1092" spans="1:39" ht="21.75" thickBot="1" x14ac:dyDescent="0.3">
      <c r="A1092" s="14" t="s">
        <v>70</v>
      </c>
      <c r="B1092" s="134"/>
      <c r="C1092" s="878"/>
      <c r="D1092" s="879"/>
      <c r="E1092" s="95"/>
      <c r="F1092" s="474"/>
      <c r="G1092" s="27"/>
      <c r="H1092" s="476"/>
      <c r="I1092" s="201"/>
      <c r="J1092" s="30"/>
      <c r="K1092" s="201"/>
      <c r="L1092" s="438"/>
      <c r="M1092" s="248">
        <f t="shared" si="657"/>
        <v>0</v>
      </c>
      <c r="N1092" s="249">
        <f t="shared" si="658"/>
        <v>0</v>
      </c>
      <c r="O1092" s="44"/>
      <c r="P1092" s="20"/>
      <c r="Q1092" s="44"/>
      <c r="R1092" s="20"/>
      <c r="S1092" s="245">
        <f t="shared" si="659"/>
        <v>0</v>
      </c>
      <c r="T1092" s="246">
        <f t="shared" si="660"/>
        <v>0</v>
      </c>
      <c r="U1092" s="257"/>
      <c r="V1092" s="259"/>
      <c r="W1092" s="258"/>
      <c r="X1092" s="260"/>
      <c r="Y1092" s="259"/>
      <c r="Z1092" s="258"/>
      <c r="AA1092" s="239">
        <f t="shared" si="661"/>
        <v>0</v>
      </c>
      <c r="AB1092" s="229">
        <f t="shared" si="662"/>
        <v>0</v>
      </c>
      <c r="AC1092" s="149"/>
      <c r="AD1092" s="150"/>
      <c r="AE1092" s="149"/>
      <c r="AF1092" s="150"/>
      <c r="AG1092" s="261">
        <f t="shared" si="663"/>
        <v>0</v>
      </c>
      <c r="AH1092" s="262">
        <f t="shared" si="664"/>
        <v>0</v>
      </c>
      <c r="AI1092" s="68">
        <f>AD1092/C1049</f>
        <v>0</v>
      </c>
      <c r="AJ1092" s="142">
        <f>AF1092/C1049</f>
        <v>0</v>
      </c>
      <c r="AK1092" s="154">
        <f>AH1092/C1049</f>
        <v>0</v>
      </c>
      <c r="AL1092" s="61"/>
      <c r="AM1092" s="59"/>
    </row>
    <row r="1093" spans="1:39" ht="24" thickBot="1" x14ac:dyDescent="0.3">
      <c r="A1093" s="719" t="s">
        <v>40</v>
      </c>
      <c r="B1093" s="720"/>
      <c r="C1093" s="135">
        <f>C1082</f>
        <v>2581955.5499999998</v>
      </c>
      <c r="D1093" s="135">
        <f>D1082</f>
        <v>2345422.7399999998</v>
      </c>
      <c r="E1093" s="56">
        <f t="shared" ref="E1093:AG1093" si="665">SUM(E1082:E1092)</f>
        <v>61</v>
      </c>
      <c r="F1093" s="236">
        <f t="shared" si="665"/>
        <v>3084896.9299999997</v>
      </c>
      <c r="G1093" s="56">
        <f t="shared" si="665"/>
        <v>23</v>
      </c>
      <c r="H1093" s="96">
        <f t="shared" si="665"/>
        <v>876000</v>
      </c>
      <c r="I1093" s="247">
        <f t="shared" si="665"/>
        <v>36</v>
      </c>
      <c r="J1093" s="46">
        <f t="shared" si="665"/>
        <v>924000</v>
      </c>
      <c r="K1093" s="247">
        <f t="shared" si="665"/>
        <v>23</v>
      </c>
      <c r="L1093" s="236">
        <f t="shared" si="665"/>
        <v>876000</v>
      </c>
      <c r="M1093" s="82">
        <f t="shared" si="665"/>
        <v>59</v>
      </c>
      <c r="N1093" s="236">
        <f t="shared" si="665"/>
        <v>1800000</v>
      </c>
      <c r="O1093" s="86">
        <f t="shared" si="665"/>
        <v>17</v>
      </c>
      <c r="P1093" s="236">
        <f t="shared" si="665"/>
        <v>471418.1</v>
      </c>
      <c r="Q1093" s="86">
        <f t="shared" si="665"/>
        <v>7</v>
      </c>
      <c r="R1093" s="38">
        <f t="shared" si="665"/>
        <v>352469.84</v>
      </c>
      <c r="S1093" s="75">
        <f t="shared" si="665"/>
        <v>24</v>
      </c>
      <c r="T1093" s="38">
        <f t="shared" si="665"/>
        <v>823887.94000000006</v>
      </c>
      <c r="U1093" s="85">
        <f t="shared" si="665"/>
        <v>0</v>
      </c>
      <c r="V1093" s="38">
        <f t="shared" si="665"/>
        <v>0</v>
      </c>
      <c r="W1093" s="96">
        <f t="shared" si="665"/>
        <v>0</v>
      </c>
      <c r="X1093" s="75">
        <f t="shared" si="665"/>
        <v>1</v>
      </c>
      <c r="Y1093" s="38">
        <f t="shared" si="665"/>
        <v>8450.7900000000009</v>
      </c>
      <c r="Z1093" s="38">
        <f t="shared" si="665"/>
        <v>8450.7900000000009</v>
      </c>
      <c r="AA1093" s="136">
        <f t="shared" si="665"/>
        <v>1</v>
      </c>
      <c r="AB1093" s="46">
        <f t="shared" si="665"/>
        <v>8450.7900000000009</v>
      </c>
      <c r="AC1093" s="97">
        <f t="shared" si="665"/>
        <v>0</v>
      </c>
      <c r="AD1093" s="46">
        <f t="shared" si="665"/>
        <v>0</v>
      </c>
      <c r="AE1093" s="86">
        <f t="shared" si="665"/>
        <v>6</v>
      </c>
      <c r="AF1093" s="46">
        <f t="shared" si="665"/>
        <v>228082.02</v>
      </c>
      <c r="AG1093" s="75">
        <f t="shared" si="665"/>
        <v>7</v>
      </c>
      <c r="AH1093" s="96">
        <f>SUM(AH1082:AH1092)</f>
        <v>236532.81</v>
      </c>
      <c r="AI1093" s="137">
        <f>AD1093/C1049</f>
        <v>0</v>
      </c>
      <c r="AJ1093" s="138">
        <f>AF1093/C1049</f>
        <v>8.833692741147306E-2</v>
      </c>
      <c r="AK1093" s="65">
        <f>AH1093/C1049</f>
        <v>9.1609946577120585E-2</v>
      </c>
      <c r="AL1093" s="61"/>
      <c r="AM1093" s="59"/>
    </row>
    <row r="1094" spans="1:39" x14ac:dyDescent="0.25">
      <c r="E1094" s="336" t="str">
        <f>IF(E1062=E1093,"OK","BŁĄD")</f>
        <v>OK</v>
      </c>
      <c r="F1094" s="610" t="str">
        <f t="shared" ref="F1094" si="666">IF(F1062=F1093,"OK","BŁĄD")</f>
        <v>OK</v>
      </c>
      <c r="G1094" s="336" t="str">
        <f t="shared" ref="G1094" si="667">IF(G1062=G1093,"OK","BŁĄD")</f>
        <v>OK</v>
      </c>
      <c r="H1094" s="610" t="str">
        <f t="shared" ref="H1094" si="668">IF(H1062=H1093,"OK","BŁĄD")</f>
        <v>OK</v>
      </c>
      <c r="I1094" s="573" t="str">
        <f t="shared" ref="I1094" si="669">IF(I1062=I1093,"OK","BŁĄD")</f>
        <v>OK</v>
      </c>
      <c r="J1094" s="336" t="str">
        <f t="shared" ref="J1094" si="670">IF(J1062=J1093,"OK","BŁĄD")</f>
        <v>OK</v>
      </c>
      <c r="K1094" s="573" t="str">
        <f t="shared" ref="K1094" si="671">IF(K1062=K1093,"OK","BŁĄD")</f>
        <v>OK</v>
      </c>
      <c r="L1094" s="610" t="str">
        <f t="shared" ref="L1094" si="672">IF(L1062=L1093,"OK","BŁĄD")</f>
        <v>OK</v>
      </c>
      <c r="M1094" s="336" t="str">
        <f t="shared" ref="M1094" si="673">IF(M1062=M1093,"OK","BŁĄD")</f>
        <v>OK</v>
      </c>
      <c r="N1094" s="336" t="str">
        <f t="shared" ref="N1094" si="674">IF(N1062=N1093,"OK","BŁĄD")</f>
        <v>OK</v>
      </c>
      <c r="O1094" s="336" t="str">
        <f t="shared" ref="O1094" si="675">IF(O1062=O1093,"OK","BŁĄD")</f>
        <v>OK</v>
      </c>
      <c r="P1094" s="336" t="str">
        <f t="shared" ref="P1094" si="676">IF(P1062=P1093,"OK","BŁĄD")</f>
        <v>OK</v>
      </c>
      <c r="Q1094" s="336" t="str">
        <f t="shared" ref="Q1094" si="677">IF(Q1062=Q1093,"OK","BŁĄD")</f>
        <v>OK</v>
      </c>
      <c r="R1094" s="336" t="str">
        <f t="shared" ref="R1094" si="678">IF(R1062=R1093,"OK","BŁĄD")</f>
        <v>OK</v>
      </c>
      <c r="S1094" s="336" t="str">
        <f t="shared" ref="S1094" si="679">IF(S1062=S1093,"OK","BŁĄD")</f>
        <v>OK</v>
      </c>
      <c r="T1094" s="336" t="str">
        <f t="shared" ref="T1094" si="680">IF(T1062=T1093,"OK","BŁĄD")</f>
        <v>OK</v>
      </c>
      <c r="U1094" s="336" t="str">
        <f t="shared" ref="U1094" si="681">IF(U1062=U1093,"OK","BŁĄD")</f>
        <v>OK</v>
      </c>
      <c r="V1094" s="336" t="str">
        <f t="shared" ref="V1094" si="682">IF(V1062=V1093,"OK","BŁĄD")</f>
        <v>OK</v>
      </c>
      <c r="W1094" s="336" t="str">
        <f t="shared" ref="W1094" si="683">IF(W1062=W1093,"OK","BŁĄD")</f>
        <v>OK</v>
      </c>
      <c r="X1094" s="336" t="str">
        <f t="shared" ref="X1094" si="684">IF(X1062=X1093,"OK","BŁĄD")</f>
        <v>OK</v>
      </c>
      <c r="Y1094" s="336" t="str">
        <f t="shared" ref="Y1094" si="685">IF(Y1062=Y1093,"OK","BŁĄD")</f>
        <v>OK</v>
      </c>
      <c r="Z1094" s="336" t="str">
        <f t="shared" ref="Z1094" si="686">IF(Z1062=Z1093,"OK","BŁĄD")</f>
        <v>OK</v>
      </c>
      <c r="AA1094" s="336" t="str">
        <f t="shared" ref="AA1094" si="687">IF(AA1062=AA1093,"OK","BŁĄD")</f>
        <v>OK</v>
      </c>
      <c r="AB1094" s="336" t="str">
        <f t="shared" ref="AB1094" si="688">IF(AB1062=AB1093,"OK","BŁĄD")</f>
        <v>OK</v>
      </c>
      <c r="AC1094" s="336" t="str">
        <f t="shared" ref="AC1094" si="689">IF(AC1062=AC1093,"OK","BŁĄD")</f>
        <v>OK</v>
      </c>
      <c r="AD1094" s="336" t="str">
        <f t="shared" ref="AD1094" si="690">IF(AD1062=AD1093,"OK","BŁĄD")</f>
        <v>OK</v>
      </c>
      <c r="AE1094" s="336" t="str">
        <f t="shared" ref="AE1094" si="691">IF(AE1062=AE1093,"OK","BŁĄD")</f>
        <v>OK</v>
      </c>
      <c r="AF1094" s="336" t="str">
        <f t="shared" ref="AF1094" si="692">IF(AF1062=AF1093,"OK","BŁĄD")</f>
        <v>OK</v>
      </c>
      <c r="AG1094" s="336" t="str">
        <f t="shared" ref="AG1094" si="693">IF(AG1062=AG1093,"OK","BŁĄD")</f>
        <v>OK</v>
      </c>
      <c r="AH1094" s="336" t="str">
        <f t="shared" ref="AH1094" si="694">IF(AH1062=AH1093,"OK","BŁĄD")</f>
        <v>OK</v>
      </c>
      <c r="AJ1094" s="59"/>
      <c r="AK1094" s="59"/>
      <c r="AL1094" s="59"/>
      <c r="AM1094" s="59"/>
    </row>
    <row r="1095" spans="1:39" ht="15.75" thickBot="1" x14ac:dyDescent="0.3">
      <c r="AJ1095" s="59"/>
      <c r="AK1095" s="59"/>
      <c r="AL1095" s="59"/>
      <c r="AM1095" s="59"/>
    </row>
    <row r="1096" spans="1:39" ht="19.5" customHeight="1" thickTop="1" x14ac:dyDescent="0.3">
      <c r="A1096" s="721" t="s">
        <v>288</v>
      </c>
      <c r="B1096" s="722"/>
      <c r="C1096" s="722"/>
      <c r="D1096" s="722"/>
      <c r="E1096" s="722"/>
      <c r="F1096" s="722"/>
      <c r="G1096" s="722"/>
      <c r="H1096" s="722"/>
      <c r="I1096" s="722"/>
      <c r="J1096" s="722"/>
      <c r="K1096" s="722"/>
      <c r="L1096" s="722"/>
      <c r="M1096" s="722"/>
      <c r="N1096" s="722"/>
      <c r="O1096" s="722"/>
      <c r="P1096" s="722"/>
      <c r="Q1096" s="724"/>
      <c r="AD1096" s="33" t="s">
        <v>50</v>
      </c>
      <c r="AE1096" s="3" t="str">
        <f>IF(AH1093=AH1062,"OK","BŁĄD")</f>
        <v>OK</v>
      </c>
    </row>
    <row r="1097" spans="1:39" x14ac:dyDescent="0.25">
      <c r="A1097" s="725"/>
      <c r="B1097" s="726"/>
      <c r="C1097" s="726"/>
      <c r="D1097" s="726"/>
      <c r="E1097" s="726"/>
      <c r="F1097" s="726"/>
      <c r="G1097" s="726"/>
      <c r="H1097" s="726"/>
      <c r="I1097" s="726"/>
      <c r="J1097" s="726"/>
      <c r="K1097" s="726"/>
      <c r="L1097" s="726"/>
      <c r="M1097" s="726"/>
      <c r="N1097" s="726"/>
      <c r="O1097" s="726"/>
      <c r="P1097" s="726"/>
      <c r="Q1097" s="728"/>
    </row>
    <row r="1098" spans="1:39" x14ac:dyDescent="0.25">
      <c r="A1098" s="725"/>
      <c r="B1098" s="726"/>
      <c r="C1098" s="726"/>
      <c r="D1098" s="726"/>
      <c r="E1098" s="726"/>
      <c r="F1098" s="726"/>
      <c r="G1098" s="726"/>
      <c r="H1098" s="726"/>
      <c r="I1098" s="726"/>
      <c r="J1098" s="726"/>
      <c r="K1098" s="726"/>
      <c r="L1098" s="726"/>
      <c r="M1098" s="726"/>
      <c r="N1098" s="726"/>
      <c r="O1098" s="726"/>
      <c r="P1098" s="726"/>
      <c r="Q1098" s="728"/>
    </row>
    <row r="1099" spans="1:39" x14ac:dyDescent="0.25">
      <c r="A1099" s="725"/>
      <c r="B1099" s="726"/>
      <c r="C1099" s="726"/>
      <c r="D1099" s="726"/>
      <c r="E1099" s="726"/>
      <c r="F1099" s="726"/>
      <c r="G1099" s="726"/>
      <c r="H1099" s="726"/>
      <c r="I1099" s="726"/>
      <c r="J1099" s="726"/>
      <c r="K1099" s="726"/>
      <c r="L1099" s="726"/>
      <c r="M1099" s="726"/>
      <c r="N1099" s="726"/>
      <c r="O1099" s="726"/>
      <c r="P1099" s="726"/>
      <c r="Q1099" s="728"/>
    </row>
    <row r="1100" spans="1:39" x14ac:dyDescent="0.25">
      <c r="A1100" s="725"/>
      <c r="B1100" s="726"/>
      <c r="C1100" s="726"/>
      <c r="D1100" s="726"/>
      <c r="E1100" s="726"/>
      <c r="F1100" s="726"/>
      <c r="G1100" s="726"/>
      <c r="H1100" s="726"/>
      <c r="I1100" s="726"/>
      <c r="J1100" s="726"/>
      <c r="K1100" s="726"/>
      <c r="L1100" s="726"/>
      <c r="M1100" s="726"/>
      <c r="N1100" s="726"/>
      <c r="O1100" s="726"/>
      <c r="P1100" s="726"/>
      <c r="Q1100" s="728"/>
    </row>
    <row r="1101" spans="1:39" x14ac:dyDescent="0.25">
      <c r="A1101" s="725"/>
      <c r="B1101" s="726"/>
      <c r="C1101" s="726"/>
      <c r="D1101" s="726"/>
      <c r="E1101" s="726"/>
      <c r="F1101" s="726"/>
      <c r="G1101" s="726"/>
      <c r="H1101" s="726"/>
      <c r="I1101" s="726"/>
      <c r="J1101" s="726"/>
      <c r="K1101" s="726"/>
      <c r="L1101" s="726"/>
      <c r="M1101" s="726"/>
      <c r="N1101" s="726"/>
      <c r="O1101" s="726"/>
      <c r="P1101" s="726"/>
      <c r="Q1101" s="728"/>
    </row>
    <row r="1102" spans="1:39" x14ac:dyDescent="0.25">
      <c r="A1102" s="725"/>
      <c r="B1102" s="726"/>
      <c r="C1102" s="726"/>
      <c r="D1102" s="726"/>
      <c r="E1102" s="726"/>
      <c r="F1102" s="726"/>
      <c r="G1102" s="726"/>
      <c r="H1102" s="726"/>
      <c r="I1102" s="726"/>
      <c r="J1102" s="726"/>
      <c r="K1102" s="726"/>
      <c r="L1102" s="726"/>
      <c r="M1102" s="726"/>
      <c r="N1102" s="726"/>
      <c r="O1102" s="726"/>
      <c r="P1102" s="726"/>
      <c r="Q1102" s="728"/>
    </row>
    <row r="1103" spans="1:39" x14ac:dyDescent="0.25">
      <c r="A1103" s="725"/>
      <c r="B1103" s="726"/>
      <c r="C1103" s="726"/>
      <c r="D1103" s="726"/>
      <c r="E1103" s="726"/>
      <c r="F1103" s="726"/>
      <c r="G1103" s="726"/>
      <c r="H1103" s="726"/>
      <c r="I1103" s="726"/>
      <c r="J1103" s="726"/>
      <c r="K1103" s="726"/>
      <c r="L1103" s="726"/>
      <c r="M1103" s="726"/>
      <c r="N1103" s="726"/>
      <c r="O1103" s="726"/>
      <c r="P1103" s="726"/>
      <c r="Q1103" s="728"/>
    </row>
    <row r="1104" spans="1:39" ht="15.75" thickBot="1" x14ac:dyDescent="0.3">
      <c r="A1104" s="729"/>
      <c r="B1104" s="730"/>
      <c r="C1104" s="730"/>
      <c r="D1104" s="730"/>
      <c r="E1104" s="730"/>
      <c r="F1104" s="730"/>
      <c r="G1104" s="730"/>
      <c r="H1104" s="730"/>
      <c r="I1104" s="730"/>
      <c r="J1104" s="730"/>
      <c r="K1104" s="730"/>
      <c r="L1104" s="730"/>
      <c r="M1104" s="730"/>
      <c r="N1104" s="730"/>
      <c r="O1104" s="730"/>
      <c r="P1104" s="730"/>
      <c r="Q1104" s="732"/>
    </row>
    <row r="1105" spans="1:38" ht="15.75" thickTop="1" x14ac:dyDescent="0.25"/>
    <row r="1106" spans="1:38" x14ac:dyDescent="0.25">
      <c r="B1106" s="1"/>
      <c r="C1106" s="1"/>
    </row>
    <row r="1109" spans="1:38" ht="18.75" x14ac:dyDescent="0.3">
      <c r="B1109" s="2" t="s">
        <v>15</v>
      </c>
      <c r="C1109" s="2"/>
      <c r="D1109" s="2"/>
      <c r="E1109" s="2"/>
      <c r="F1109" s="618"/>
      <c r="G1109" s="2"/>
    </row>
    <row r="1110" spans="1:38" ht="26.25" x14ac:dyDescent="0.4">
      <c r="A1110" s="604"/>
      <c r="B1110" s="155" t="s">
        <v>129</v>
      </c>
      <c r="C1110" s="155"/>
      <c r="D1110" s="155"/>
      <c r="E1110" s="155"/>
      <c r="F1110" s="210"/>
      <c r="G1110" s="155"/>
      <c r="H1110" s="210"/>
      <c r="I1110" s="202"/>
      <c r="J1110" s="210"/>
      <c r="K1110" s="202"/>
      <c r="L1110" s="210"/>
      <c r="M1110" s="155"/>
      <c r="N1110" s="210"/>
      <c r="S1110" s="3"/>
      <c r="X1110" s="3"/>
      <c r="AA1110" s="3"/>
      <c r="AG1110" s="3"/>
    </row>
    <row r="1111" spans="1:38" ht="21.75" thickBot="1" x14ac:dyDescent="0.4">
      <c r="B1111" s="8"/>
      <c r="C1111" s="8"/>
      <c r="D1111" s="8"/>
      <c r="E1111" s="8"/>
      <c r="F1111" s="214"/>
      <c r="G1111" s="8"/>
      <c r="H1111" s="214"/>
      <c r="I1111" s="196"/>
      <c r="J1111" s="214"/>
      <c r="K1111" s="196"/>
      <c r="L1111" s="214"/>
    </row>
    <row r="1112" spans="1:38" ht="27" customHeight="1" thickBot="1" x14ac:dyDescent="0.3">
      <c r="A1112" s="791" t="s">
        <v>150</v>
      </c>
      <c r="B1112" s="792"/>
      <c r="C1112" s="792"/>
      <c r="D1112" s="792"/>
      <c r="E1112" s="792"/>
      <c r="F1112" s="792"/>
      <c r="G1112" s="792"/>
      <c r="H1112" s="792"/>
      <c r="I1112" s="792"/>
      <c r="J1112" s="792"/>
      <c r="K1112" s="793"/>
      <c r="L1112" s="792"/>
      <c r="M1112" s="792"/>
      <c r="N1112" s="792"/>
      <c r="O1112" s="792"/>
      <c r="P1112" s="792"/>
      <c r="Q1112" s="792"/>
      <c r="R1112" s="792"/>
      <c r="S1112" s="792"/>
      <c r="T1112" s="792"/>
      <c r="U1112" s="792"/>
      <c r="V1112" s="792"/>
      <c r="W1112" s="792"/>
      <c r="X1112" s="792"/>
      <c r="Y1112" s="792"/>
      <c r="Z1112" s="792"/>
      <c r="AA1112" s="792"/>
      <c r="AB1112" s="792"/>
      <c r="AC1112" s="792"/>
      <c r="AD1112" s="792"/>
      <c r="AE1112" s="792"/>
      <c r="AF1112" s="792"/>
      <c r="AG1112" s="792"/>
      <c r="AH1112" s="792"/>
      <c r="AI1112" s="792"/>
      <c r="AJ1112" s="792"/>
      <c r="AK1112" s="792"/>
      <c r="AL1112" s="43"/>
    </row>
    <row r="1113" spans="1:38" ht="33.75" customHeight="1" x14ac:dyDescent="0.25">
      <c r="A1113" s="794" t="s">
        <v>0</v>
      </c>
      <c r="B1113" s="795"/>
      <c r="C1113" s="744" t="s">
        <v>41</v>
      </c>
      <c r="D1113" s="745"/>
      <c r="E1113" s="748" t="s">
        <v>80</v>
      </c>
      <c r="F1113" s="749"/>
      <c r="G1113" s="749"/>
      <c r="H1113" s="749"/>
      <c r="I1113" s="749"/>
      <c r="J1113" s="749"/>
      <c r="K1113" s="750"/>
      <c r="L1113" s="749"/>
      <c r="M1113" s="749"/>
      <c r="N1113" s="802"/>
      <c r="O1113" s="754" t="s">
        <v>78</v>
      </c>
      <c r="P1113" s="755"/>
      <c r="Q1113" s="755"/>
      <c r="R1113" s="755"/>
      <c r="S1113" s="755"/>
      <c r="T1113" s="755"/>
      <c r="U1113" s="755"/>
      <c r="V1113" s="755"/>
      <c r="W1113" s="755"/>
      <c r="X1113" s="755"/>
      <c r="Y1113" s="755"/>
      <c r="Z1113" s="755"/>
      <c r="AA1113" s="755"/>
      <c r="AB1113" s="755"/>
      <c r="AC1113" s="755"/>
      <c r="AD1113" s="755"/>
      <c r="AE1113" s="755"/>
      <c r="AF1113" s="755"/>
      <c r="AG1113" s="755"/>
      <c r="AH1113" s="755"/>
      <c r="AI1113" s="755"/>
      <c r="AJ1113" s="755"/>
      <c r="AK1113" s="755"/>
      <c r="AL1113" s="756"/>
    </row>
    <row r="1114" spans="1:38" ht="51" customHeight="1" thickBot="1" x14ac:dyDescent="0.3">
      <c r="A1114" s="796"/>
      <c r="B1114" s="797"/>
      <c r="C1114" s="800"/>
      <c r="D1114" s="801"/>
      <c r="E1114" s="803"/>
      <c r="F1114" s="804"/>
      <c r="G1114" s="804"/>
      <c r="H1114" s="804"/>
      <c r="I1114" s="804"/>
      <c r="J1114" s="804"/>
      <c r="K1114" s="805"/>
      <c r="L1114" s="804"/>
      <c r="M1114" s="804"/>
      <c r="N1114" s="806"/>
      <c r="O1114" s="859"/>
      <c r="P1114" s="860"/>
      <c r="Q1114" s="860"/>
      <c r="R1114" s="860"/>
      <c r="S1114" s="860"/>
      <c r="T1114" s="860"/>
      <c r="U1114" s="860"/>
      <c r="V1114" s="860"/>
      <c r="W1114" s="860"/>
      <c r="X1114" s="860"/>
      <c r="Y1114" s="860"/>
      <c r="Z1114" s="860"/>
      <c r="AA1114" s="860"/>
      <c r="AB1114" s="860"/>
      <c r="AC1114" s="860"/>
      <c r="AD1114" s="860"/>
      <c r="AE1114" s="860"/>
      <c r="AF1114" s="860"/>
      <c r="AG1114" s="860"/>
      <c r="AH1114" s="860"/>
      <c r="AI1114" s="860"/>
      <c r="AJ1114" s="860"/>
      <c r="AK1114" s="860"/>
      <c r="AL1114" s="861"/>
    </row>
    <row r="1115" spans="1:38" ht="75" customHeight="1" x14ac:dyDescent="0.25">
      <c r="A1115" s="796"/>
      <c r="B1115" s="797"/>
      <c r="C1115" s="862" t="s">
        <v>43</v>
      </c>
      <c r="D1115" s="866" t="s">
        <v>44</v>
      </c>
      <c r="E1115" s="853" t="s">
        <v>59</v>
      </c>
      <c r="F1115" s="854"/>
      <c r="G1115" s="854"/>
      <c r="H1115" s="855"/>
      <c r="I1115" s="845" t="s">
        <v>58</v>
      </c>
      <c r="J1115" s="846"/>
      <c r="K1115" s="847"/>
      <c r="L1115" s="848"/>
      <c r="M1115" s="841" t="s">
        <v>49</v>
      </c>
      <c r="N1115" s="842"/>
      <c r="O1115" s="807" t="s">
        <v>103</v>
      </c>
      <c r="P1115" s="808"/>
      <c r="Q1115" s="808"/>
      <c r="R1115" s="808"/>
      <c r="S1115" s="811" t="s">
        <v>49</v>
      </c>
      <c r="T1115" s="812"/>
      <c r="U1115" s="815" t="s">
        <v>104</v>
      </c>
      <c r="V1115" s="816"/>
      <c r="W1115" s="816"/>
      <c r="X1115" s="816"/>
      <c r="Y1115" s="816"/>
      <c r="Z1115" s="817"/>
      <c r="AA1115" s="821" t="s">
        <v>49</v>
      </c>
      <c r="AB1115" s="822"/>
      <c r="AC1115" s="825" t="s">
        <v>105</v>
      </c>
      <c r="AD1115" s="826"/>
      <c r="AE1115" s="826"/>
      <c r="AF1115" s="827"/>
      <c r="AG1115" s="831" t="s">
        <v>49</v>
      </c>
      <c r="AH1115" s="832"/>
      <c r="AI1115" s="835" t="s">
        <v>23</v>
      </c>
      <c r="AJ1115" s="836"/>
      <c r="AK1115" s="836"/>
      <c r="AL1115" s="837"/>
    </row>
    <row r="1116" spans="1:38" ht="75" customHeight="1" thickBot="1" x14ac:dyDescent="0.3">
      <c r="A1116" s="796"/>
      <c r="B1116" s="797"/>
      <c r="C1116" s="862"/>
      <c r="D1116" s="866"/>
      <c r="E1116" s="856"/>
      <c r="F1116" s="857"/>
      <c r="G1116" s="857"/>
      <c r="H1116" s="858"/>
      <c r="I1116" s="849"/>
      <c r="J1116" s="850"/>
      <c r="K1116" s="851"/>
      <c r="L1116" s="852"/>
      <c r="M1116" s="843"/>
      <c r="N1116" s="844"/>
      <c r="O1116" s="809"/>
      <c r="P1116" s="810"/>
      <c r="Q1116" s="810"/>
      <c r="R1116" s="810"/>
      <c r="S1116" s="813"/>
      <c r="T1116" s="814"/>
      <c r="U1116" s="818"/>
      <c r="V1116" s="819"/>
      <c r="W1116" s="819"/>
      <c r="X1116" s="819"/>
      <c r="Y1116" s="819"/>
      <c r="Z1116" s="820"/>
      <c r="AA1116" s="823"/>
      <c r="AB1116" s="824"/>
      <c r="AC1116" s="828"/>
      <c r="AD1116" s="829"/>
      <c r="AE1116" s="829"/>
      <c r="AF1116" s="830"/>
      <c r="AG1116" s="833"/>
      <c r="AH1116" s="834"/>
      <c r="AI1116" s="838"/>
      <c r="AJ1116" s="839"/>
      <c r="AK1116" s="839"/>
      <c r="AL1116" s="840"/>
    </row>
    <row r="1117" spans="1:38" ht="139.5" customHeight="1" thickBot="1" x14ac:dyDescent="0.3">
      <c r="A1117" s="798"/>
      <c r="B1117" s="799"/>
      <c r="C1117" s="863"/>
      <c r="D1117" s="867"/>
      <c r="E1117" s="91" t="s">
        <v>81</v>
      </c>
      <c r="F1117" s="619" t="s">
        <v>82</v>
      </c>
      <c r="G1117" s="91" t="s">
        <v>83</v>
      </c>
      <c r="H1117" s="619" t="s">
        <v>84</v>
      </c>
      <c r="I1117" s="197" t="s">
        <v>81</v>
      </c>
      <c r="J1117" s="64" t="s">
        <v>92</v>
      </c>
      <c r="K1117" s="197" t="s">
        <v>93</v>
      </c>
      <c r="L1117" s="64" t="s">
        <v>94</v>
      </c>
      <c r="M1117" s="98" t="s">
        <v>85</v>
      </c>
      <c r="N1117" s="207" t="s">
        <v>86</v>
      </c>
      <c r="O1117" s="100" t="s">
        <v>87</v>
      </c>
      <c r="P1117" s="102" t="s">
        <v>101</v>
      </c>
      <c r="Q1117" s="100" t="s">
        <v>88</v>
      </c>
      <c r="R1117" s="102" t="s">
        <v>102</v>
      </c>
      <c r="S1117" s="103" t="s">
        <v>89</v>
      </c>
      <c r="T1117" s="213" t="s">
        <v>90</v>
      </c>
      <c r="U1117" s="104" t="s">
        <v>87</v>
      </c>
      <c r="V1117" s="107" t="s">
        <v>106</v>
      </c>
      <c r="W1117" s="105" t="s">
        <v>107</v>
      </c>
      <c r="X1117" s="108" t="s">
        <v>88</v>
      </c>
      <c r="Y1117" s="107" t="s">
        <v>108</v>
      </c>
      <c r="Z1117" s="105" t="s">
        <v>109</v>
      </c>
      <c r="AA1117" s="110" t="s">
        <v>95</v>
      </c>
      <c r="AB1117" s="111" t="s">
        <v>96</v>
      </c>
      <c r="AC1117" s="112" t="s">
        <v>87</v>
      </c>
      <c r="AD1117" s="113" t="s">
        <v>101</v>
      </c>
      <c r="AE1117" s="112" t="s">
        <v>88</v>
      </c>
      <c r="AF1117" s="113" t="s">
        <v>102</v>
      </c>
      <c r="AG1117" s="114" t="s">
        <v>91</v>
      </c>
      <c r="AH1117" s="115" t="s">
        <v>110</v>
      </c>
      <c r="AI1117" s="120" t="s">
        <v>111</v>
      </c>
      <c r="AJ1117" s="121" t="s">
        <v>112</v>
      </c>
      <c r="AK1117" s="122" t="s">
        <v>39</v>
      </c>
      <c r="AL1117" s="124" t="s">
        <v>57</v>
      </c>
    </row>
    <row r="1118" spans="1:38" ht="38.25" customHeight="1" thickBot="1" x14ac:dyDescent="0.3">
      <c r="A1118" s="708" t="s">
        <v>1</v>
      </c>
      <c r="B1118" s="712"/>
      <c r="C1118" s="5" t="s">
        <v>2</v>
      </c>
      <c r="D1118" s="70" t="s">
        <v>3</v>
      </c>
      <c r="E1118" s="5" t="s">
        <v>4</v>
      </c>
      <c r="F1118" s="208" t="s">
        <v>5</v>
      </c>
      <c r="G1118" s="5" t="s">
        <v>33</v>
      </c>
      <c r="H1118" s="208" t="s">
        <v>34</v>
      </c>
      <c r="I1118" s="198" t="s">
        <v>18</v>
      </c>
      <c r="J1118" s="208" t="s">
        <v>19</v>
      </c>
      <c r="K1118" s="198" t="s">
        <v>20</v>
      </c>
      <c r="L1118" s="208" t="s">
        <v>21</v>
      </c>
      <c r="M1118" s="5" t="s">
        <v>22</v>
      </c>
      <c r="N1118" s="208" t="s">
        <v>35</v>
      </c>
      <c r="O1118" s="5" t="s">
        <v>36</v>
      </c>
      <c r="P1118" s="208" t="s">
        <v>37</v>
      </c>
      <c r="Q1118" s="5" t="s">
        <v>38</v>
      </c>
      <c r="R1118" s="208" t="s">
        <v>24</v>
      </c>
      <c r="S1118" s="5" t="s">
        <v>25</v>
      </c>
      <c r="T1118" s="208" t="s">
        <v>26</v>
      </c>
      <c r="U1118" s="5" t="s">
        <v>27</v>
      </c>
      <c r="V1118" s="321" t="s">
        <v>28</v>
      </c>
      <c r="W1118" s="208" t="s">
        <v>29</v>
      </c>
      <c r="X1118" s="70" t="s">
        <v>30</v>
      </c>
      <c r="Y1118" s="208" t="s">
        <v>31</v>
      </c>
      <c r="Z1118" s="208" t="s">
        <v>32</v>
      </c>
      <c r="AA1118" s="5" t="s">
        <v>51</v>
      </c>
      <c r="AB1118" s="5" t="s">
        <v>52</v>
      </c>
      <c r="AC1118" s="5" t="s">
        <v>53</v>
      </c>
      <c r="AD1118" s="5" t="s">
        <v>54</v>
      </c>
      <c r="AE1118" s="5" t="s">
        <v>55</v>
      </c>
      <c r="AF1118" s="5" t="s">
        <v>56</v>
      </c>
      <c r="AG1118" s="5" t="s">
        <v>60</v>
      </c>
      <c r="AH1118" s="5" t="s">
        <v>61</v>
      </c>
      <c r="AI1118" s="5" t="s">
        <v>62</v>
      </c>
      <c r="AJ1118" s="70" t="s">
        <v>63</v>
      </c>
      <c r="AK1118" s="5" t="s">
        <v>64</v>
      </c>
      <c r="AL1118" s="71" t="s">
        <v>65</v>
      </c>
    </row>
    <row r="1119" spans="1:38" ht="99" customHeight="1" x14ac:dyDescent="0.25">
      <c r="A1119" s="12">
        <v>1</v>
      </c>
      <c r="B1119" s="13" t="s">
        <v>11</v>
      </c>
      <c r="C1119" s="713">
        <v>1031520.49</v>
      </c>
      <c r="D1119" s="716">
        <f>C1119-AH1132</f>
        <v>960600.38</v>
      </c>
      <c r="E1119" s="76"/>
      <c r="F1119" s="446"/>
      <c r="G1119" s="76"/>
      <c r="H1119" s="446"/>
      <c r="I1119" s="451"/>
      <c r="J1119" s="41"/>
      <c r="K1119" s="451"/>
      <c r="L1119" s="446"/>
      <c r="M1119" s="76"/>
      <c r="N1119" s="234"/>
      <c r="O1119" s="76"/>
      <c r="P1119" s="234"/>
      <c r="Q1119" s="76"/>
      <c r="R1119" s="234"/>
      <c r="S1119" s="76"/>
      <c r="T1119" s="234"/>
      <c r="U1119" s="76"/>
      <c r="V1119" s="235"/>
      <c r="W1119" s="234"/>
      <c r="X1119" s="76"/>
      <c r="Y1119" s="235"/>
      <c r="Z1119" s="234"/>
      <c r="AA1119" s="76"/>
      <c r="AB1119" s="234"/>
      <c r="AC1119" s="76"/>
      <c r="AD1119" s="234"/>
      <c r="AE1119" s="76"/>
      <c r="AF1119" s="234"/>
      <c r="AG1119" s="76">
        <f>U1119+X1119+AC1119+AE1119</f>
        <v>0</v>
      </c>
      <c r="AH1119" s="41">
        <f>W1119+Z1119+AD1119+AF1119</f>
        <v>0</v>
      </c>
      <c r="AI1119" s="39">
        <f>AD1119/(C1119-AH1126)</f>
        <v>0</v>
      </c>
      <c r="AJ1119" s="90">
        <f>AF1119/(C1119-AH1126)</f>
        <v>0</v>
      </c>
      <c r="AK1119" s="123"/>
      <c r="AL1119" s="125">
        <f>AH1119/C1119</f>
        <v>0</v>
      </c>
    </row>
    <row r="1120" spans="1:38" ht="87" customHeight="1" x14ac:dyDescent="0.25">
      <c r="A1120" s="14">
        <v>2</v>
      </c>
      <c r="B1120" s="15" t="s">
        <v>6</v>
      </c>
      <c r="C1120" s="714"/>
      <c r="D1120" s="717"/>
      <c r="E1120" s="76"/>
      <c r="F1120" s="446"/>
      <c r="G1120" s="76"/>
      <c r="H1120" s="446"/>
      <c r="I1120" s="451"/>
      <c r="J1120" s="41"/>
      <c r="K1120" s="451"/>
      <c r="L1120" s="446"/>
      <c r="M1120" s="76"/>
      <c r="N1120" s="234"/>
      <c r="O1120" s="76"/>
      <c r="P1120" s="234"/>
      <c r="Q1120" s="76"/>
      <c r="R1120" s="234"/>
      <c r="S1120" s="76"/>
      <c r="T1120" s="234"/>
      <c r="U1120" s="76"/>
      <c r="V1120" s="235"/>
      <c r="W1120" s="234"/>
      <c r="X1120" s="76"/>
      <c r="Y1120" s="235"/>
      <c r="Z1120" s="234"/>
      <c r="AA1120" s="76"/>
      <c r="AB1120" s="234"/>
      <c r="AC1120" s="76"/>
      <c r="AD1120" s="234"/>
      <c r="AE1120" s="76"/>
      <c r="AF1120" s="234"/>
      <c r="AG1120" s="76">
        <f t="shared" ref="AG1120:AG1131" si="695">U1120+X1120+AC1120+AE1120</f>
        <v>0</v>
      </c>
      <c r="AH1120" s="41">
        <f t="shared" ref="AH1120:AH1131" si="696">W1120+Z1120+AD1120+AF1120</f>
        <v>0</v>
      </c>
      <c r="AI1120" s="39">
        <f>AD1120/(C1119-AH1126)</f>
        <v>0</v>
      </c>
      <c r="AJ1120" s="90">
        <f>AF1120/(C1119-AH1126)</f>
        <v>0</v>
      </c>
      <c r="AK1120" s="123"/>
      <c r="AL1120" s="125">
        <f>AH1120/C1119</f>
        <v>0</v>
      </c>
    </row>
    <row r="1121" spans="1:38" ht="85.5" customHeight="1" x14ac:dyDescent="0.25">
      <c r="A1121" s="14">
        <v>3</v>
      </c>
      <c r="B1121" s="15" t="s">
        <v>13</v>
      </c>
      <c r="C1121" s="714"/>
      <c r="D1121" s="717"/>
      <c r="E1121" s="467"/>
      <c r="F1121" s="468"/>
      <c r="G1121" s="434"/>
      <c r="H1121" s="475"/>
      <c r="I1121" s="199"/>
      <c r="J1121" s="437"/>
      <c r="K1121" s="199"/>
      <c r="L1121" s="437"/>
      <c r="M1121" s="248">
        <f t="shared" ref="M1121:M1122" si="697">SUM(I1121,K1121)</f>
        <v>0</v>
      </c>
      <c r="N1121" s="249">
        <f t="shared" ref="N1121:N1122" si="698">SUM(J1121,L1121)</f>
        <v>0</v>
      </c>
      <c r="O1121" s="436"/>
      <c r="P1121" s="428"/>
      <c r="Q1121" s="436"/>
      <c r="R1121" s="428"/>
      <c r="S1121" s="274">
        <f t="shared" ref="S1121:S1122" si="699">SUM(O1121,Q1121)</f>
        <v>0</v>
      </c>
      <c r="T1121" s="275">
        <f t="shared" ref="T1121:T1122" si="700">SUM(P1121,R1121)</f>
        <v>0</v>
      </c>
      <c r="U1121" s="443"/>
      <c r="V1121" s="444"/>
      <c r="W1121" s="442"/>
      <c r="X1121" s="452"/>
      <c r="Y1121" s="444"/>
      <c r="Z1121" s="442"/>
      <c r="AA1121" s="276">
        <f t="shared" ref="AA1121:AA1122" si="701">SUM(U1121,X1121)</f>
        <v>0</v>
      </c>
      <c r="AB1121" s="229">
        <f t="shared" ref="AB1121:AB1130" si="702">W1121+Z1121</f>
        <v>0</v>
      </c>
      <c r="AC1121" s="425"/>
      <c r="AD1121" s="431"/>
      <c r="AE1121" s="425"/>
      <c r="AF1121" s="431"/>
      <c r="AG1121" s="116">
        <f t="shared" si="695"/>
        <v>0</v>
      </c>
      <c r="AH1121" s="117">
        <f t="shared" si="696"/>
        <v>0</v>
      </c>
      <c r="AI1121" s="67">
        <f>AD1121/(C1119-AH1126)</f>
        <v>0</v>
      </c>
      <c r="AJ1121" s="66">
        <f>AF1121/(C1119-AH1126)</f>
        <v>0</v>
      </c>
      <c r="AK1121" s="123"/>
      <c r="AL1121" s="126">
        <f>AH1121/C1119</f>
        <v>0</v>
      </c>
    </row>
    <row r="1122" spans="1:38" ht="101.25" customHeight="1" x14ac:dyDescent="0.25">
      <c r="A1122" s="14">
        <v>4</v>
      </c>
      <c r="B1122" s="15" t="s">
        <v>14</v>
      </c>
      <c r="C1122" s="714"/>
      <c r="D1122" s="717"/>
      <c r="E1122" s="467">
        <v>5</v>
      </c>
      <c r="F1122" s="468">
        <v>106187.85</v>
      </c>
      <c r="G1122" s="434"/>
      <c r="H1122" s="475"/>
      <c r="I1122" s="199">
        <v>3</v>
      </c>
      <c r="J1122" s="437">
        <v>56484.4</v>
      </c>
      <c r="K1122" s="199"/>
      <c r="L1122" s="437"/>
      <c r="M1122" s="248">
        <f t="shared" si="697"/>
        <v>3</v>
      </c>
      <c r="N1122" s="249">
        <f t="shared" si="698"/>
        <v>56484.4</v>
      </c>
      <c r="O1122" s="436">
        <v>1</v>
      </c>
      <c r="P1122" s="428">
        <v>13384.4</v>
      </c>
      <c r="Q1122" s="436"/>
      <c r="R1122" s="428"/>
      <c r="S1122" s="274">
        <f t="shared" si="699"/>
        <v>1</v>
      </c>
      <c r="T1122" s="275">
        <f t="shared" si="700"/>
        <v>13384.4</v>
      </c>
      <c r="U1122" s="443"/>
      <c r="V1122" s="444"/>
      <c r="W1122" s="442"/>
      <c r="X1122" s="452"/>
      <c r="Y1122" s="444"/>
      <c r="Z1122" s="442"/>
      <c r="AA1122" s="276">
        <f t="shared" si="701"/>
        <v>0</v>
      </c>
      <c r="AB1122" s="229">
        <f t="shared" si="702"/>
        <v>0</v>
      </c>
      <c r="AC1122" s="425"/>
      <c r="AD1122" s="431"/>
      <c r="AE1122" s="425"/>
      <c r="AF1122" s="431"/>
      <c r="AG1122" s="116">
        <f t="shared" si="695"/>
        <v>0</v>
      </c>
      <c r="AH1122" s="117">
        <f t="shared" si="696"/>
        <v>0</v>
      </c>
      <c r="AI1122" s="67">
        <f>AD1122/(C1119-AH1126)</f>
        <v>0</v>
      </c>
      <c r="AJ1122" s="66">
        <f>AF1122/(C1119-AH1126)</f>
        <v>0</v>
      </c>
      <c r="AK1122" s="123"/>
      <c r="AL1122" s="126">
        <f>AH1122/C1119</f>
        <v>0</v>
      </c>
    </row>
    <row r="1123" spans="1:38" ht="138" customHeight="1" x14ac:dyDescent="0.25">
      <c r="A1123" s="14">
        <v>5</v>
      </c>
      <c r="B1123" s="15" t="s">
        <v>99</v>
      </c>
      <c r="C1123" s="714"/>
      <c r="D1123" s="717"/>
      <c r="E1123" s="458"/>
      <c r="F1123" s="446"/>
      <c r="G1123" s="458"/>
      <c r="H1123" s="446"/>
      <c r="I1123" s="451"/>
      <c r="J1123" s="446"/>
      <c r="K1123" s="451"/>
      <c r="L1123" s="446"/>
      <c r="M1123" s="76"/>
      <c r="N1123" s="234"/>
      <c r="O1123" s="458"/>
      <c r="P1123" s="446"/>
      <c r="Q1123" s="458"/>
      <c r="R1123" s="446"/>
      <c r="S1123" s="76"/>
      <c r="T1123" s="234"/>
      <c r="U1123" s="458"/>
      <c r="V1123" s="449"/>
      <c r="W1123" s="446"/>
      <c r="X1123" s="458"/>
      <c r="Y1123" s="449"/>
      <c r="Z1123" s="446"/>
      <c r="AA1123" s="76"/>
      <c r="AB1123" s="234"/>
      <c r="AC1123" s="458"/>
      <c r="AD1123" s="446"/>
      <c r="AE1123" s="458"/>
      <c r="AF1123" s="446"/>
      <c r="AG1123" s="76">
        <f t="shared" si="695"/>
        <v>0</v>
      </c>
      <c r="AH1123" s="41">
        <f t="shared" si="696"/>
        <v>0</v>
      </c>
      <c r="AI1123" s="39">
        <f>AD1123/(C1119-AH1126)</f>
        <v>0</v>
      </c>
      <c r="AJ1123" s="90">
        <f>AF1123/(C1119-AH1126)</f>
        <v>0</v>
      </c>
      <c r="AK1123" s="123"/>
      <c r="AL1123" s="125">
        <f>AH1123/C1119</f>
        <v>0</v>
      </c>
    </row>
    <row r="1124" spans="1:38" ht="116.25" customHeight="1" x14ac:dyDescent="0.25">
      <c r="A1124" s="14">
        <v>6</v>
      </c>
      <c r="B1124" s="15" t="s">
        <v>16</v>
      </c>
      <c r="C1124" s="714"/>
      <c r="D1124" s="717"/>
      <c r="E1124" s="467">
        <v>2</v>
      </c>
      <c r="F1124" s="615">
        <v>60365.97</v>
      </c>
      <c r="G1124" s="434"/>
      <c r="H1124" s="475"/>
      <c r="I1124" s="199">
        <v>1</v>
      </c>
      <c r="J1124" s="437">
        <v>15029.37</v>
      </c>
      <c r="K1124" s="199"/>
      <c r="L1124" s="437"/>
      <c r="M1124" s="248">
        <f t="shared" ref="M1124" si="703">SUM(I1124,K1124)</f>
        <v>1</v>
      </c>
      <c r="N1124" s="249">
        <f t="shared" ref="N1124" si="704">SUM(J1124,L1124)</f>
        <v>15029.37</v>
      </c>
      <c r="O1124" s="436">
        <v>1</v>
      </c>
      <c r="P1124" s="428">
        <v>15029.37</v>
      </c>
      <c r="Q1124" s="436"/>
      <c r="R1124" s="428"/>
      <c r="S1124" s="274">
        <f t="shared" ref="S1124" si="705">SUM(O1124,Q1124)</f>
        <v>1</v>
      </c>
      <c r="T1124" s="275">
        <f t="shared" ref="T1124" si="706">SUM(P1124,R1124)</f>
        <v>15029.37</v>
      </c>
      <c r="U1124" s="443"/>
      <c r="V1124" s="444"/>
      <c r="W1124" s="442"/>
      <c r="X1124" s="452"/>
      <c r="Y1124" s="444"/>
      <c r="Z1124" s="442"/>
      <c r="AA1124" s="276">
        <f t="shared" ref="AA1124" si="707">SUM(U1124,X1124)</f>
        <v>0</v>
      </c>
      <c r="AB1124" s="229">
        <f t="shared" si="702"/>
        <v>0</v>
      </c>
      <c r="AC1124" s="425"/>
      <c r="AD1124" s="431"/>
      <c r="AE1124" s="425"/>
      <c r="AF1124" s="431"/>
      <c r="AG1124" s="116">
        <f t="shared" si="695"/>
        <v>0</v>
      </c>
      <c r="AH1124" s="117">
        <f t="shared" si="696"/>
        <v>0</v>
      </c>
      <c r="AI1124" s="67">
        <f>AD1124/(C1119-AH1126)</f>
        <v>0</v>
      </c>
      <c r="AJ1124" s="66">
        <f>AF1124/(C1119-AH1126)</f>
        <v>0</v>
      </c>
      <c r="AK1124" s="123"/>
      <c r="AL1124" s="126">
        <f>AH1124/C1119</f>
        <v>0</v>
      </c>
    </row>
    <row r="1125" spans="1:38" ht="65.25" customHeight="1" x14ac:dyDescent="0.25">
      <c r="A1125" s="14">
        <v>7</v>
      </c>
      <c r="B1125" s="15" t="s">
        <v>98</v>
      </c>
      <c r="C1125" s="714"/>
      <c r="D1125" s="717"/>
      <c r="E1125" s="469"/>
      <c r="F1125" s="470"/>
      <c r="G1125" s="445"/>
      <c r="H1125" s="446"/>
      <c r="I1125" s="451"/>
      <c r="J1125" s="446"/>
      <c r="K1125" s="451"/>
      <c r="L1125" s="446"/>
      <c r="M1125" s="240"/>
      <c r="N1125" s="234"/>
      <c r="O1125" s="445"/>
      <c r="P1125" s="446"/>
      <c r="Q1125" s="445"/>
      <c r="R1125" s="446"/>
      <c r="S1125" s="240"/>
      <c r="T1125" s="234"/>
      <c r="U1125" s="445"/>
      <c r="V1125" s="449"/>
      <c r="W1125" s="446"/>
      <c r="X1125" s="451"/>
      <c r="Y1125" s="449"/>
      <c r="Z1125" s="446"/>
      <c r="AA1125" s="240"/>
      <c r="AB1125" s="79"/>
      <c r="AC1125" s="445"/>
      <c r="AD1125" s="446"/>
      <c r="AE1125" s="445"/>
      <c r="AF1125" s="446"/>
      <c r="AG1125" s="76">
        <f t="shared" si="695"/>
        <v>0</v>
      </c>
      <c r="AH1125" s="41">
        <f t="shared" si="696"/>
        <v>0</v>
      </c>
      <c r="AI1125" s="39">
        <f>AD1125/(C1119-AH1126)</f>
        <v>0</v>
      </c>
      <c r="AJ1125" s="90">
        <f>AF1125/(C1119-AH1126)</f>
        <v>0</v>
      </c>
      <c r="AK1125" s="123"/>
      <c r="AL1125" s="125">
        <f>AH1125/C1119</f>
        <v>0</v>
      </c>
    </row>
    <row r="1126" spans="1:38" ht="59.25" customHeight="1" x14ac:dyDescent="0.25">
      <c r="A1126" s="14">
        <v>8</v>
      </c>
      <c r="B1126" s="15" t="s">
        <v>97</v>
      </c>
      <c r="C1126" s="714"/>
      <c r="D1126" s="717"/>
      <c r="E1126" s="471"/>
      <c r="F1126" s="472"/>
      <c r="G1126" s="270">
        <v>12</v>
      </c>
      <c r="H1126" s="271">
        <v>220000</v>
      </c>
      <c r="I1126" s="451"/>
      <c r="J1126" s="446"/>
      <c r="K1126" s="199">
        <v>12</v>
      </c>
      <c r="L1126" s="437">
        <v>220000</v>
      </c>
      <c r="M1126" s="248">
        <f t="shared" ref="M1126:M1131" si="708">SUM(I1126,K1126)</f>
        <v>12</v>
      </c>
      <c r="N1126" s="249">
        <f t="shared" ref="N1126:N1131" si="709">SUM(J1126,L1126)</f>
        <v>220000</v>
      </c>
      <c r="O1126" s="481"/>
      <c r="P1126" s="447"/>
      <c r="Q1126" s="457"/>
      <c r="R1126" s="429"/>
      <c r="S1126" s="274">
        <f t="shared" ref="S1126:S1131" si="710">SUM(O1126,Q1126)</f>
        <v>0</v>
      </c>
      <c r="T1126" s="275">
        <f t="shared" ref="T1126:T1131" si="711">SUM(P1126,R1126)</f>
        <v>0</v>
      </c>
      <c r="U1126" s="445"/>
      <c r="V1126" s="449"/>
      <c r="W1126" s="446"/>
      <c r="X1126" s="452"/>
      <c r="Y1126" s="444"/>
      <c r="Z1126" s="442"/>
      <c r="AA1126" s="276">
        <f t="shared" ref="AA1126:AA1131" si="712">SUM(U1126,X1126)</f>
        <v>0</v>
      </c>
      <c r="AB1126" s="229">
        <f t="shared" si="702"/>
        <v>0</v>
      </c>
      <c r="AC1126" s="445"/>
      <c r="AD1126" s="446"/>
      <c r="AE1126" s="425">
        <v>1</v>
      </c>
      <c r="AF1126" s="431">
        <v>840</v>
      </c>
      <c r="AG1126" s="116">
        <f t="shared" si="695"/>
        <v>1</v>
      </c>
      <c r="AH1126" s="117">
        <f t="shared" si="696"/>
        <v>840</v>
      </c>
      <c r="AI1126" s="169"/>
      <c r="AJ1126" s="170"/>
      <c r="AK1126" s="141">
        <f>AH1132/C1119</f>
        <v>6.8752982308669414E-2</v>
      </c>
      <c r="AL1126" s="126">
        <f>AH1126/C1119</f>
        <v>8.1433186072726491E-4</v>
      </c>
    </row>
    <row r="1127" spans="1:38" ht="60" customHeight="1" x14ac:dyDescent="0.25">
      <c r="A1127" s="14">
        <v>9</v>
      </c>
      <c r="B1127" s="15" t="s">
        <v>7</v>
      </c>
      <c r="C1127" s="714"/>
      <c r="D1127" s="717"/>
      <c r="E1127" s="467"/>
      <c r="F1127" s="468"/>
      <c r="G1127" s="434"/>
      <c r="H1127" s="475"/>
      <c r="I1127" s="199"/>
      <c r="J1127" s="437"/>
      <c r="K1127" s="199"/>
      <c r="L1127" s="437"/>
      <c r="M1127" s="248">
        <f t="shared" si="708"/>
        <v>0</v>
      </c>
      <c r="N1127" s="249">
        <f t="shared" si="709"/>
        <v>0</v>
      </c>
      <c r="O1127" s="436"/>
      <c r="P1127" s="428"/>
      <c r="Q1127" s="436"/>
      <c r="R1127" s="428"/>
      <c r="S1127" s="274">
        <f t="shared" si="710"/>
        <v>0</v>
      </c>
      <c r="T1127" s="275">
        <f t="shared" si="711"/>
        <v>0</v>
      </c>
      <c r="U1127" s="443"/>
      <c r="V1127" s="444"/>
      <c r="W1127" s="442"/>
      <c r="X1127" s="452"/>
      <c r="Y1127" s="444"/>
      <c r="Z1127" s="442"/>
      <c r="AA1127" s="276">
        <f t="shared" si="712"/>
        <v>0</v>
      </c>
      <c r="AB1127" s="229">
        <f t="shared" si="702"/>
        <v>0</v>
      </c>
      <c r="AC1127" s="425"/>
      <c r="AD1127" s="431"/>
      <c r="AE1127" s="425"/>
      <c r="AF1127" s="431"/>
      <c r="AG1127" s="116">
        <f t="shared" si="695"/>
        <v>0</v>
      </c>
      <c r="AH1127" s="117">
        <f t="shared" si="696"/>
        <v>0</v>
      </c>
      <c r="AI1127" s="67">
        <f>AD1127/(C1119-AH1126)</f>
        <v>0</v>
      </c>
      <c r="AJ1127" s="66">
        <f>AF1127/(C1119-AH1126)</f>
        <v>0</v>
      </c>
      <c r="AK1127" s="123"/>
      <c r="AL1127" s="126">
        <f>AH1127/C1119</f>
        <v>0</v>
      </c>
    </row>
    <row r="1128" spans="1:38" ht="73.5" customHeight="1" x14ac:dyDescent="0.25">
      <c r="A1128" s="14">
        <v>10</v>
      </c>
      <c r="B1128" s="15" t="s">
        <v>8</v>
      </c>
      <c r="C1128" s="714"/>
      <c r="D1128" s="717"/>
      <c r="E1128" s="467">
        <v>8</v>
      </c>
      <c r="F1128" s="468">
        <v>417675.96</v>
      </c>
      <c r="G1128" s="434">
        <v>4</v>
      </c>
      <c r="H1128" s="475">
        <v>188953.5</v>
      </c>
      <c r="I1128" s="199">
        <v>6</v>
      </c>
      <c r="J1128" s="437">
        <v>209060.64</v>
      </c>
      <c r="K1128" s="199">
        <v>4</v>
      </c>
      <c r="L1128" s="437">
        <v>188953.5</v>
      </c>
      <c r="M1128" s="248">
        <f t="shared" si="708"/>
        <v>10</v>
      </c>
      <c r="N1128" s="249">
        <f t="shared" si="709"/>
        <v>398014.14</v>
      </c>
      <c r="O1128" s="436">
        <v>2</v>
      </c>
      <c r="P1128" s="428">
        <v>64345.64</v>
      </c>
      <c r="Q1128" s="436"/>
      <c r="R1128" s="428"/>
      <c r="S1128" s="274">
        <f t="shared" si="710"/>
        <v>2</v>
      </c>
      <c r="T1128" s="275">
        <f t="shared" si="711"/>
        <v>64345.64</v>
      </c>
      <c r="U1128" s="443"/>
      <c r="V1128" s="444"/>
      <c r="W1128" s="442"/>
      <c r="X1128" s="452"/>
      <c r="Y1128" s="444"/>
      <c r="Z1128" s="442"/>
      <c r="AA1128" s="276">
        <f t="shared" si="712"/>
        <v>0</v>
      </c>
      <c r="AB1128" s="229">
        <f t="shared" si="702"/>
        <v>0</v>
      </c>
      <c r="AC1128" s="424"/>
      <c r="AD1128" s="432"/>
      <c r="AE1128" s="272">
        <v>1</v>
      </c>
      <c r="AF1128" s="273">
        <v>69080.11</v>
      </c>
      <c r="AG1128" s="116">
        <f t="shared" si="695"/>
        <v>1</v>
      </c>
      <c r="AH1128" s="117">
        <f t="shared" si="696"/>
        <v>69080.11</v>
      </c>
      <c r="AI1128" s="67">
        <f>AD1128/(C1119-AH1126)</f>
        <v>0</v>
      </c>
      <c r="AJ1128" s="66">
        <f>AF1128/(C1119-AH1126)</f>
        <v>6.7023787362075704E-2</v>
      </c>
      <c r="AK1128" s="123"/>
      <c r="AL1128" s="126">
        <f>AH1128/C1119</f>
        <v>6.696920775660016E-2</v>
      </c>
    </row>
    <row r="1129" spans="1:38" ht="120" customHeight="1" x14ac:dyDescent="0.25">
      <c r="A1129" s="14">
        <v>11</v>
      </c>
      <c r="B1129" s="15" t="s">
        <v>12</v>
      </c>
      <c r="C1129" s="714"/>
      <c r="D1129" s="717"/>
      <c r="E1129" s="467">
        <v>10</v>
      </c>
      <c r="F1129" s="468">
        <v>330017.05</v>
      </c>
      <c r="G1129" s="434"/>
      <c r="H1129" s="475"/>
      <c r="I1129" s="199">
        <v>5</v>
      </c>
      <c r="J1129" s="437">
        <v>65646.94</v>
      </c>
      <c r="K1129" s="199"/>
      <c r="L1129" s="437"/>
      <c r="M1129" s="248">
        <f t="shared" si="708"/>
        <v>5</v>
      </c>
      <c r="N1129" s="249">
        <f t="shared" si="709"/>
        <v>65646.94</v>
      </c>
      <c r="O1129" s="436"/>
      <c r="P1129" s="428"/>
      <c r="Q1129" s="436"/>
      <c r="R1129" s="428"/>
      <c r="S1129" s="274">
        <f t="shared" si="710"/>
        <v>0</v>
      </c>
      <c r="T1129" s="275">
        <f t="shared" si="711"/>
        <v>0</v>
      </c>
      <c r="U1129" s="443"/>
      <c r="V1129" s="444"/>
      <c r="W1129" s="442"/>
      <c r="X1129" s="452"/>
      <c r="Y1129" s="444"/>
      <c r="Z1129" s="442"/>
      <c r="AA1129" s="276">
        <f t="shared" si="712"/>
        <v>0</v>
      </c>
      <c r="AB1129" s="229">
        <f t="shared" si="702"/>
        <v>0</v>
      </c>
      <c r="AC1129" s="425"/>
      <c r="AD1129" s="431"/>
      <c r="AE1129" s="425"/>
      <c r="AF1129" s="431"/>
      <c r="AG1129" s="116">
        <f t="shared" si="695"/>
        <v>0</v>
      </c>
      <c r="AH1129" s="117">
        <f t="shared" si="696"/>
        <v>0</v>
      </c>
      <c r="AI1129" s="67">
        <f>AD1129/(C1119-AH1126)</f>
        <v>0</v>
      </c>
      <c r="AJ1129" s="66">
        <f>AF1129/(C1119-AH1126)</f>
        <v>0</v>
      </c>
      <c r="AK1129" s="123"/>
      <c r="AL1129" s="126">
        <f>AH1129/C1119</f>
        <v>0</v>
      </c>
    </row>
    <row r="1130" spans="1:38" ht="63.75" customHeight="1" x14ac:dyDescent="0.25">
      <c r="A1130" s="14">
        <v>12</v>
      </c>
      <c r="B1130" s="15" t="s">
        <v>9</v>
      </c>
      <c r="C1130" s="714"/>
      <c r="D1130" s="717"/>
      <c r="E1130" s="467">
        <v>2</v>
      </c>
      <c r="F1130" s="468">
        <v>28136.46</v>
      </c>
      <c r="G1130" s="434"/>
      <c r="H1130" s="475"/>
      <c r="I1130" s="199">
        <v>2</v>
      </c>
      <c r="J1130" s="437">
        <v>28136.46</v>
      </c>
      <c r="K1130" s="199"/>
      <c r="L1130" s="437"/>
      <c r="M1130" s="248">
        <f t="shared" si="708"/>
        <v>2</v>
      </c>
      <c r="N1130" s="249">
        <f t="shared" si="709"/>
        <v>28136.46</v>
      </c>
      <c r="O1130" s="436"/>
      <c r="P1130" s="428"/>
      <c r="Q1130" s="436"/>
      <c r="R1130" s="428"/>
      <c r="S1130" s="274">
        <f t="shared" si="710"/>
        <v>0</v>
      </c>
      <c r="T1130" s="275">
        <f t="shared" si="711"/>
        <v>0</v>
      </c>
      <c r="U1130" s="443"/>
      <c r="V1130" s="444"/>
      <c r="W1130" s="442"/>
      <c r="X1130" s="452"/>
      <c r="Y1130" s="444"/>
      <c r="Z1130" s="442"/>
      <c r="AA1130" s="276">
        <f t="shared" si="712"/>
        <v>0</v>
      </c>
      <c r="AB1130" s="229">
        <f t="shared" si="702"/>
        <v>0</v>
      </c>
      <c r="AC1130" s="425"/>
      <c r="AD1130" s="431"/>
      <c r="AE1130" s="425"/>
      <c r="AF1130" s="431"/>
      <c r="AG1130" s="116">
        <f t="shared" si="695"/>
        <v>0</v>
      </c>
      <c r="AH1130" s="117">
        <f t="shared" si="696"/>
        <v>0</v>
      </c>
      <c r="AI1130" s="67">
        <f>AD1130/(C1119-AH1126)</f>
        <v>0</v>
      </c>
      <c r="AJ1130" s="66">
        <f>AF1130/(C1119-AH1126)</f>
        <v>0</v>
      </c>
      <c r="AK1130" s="123"/>
      <c r="AL1130" s="126">
        <f>AH1130/C1119</f>
        <v>0</v>
      </c>
    </row>
    <row r="1131" spans="1:38" ht="62.25" customHeight="1" thickBot="1" x14ac:dyDescent="0.3">
      <c r="A1131" s="16">
        <v>13</v>
      </c>
      <c r="B1131" s="17" t="s">
        <v>10</v>
      </c>
      <c r="C1131" s="715"/>
      <c r="D1131" s="718"/>
      <c r="E1131" s="473">
        <v>16</v>
      </c>
      <c r="F1131" s="474">
        <v>449494.96</v>
      </c>
      <c r="G1131" s="435">
        <v>7</v>
      </c>
      <c r="H1131" s="476">
        <v>120646.5</v>
      </c>
      <c r="I1131" s="200">
        <v>9</v>
      </c>
      <c r="J1131" s="478">
        <v>127562.68</v>
      </c>
      <c r="K1131" s="200">
        <v>7</v>
      </c>
      <c r="L1131" s="478">
        <v>120646.5</v>
      </c>
      <c r="M1131" s="248">
        <f t="shared" si="708"/>
        <v>16</v>
      </c>
      <c r="N1131" s="249">
        <f t="shared" si="709"/>
        <v>248209.18</v>
      </c>
      <c r="O1131" s="448">
        <v>2</v>
      </c>
      <c r="P1131" s="430">
        <v>39800</v>
      </c>
      <c r="Q1131" s="448">
        <v>1</v>
      </c>
      <c r="R1131" s="430"/>
      <c r="S1131" s="274">
        <f t="shared" si="710"/>
        <v>3</v>
      </c>
      <c r="T1131" s="275">
        <f t="shared" si="711"/>
        <v>39800</v>
      </c>
      <c r="U1131" s="482"/>
      <c r="V1131" s="484"/>
      <c r="W1131" s="483"/>
      <c r="X1131" s="673">
        <v>1</v>
      </c>
      <c r="Y1131" s="484">
        <v>22140</v>
      </c>
      <c r="Z1131" s="483">
        <v>1000</v>
      </c>
      <c r="AA1131" s="276">
        <f t="shared" si="712"/>
        <v>1</v>
      </c>
      <c r="AB1131" s="229">
        <f t="shared" ref="AB1131" si="713">W1131+Z1131</f>
        <v>1000</v>
      </c>
      <c r="AC1131" s="427"/>
      <c r="AD1131" s="433"/>
      <c r="AE1131" s="427"/>
      <c r="AF1131" s="433"/>
      <c r="AG1131" s="118">
        <f t="shared" si="695"/>
        <v>1</v>
      </c>
      <c r="AH1131" s="119">
        <f t="shared" si="696"/>
        <v>1000</v>
      </c>
      <c r="AI1131" s="68">
        <f>AD1131/(C1119-AH1126)</f>
        <v>0</v>
      </c>
      <c r="AJ1131" s="69">
        <f>AF1131/(C1119-AH1126)</f>
        <v>0</v>
      </c>
      <c r="AK1131" s="129"/>
      <c r="AL1131" s="127">
        <f>AH1131/C1119</f>
        <v>9.6944269134198197E-4</v>
      </c>
    </row>
    <row r="1132" spans="1:38" ht="29.25" customHeight="1" thickBot="1" x14ac:dyDescent="0.3">
      <c r="A1132" s="719" t="s">
        <v>40</v>
      </c>
      <c r="B1132" s="720"/>
      <c r="C1132" s="11">
        <f>C1119</f>
        <v>1031520.49</v>
      </c>
      <c r="D1132" s="11">
        <f>D1119</f>
        <v>960600.38</v>
      </c>
      <c r="E1132" s="56">
        <f t="shared" ref="E1132:L1132" si="714">SUM(E1119:E1131)</f>
        <v>43</v>
      </c>
      <c r="F1132" s="236">
        <f t="shared" si="714"/>
        <v>1391878.25</v>
      </c>
      <c r="G1132" s="56">
        <f t="shared" si="714"/>
        <v>23</v>
      </c>
      <c r="H1132" s="236">
        <f t="shared" si="714"/>
        <v>529600</v>
      </c>
      <c r="I1132" s="241">
        <f t="shared" si="714"/>
        <v>26</v>
      </c>
      <c r="J1132" s="57">
        <f t="shared" si="714"/>
        <v>501920.49000000005</v>
      </c>
      <c r="K1132" s="241">
        <f t="shared" si="714"/>
        <v>23</v>
      </c>
      <c r="L1132" s="244">
        <f t="shared" si="714"/>
        <v>529600</v>
      </c>
      <c r="M1132" s="51">
        <f>SUM(M1119:M1131)</f>
        <v>49</v>
      </c>
      <c r="N1132" s="244">
        <f>SUM(N1119:N1131)</f>
        <v>1031520.49</v>
      </c>
      <c r="O1132" s="97">
        <f>SUM(O1119:O1131)</f>
        <v>6</v>
      </c>
      <c r="P1132" s="236">
        <f>SUM(P1119:P1131)</f>
        <v>132559.41</v>
      </c>
      <c r="Q1132" s="86">
        <f t="shared" ref="Q1132:AJ1132" si="715">SUM(Q1119:Q1131)</f>
        <v>1</v>
      </c>
      <c r="R1132" s="236">
        <f t="shared" si="715"/>
        <v>0</v>
      </c>
      <c r="S1132" s="75">
        <f t="shared" si="715"/>
        <v>7</v>
      </c>
      <c r="T1132" s="46">
        <f t="shared" si="715"/>
        <v>132559.41</v>
      </c>
      <c r="U1132" s="86">
        <f t="shared" si="715"/>
        <v>0</v>
      </c>
      <c r="V1132" s="236">
        <f t="shared" si="715"/>
        <v>0</v>
      </c>
      <c r="W1132" s="236">
        <f t="shared" si="715"/>
        <v>0</v>
      </c>
      <c r="X1132" s="75">
        <f t="shared" si="715"/>
        <v>1</v>
      </c>
      <c r="Y1132" s="236">
        <f t="shared" si="715"/>
        <v>22140</v>
      </c>
      <c r="Z1132" s="236">
        <f t="shared" si="715"/>
        <v>1000</v>
      </c>
      <c r="AA1132" s="75">
        <f t="shared" si="715"/>
        <v>1</v>
      </c>
      <c r="AB1132" s="46">
        <f t="shared" si="715"/>
        <v>1000</v>
      </c>
      <c r="AC1132" s="86">
        <f t="shared" si="715"/>
        <v>0</v>
      </c>
      <c r="AD1132" s="46">
        <f t="shared" si="715"/>
        <v>0</v>
      </c>
      <c r="AE1132" s="86">
        <f t="shared" si="715"/>
        <v>2</v>
      </c>
      <c r="AF1132" s="46">
        <f t="shared" si="715"/>
        <v>69920.11</v>
      </c>
      <c r="AG1132" s="75">
        <f t="shared" si="715"/>
        <v>3</v>
      </c>
      <c r="AH1132" s="46">
        <f t="shared" si="715"/>
        <v>70920.11</v>
      </c>
      <c r="AI1132" s="87">
        <f t="shared" si="715"/>
        <v>0</v>
      </c>
      <c r="AJ1132" s="87">
        <f t="shared" si="715"/>
        <v>6.7023787362075704E-2</v>
      </c>
      <c r="AK1132" s="130">
        <f>AK1126</f>
        <v>6.8752982308669414E-2</v>
      </c>
      <c r="AL1132" s="128">
        <f>AH1132/C1119</f>
        <v>6.8752982308669414E-2</v>
      </c>
    </row>
    <row r="1133" spans="1:38" ht="21.75" thickBot="1" x14ac:dyDescent="0.3">
      <c r="AF1133" s="24" t="s">
        <v>113</v>
      </c>
      <c r="AG1133" s="72">
        <v>4.3499999999999996</v>
      </c>
      <c r="AH1133" s="25">
        <f>AH1132/AG1133</f>
        <v>16303.473563218393</v>
      </c>
    </row>
    <row r="1134" spans="1:38" ht="15.75" thickTop="1" x14ac:dyDescent="0.25">
      <c r="A1134" s="721" t="s">
        <v>45</v>
      </c>
      <c r="B1134" s="722"/>
      <c r="C1134" s="722"/>
      <c r="D1134" s="722"/>
      <c r="E1134" s="722"/>
      <c r="F1134" s="722"/>
      <c r="G1134" s="722"/>
      <c r="H1134" s="722"/>
      <c r="I1134" s="722"/>
      <c r="J1134" s="722"/>
      <c r="K1134" s="723"/>
      <c r="L1134" s="722"/>
      <c r="M1134" s="722"/>
      <c r="N1134" s="722"/>
      <c r="O1134" s="722"/>
      <c r="P1134" s="722"/>
      <c r="Q1134" s="724"/>
    </row>
    <row r="1135" spans="1:38" ht="18.75" x14ac:dyDescent="0.3">
      <c r="A1135" s="725"/>
      <c r="B1135" s="726"/>
      <c r="C1135" s="726"/>
      <c r="D1135" s="726"/>
      <c r="E1135" s="726"/>
      <c r="F1135" s="726"/>
      <c r="G1135" s="726"/>
      <c r="H1135" s="726"/>
      <c r="I1135" s="726"/>
      <c r="J1135" s="726"/>
      <c r="K1135" s="727"/>
      <c r="L1135" s="726"/>
      <c r="M1135" s="726"/>
      <c r="N1135" s="726"/>
      <c r="O1135" s="726"/>
      <c r="P1135" s="726"/>
      <c r="Q1135" s="728"/>
      <c r="AF1135" s="33"/>
    </row>
    <row r="1136" spans="1:38" ht="15.75" x14ac:dyDescent="0.25">
      <c r="A1136" s="725"/>
      <c r="B1136" s="726"/>
      <c r="C1136" s="726"/>
      <c r="D1136" s="726"/>
      <c r="E1136" s="726"/>
      <c r="F1136" s="726"/>
      <c r="G1136" s="726"/>
      <c r="H1136" s="726"/>
      <c r="I1136" s="726"/>
      <c r="J1136" s="726"/>
      <c r="K1136" s="727"/>
      <c r="L1136" s="726"/>
      <c r="M1136" s="726"/>
      <c r="N1136" s="726"/>
      <c r="O1136" s="726"/>
      <c r="P1136" s="726"/>
      <c r="Q1136" s="728"/>
      <c r="AE1136" s="34" t="s">
        <v>66</v>
      </c>
      <c r="AF1136" s="24"/>
    </row>
    <row r="1137" spans="1:39" ht="15.75" x14ac:dyDescent="0.25">
      <c r="A1137" s="725"/>
      <c r="B1137" s="726"/>
      <c r="C1137" s="726"/>
      <c r="D1137" s="726"/>
      <c r="E1137" s="726"/>
      <c r="F1137" s="726"/>
      <c r="G1137" s="726"/>
      <c r="H1137" s="726"/>
      <c r="I1137" s="726"/>
      <c r="J1137" s="726"/>
      <c r="K1137" s="727"/>
      <c r="L1137" s="726"/>
      <c r="M1137" s="726"/>
      <c r="N1137" s="726"/>
      <c r="O1137" s="726"/>
      <c r="P1137" s="726"/>
      <c r="Q1137" s="728"/>
      <c r="AE1137" s="34" t="s">
        <v>46</v>
      </c>
      <c r="AF1137" s="54">
        <f>(Z1132-Z1126)+(AF1132-AF1126)</f>
        <v>70080.11</v>
      </c>
    </row>
    <row r="1138" spans="1:39" ht="15.75" x14ac:dyDescent="0.25">
      <c r="A1138" s="725"/>
      <c r="B1138" s="726"/>
      <c r="C1138" s="726"/>
      <c r="D1138" s="726"/>
      <c r="E1138" s="726"/>
      <c r="F1138" s="726"/>
      <c r="G1138" s="726"/>
      <c r="H1138" s="726"/>
      <c r="I1138" s="726"/>
      <c r="J1138" s="726"/>
      <c r="K1138" s="727"/>
      <c r="L1138" s="726"/>
      <c r="M1138" s="726"/>
      <c r="N1138" s="726"/>
      <c r="O1138" s="726"/>
      <c r="P1138" s="726"/>
      <c r="Q1138" s="728"/>
      <c r="AE1138" s="34" t="s">
        <v>47</v>
      </c>
      <c r="AF1138" s="54">
        <f>W1132+AD1132</f>
        <v>0</v>
      </c>
    </row>
    <row r="1139" spans="1:39" ht="15.75" x14ac:dyDescent="0.25">
      <c r="A1139" s="725"/>
      <c r="B1139" s="726"/>
      <c r="C1139" s="726"/>
      <c r="D1139" s="726"/>
      <c r="E1139" s="726"/>
      <c r="F1139" s="726"/>
      <c r="G1139" s="726"/>
      <c r="H1139" s="726"/>
      <c r="I1139" s="726"/>
      <c r="J1139" s="726"/>
      <c r="K1139" s="727"/>
      <c r="L1139" s="726"/>
      <c r="M1139" s="726"/>
      <c r="N1139" s="726"/>
      <c r="O1139" s="726"/>
      <c r="P1139" s="726"/>
      <c r="Q1139" s="728"/>
      <c r="AE1139" s="34" t="s">
        <v>48</v>
      </c>
      <c r="AF1139" s="54">
        <f>Z1126+AF1126</f>
        <v>840</v>
      </c>
    </row>
    <row r="1140" spans="1:39" ht="15.75" x14ac:dyDescent="0.25">
      <c r="A1140" s="725"/>
      <c r="B1140" s="726"/>
      <c r="C1140" s="726"/>
      <c r="D1140" s="726"/>
      <c r="E1140" s="726"/>
      <c r="F1140" s="726"/>
      <c r="G1140" s="726"/>
      <c r="H1140" s="726"/>
      <c r="I1140" s="726"/>
      <c r="J1140" s="726"/>
      <c r="K1140" s="727"/>
      <c r="L1140" s="726"/>
      <c r="M1140" s="726"/>
      <c r="N1140" s="726"/>
      <c r="O1140" s="726"/>
      <c r="P1140" s="726"/>
      <c r="Q1140" s="728"/>
      <c r="AE1140" s="34" t="s">
        <v>49</v>
      </c>
      <c r="AF1140" s="55">
        <f>SUM(AF1137:AF1139)</f>
        <v>70920.11</v>
      </c>
    </row>
    <row r="1141" spans="1:39" x14ac:dyDescent="0.25">
      <c r="A1141" s="725"/>
      <c r="B1141" s="726"/>
      <c r="C1141" s="726"/>
      <c r="D1141" s="726"/>
      <c r="E1141" s="726"/>
      <c r="F1141" s="726"/>
      <c r="G1141" s="726"/>
      <c r="H1141" s="726"/>
      <c r="I1141" s="726"/>
      <c r="J1141" s="726"/>
      <c r="K1141" s="727"/>
      <c r="L1141" s="726"/>
      <c r="M1141" s="726"/>
      <c r="N1141" s="726"/>
      <c r="O1141" s="726"/>
      <c r="P1141" s="726"/>
      <c r="Q1141" s="728"/>
    </row>
    <row r="1142" spans="1:39" ht="15.75" thickBot="1" x14ac:dyDescent="0.3">
      <c r="A1142" s="729"/>
      <c r="B1142" s="730"/>
      <c r="C1142" s="730"/>
      <c r="D1142" s="730"/>
      <c r="E1142" s="730"/>
      <c r="F1142" s="730"/>
      <c r="G1142" s="730"/>
      <c r="H1142" s="730"/>
      <c r="I1142" s="730"/>
      <c r="J1142" s="730"/>
      <c r="K1142" s="731"/>
      <c r="L1142" s="730"/>
      <c r="M1142" s="730"/>
      <c r="N1142" s="730"/>
      <c r="O1142" s="730"/>
      <c r="P1142" s="730"/>
      <c r="Q1142" s="732"/>
    </row>
    <row r="1143" spans="1:39" ht="15.75" thickTop="1" x14ac:dyDescent="0.25"/>
    <row r="1145" spans="1:39" ht="15.75" thickBot="1" x14ac:dyDescent="0.3"/>
    <row r="1146" spans="1:39" ht="27" thickBot="1" x14ac:dyDescent="0.3">
      <c r="A1146" s="733" t="s">
        <v>150</v>
      </c>
      <c r="B1146" s="734"/>
      <c r="C1146" s="734"/>
      <c r="D1146" s="734"/>
      <c r="E1146" s="734"/>
      <c r="F1146" s="734"/>
      <c r="G1146" s="734"/>
      <c r="H1146" s="734"/>
      <c r="I1146" s="734"/>
      <c r="J1146" s="734"/>
      <c r="K1146" s="735"/>
      <c r="L1146" s="734"/>
      <c r="M1146" s="734"/>
      <c r="N1146" s="734"/>
      <c r="O1146" s="734"/>
      <c r="P1146" s="734"/>
      <c r="Q1146" s="734"/>
      <c r="R1146" s="734"/>
      <c r="S1146" s="734"/>
      <c r="T1146" s="734"/>
      <c r="U1146" s="734"/>
      <c r="V1146" s="734"/>
      <c r="W1146" s="734"/>
      <c r="X1146" s="734"/>
      <c r="Y1146" s="734"/>
      <c r="Z1146" s="734"/>
      <c r="AA1146" s="734"/>
      <c r="AB1146" s="734"/>
      <c r="AC1146" s="734"/>
      <c r="AD1146" s="734"/>
      <c r="AE1146" s="734"/>
      <c r="AF1146" s="734"/>
      <c r="AG1146" s="734"/>
      <c r="AH1146" s="734"/>
      <c r="AI1146" s="734"/>
      <c r="AJ1146" s="734"/>
      <c r="AK1146" s="736"/>
      <c r="AL1146" s="73"/>
      <c r="AM1146" s="45"/>
    </row>
    <row r="1147" spans="1:39" ht="21" customHeight="1" x14ac:dyDescent="0.25">
      <c r="A1147" s="737" t="s">
        <v>114</v>
      </c>
      <c r="B1147" s="738"/>
      <c r="C1147" s="744" t="s">
        <v>41</v>
      </c>
      <c r="D1147" s="745"/>
      <c r="E1147" s="748" t="s">
        <v>100</v>
      </c>
      <c r="F1147" s="749"/>
      <c r="G1147" s="749"/>
      <c r="H1147" s="749"/>
      <c r="I1147" s="749"/>
      <c r="J1147" s="749"/>
      <c r="K1147" s="750"/>
      <c r="L1147" s="749"/>
      <c r="M1147" s="749"/>
      <c r="N1147" s="749"/>
      <c r="O1147" s="754" t="s">
        <v>77</v>
      </c>
      <c r="P1147" s="755"/>
      <c r="Q1147" s="755"/>
      <c r="R1147" s="755"/>
      <c r="S1147" s="755"/>
      <c r="T1147" s="755"/>
      <c r="U1147" s="755"/>
      <c r="V1147" s="755"/>
      <c r="W1147" s="755"/>
      <c r="X1147" s="755"/>
      <c r="Y1147" s="755"/>
      <c r="Z1147" s="755"/>
      <c r="AA1147" s="755"/>
      <c r="AB1147" s="755"/>
      <c r="AC1147" s="755"/>
      <c r="AD1147" s="755"/>
      <c r="AE1147" s="755"/>
      <c r="AF1147" s="755"/>
      <c r="AG1147" s="755"/>
      <c r="AH1147" s="755"/>
      <c r="AI1147" s="755"/>
      <c r="AJ1147" s="755"/>
      <c r="AK1147" s="756"/>
      <c r="AL1147" s="63"/>
    </row>
    <row r="1148" spans="1:39" ht="36" customHeight="1" thickBot="1" x14ac:dyDescent="0.3">
      <c r="A1148" s="739"/>
      <c r="B1148" s="740"/>
      <c r="C1148" s="746"/>
      <c r="D1148" s="747"/>
      <c r="E1148" s="751"/>
      <c r="F1148" s="752"/>
      <c r="G1148" s="752"/>
      <c r="H1148" s="752"/>
      <c r="I1148" s="752"/>
      <c r="J1148" s="752"/>
      <c r="K1148" s="753"/>
      <c r="L1148" s="752"/>
      <c r="M1148" s="752"/>
      <c r="N1148" s="752"/>
      <c r="O1148" s="757"/>
      <c r="P1148" s="758"/>
      <c r="Q1148" s="758"/>
      <c r="R1148" s="758"/>
      <c r="S1148" s="758"/>
      <c r="T1148" s="758"/>
      <c r="U1148" s="758"/>
      <c r="V1148" s="758"/>
      <c r="W1148" s="758"/>
      <c r="X1148" s="758"/>
      <c r="Y1148" s="758"/>
      <c r="Z1148" s="758"/>
      <c r="AA1148" s="758"/>
      <c r="AB1148" s="758"/>
      <c r="AC1148" s="758"/>
      <c r="AD1148" s="758"/>
      <c r="AE1148" s="758"/>
      <c r="AF1148" s="758"/>
      <c r="AG1148" s="758"/>
      <c r="AH1148" s="758"/>
      <c r="AI1148" s="758"/>
      <c r="AJ1148" s="758"/>
      <c r="AK1148" s="759"/>
      <c r="AL1148" s="63"/>
    </row>
    <row r="1149" spans="1:39" s="33" customFormat="1" ht="84" customHeight="1" thickBot="1" x14ac:dyDescent="0.35">
      <c r="A1149" s="739"/>
      <c r="B1149" s="741"/>
      <c r="C1149" s="760" t="s">
        <v>43</v>
      </c>
      <c r="D1149" s="762" t="s">
        <v>44</v>
      </c>
      <c r="E1149" s="764" t="s">
        <v>59</v>
      </c>
      <c r="F1149" s="765"/>
      <c r="G1149" s="765"/>
      <c r="H1149" s="766"/>
      <c r="I1149" s="767" t="s">
        <v>58</v>
      </c>
      <c r="J1149" s="768"/>
      <c r="K1149" s="769"/>
      <c r="L1149" s="770"/>
      <c r="M1149" s="771" t="s">
        <v>49</v>
      </c>
      <c r="N1149" s="772"/>
      <c r="O1149" s="773" t="s">
        <v>103</v>
      </c>
      <c r="P1149" s="774"/>
      <c r="Q1149" s="774"/>
      <c r="R1149" s="775"/>
      <c r="S1149" s="776" t="s">
        <v>49</v>
      </c>
      <c r="T1149" s="777"/>
      <c r="U1149" s="778" t="s">
        <v>104</v>
      </c>
      <c r="V1149" s="779"/>
      <c r="W1149" s="779"/>
      <c r="X1149" s="779"/>
      <c r="Y1149" s="779"/>
      <c r="Z1149" s="780"/>
      <c r="AA1149" s="781" t="s">
        <v>49</v>
      </c>
      <c r="AB1149" s="782"/>
      <c r="AC1149" s="783" t="s">
        <v>105</v>
      </c>
      <c r="AD1149" s="784"/>
      <c r="AE1149" s="784"/>
      <c r="AF1149" s="785"/>
      <c r="AG1149" s="786" t="s">
        <v>49</v>
      </c>
      <c r="AH1149" s="787"/>
      <c r="AI1149" s="788" t="s">
        <v>23</v>
      </c>
      <c r="AJ1149" s="789"/>
      <c r="AK1149" s="790"/>
      <c r="AL1149" s="62"/>
    </row>
    <row r="1150" spans="1:39" ht="113.25" thickBot="1" x14ac:dyDescent="0.3">
      <c r="A1150" s="742"/>
      <c r="B1150" s="743"/>
      <c r="C1150" s="761"/>
      <c r="D1150" s="763"/>
      <c r="E1150" s="91" t="s">
        <v>81</v>
      </c>
      <c r="F1150" s="619" t="s">
        <v>82</v>
      </c>
      <c r="G1150" s="91" t="s">
        <v>83</v>
      </c>
      <c r="H1150" s="619" t="s">
        <v>84</v>
      </c>
      <c r="I1150" s="197" t="s">
        <v>81</v>
      </c>
      <c r="J1150" s="64" t="s">
        <v>92</v>
      </c>
      <c r="K1150" s="197" t="s">
        <v>93</v>
      </c>
      <c r="L1150" s="64" t="s">
        <v>94</v>
      </c>
      <c r="M1150" s="98" t="s">
        <v>85</v>
      </c>
      <c r="N1150" s="207" t="s">
        <v>86</v>
      </c>
      <c r="O1150" s="100" t="s">
        <v>87</v>
      </c>
      <c r="P1150" s="102" t="s">
        <v>101</v>
      </c>
      <c r="Q1150" s="100" t="s">
        <v>88</v>
      </c>
      <c r="R1150" s="102" t="s">
        <v>102</v>
      </c>
      <c r="S1150" s="103" t="s">
        <v>89</v>
      </c>
      <c r="T1150" s="213" t="s">
        <v>90</v>
      </c>
      <c r="U1150" s="104" t="s">
        <v>87</v>
      </c>
      <c r="V1150" s="107" t="s">
        <v>106</v>
      </c>
      <c r="W1150" s="105" t="s">
        <v>107</v>
      </c>
      <c r="X1150" s="108" t="s">
        <v>88</v>
      </c>
      <c r="Y1150" s="107" t="s">
        <v>108</v>
      </c>
      <c r="Z1150" s="105" t="s">
        <v>109</v>
      </c>
      <c r="AA1150" s="110" t="s">
        <v>95</v>
      </c>
      <c r="AB1150" s="111" t="s">
        <v>96</v>
      </c>
      <c r="AC1150" s="112" t="s">
        <v>87</v>
      </c>
      <c r="AD1150" s="113" t="s">
        <v>101</v>
      </c>
      <c r="AE1150" s="112" t="s">
        <v>88</v>
      </c>
      <c r="AF1150" s="113" t="s">
        <v>102</v>
      </c>
      <c r="AG1150" s="114" t="s">
        <v>91</v>
      </c>
      <c r="AH1150" s="115" t="s">
        <v>110</v>
      </c>
      <c r="AI1150" s="120" t="s">
        <v>111</v>
      </c>
      <c r="AJ1150" s="122" t="s">
        <v>112</v>
      </c>
      <c r="AK1150" s="151" t="s">
        <v>79</v>
      </c>
      <c r="AL1150" s="58"/>
      <c r="AM1150" s="59"/>
    </row>
    <row r="1151" spans="1:39" ht="15.75" thickBot="1" x14ac:dyDescent="0.3">
      <c r="A1151" s="708" t="s">
        <v>1</v>
      </c>
      <c r="B1151" s="709"/>
      <c r="C1151" s="139" t="s">
        <v>2</v>
      </c>
      <c r="D1151" s="143" t="s">
        <v>3</v>
      </c>
      <c r="E1151" s="144" t="s">
        <v>4</v>
      </c>
      <c r="F1151" s="264" t="s">
        <v>5</v>
      </c>
      <c r="G1151" s="144" t="s">
        <v>33</v>
      </c>
      <c r="H1151" s="264" t="s">
        <v>34</v>
      </c>
      <c r="I1151" s="263" t="s">
        <v>18</v>
      </c>
      <c r="J1151" s="146" t="s">
        <v>19</v>
      </c>
      <c r="K1151" s="263" t="s">
        <v>20</v>
      </c>
      <c r="L1151" s="264" t="s">
        <v>21</v>
      </c>
      <c r="M1151" s="145" t="s">
        <v>22</v>
      </c>
      <c r="N1151" s="264" t="s">
        <v>35</v>
      </c>
      <c r="O1151" s="144" t="s">
        <v>36</v>
      </c>
      <c r="P1151" s="264" t="s">
        <v>37</v>
      </c>
      <c r="Q1151" s="144" t="s">
        <v>38</v>
      </c>
      <c r="R1151" s="264" t="s">
        <v>24</v>
      </c>
      <c r="S1151" s="145" t="s">
        <v>25</v>
      </c>
      <c r="T1151" s="146" t="s">
        <v>26</v>
      </c>
      <c r="U1151" s="144" t="s">
        <v>27</v>
      </c>
      <c r="V1151" s="88" t="s">
        <v>28</v>
      </c>
      <c r="W1151" s="147" t="s">
        <v>29</v>
      </c>
      <c r="X1151" s="148" t="s">
        <v>30</v>
      </c>
      <c r="Y1151" s="89" t="s">
        <v>31</v>
      </c>
      <c r="Z1151" s="264" t="s">
        <v>32</v>
      </c>
      <c r="AA1151" s="145" t="s">
        <v>51</v>
      </c>
      <c r="AB1151" s="140" t="s">
        <v>52</v>
      </c>
      <c r="AC1151" s="144" t="s">
        <v>53</v>
      </c>
      <c r="AD1151" s="140" t="s">
        <v>54</v>
      </c>
      <c r="AE1151" s="144" t="s">
        <v>55</v>
      </c>
      <c r="AF1151" s="140" t="s">
        <v>56</v>
      </c>
      <c r="AG1151" s="145" t="s">
        <v>60</v>
      </c>
      <c r="AH1151" s="140" t="s">
        <v>61</v>
      </c>
      <c r="AI1151" s="139" t="s">
        <v>62</v>
      </c>
      <c r="AJ1151" s="140" t="s">
        <v>63</v>
      </c>
      <c r="AK1151" s="152" t="s">
        <v>64</v>
      </c>
      <c r="AL1151" s="60"/>
      <c r="AM1151" s="59"/>
    </row>
    <row r="1152" spans="1:39" ht="37.5" x14ac:dyDescent="0.25">
      <c r="A1152" s="31">
        <v>1</v>
      </c>
      <c r="B1152" s="131" t="s">
        <v>71</v>
      </c>
      <c r="C1152" s="864">
        <f>C1119</f>
        <v>1031520.49</v>
      </c>
      <c r="D1152" s="865">
        <f>C1152-AH1163</f>
        <v>960600.38</v>
      </c>
      <c r="E1152" s="467">
        <v>13</v>
      </c>
      <c r="F1152" s="468">
        <v>463930.39</v>
      </c>
      <c r="G1152" s="434">
        <v>2</v>
      </c>
      <c r="H1152" s="475">
        <v>9444</v>
      </c>
      <c r="I1152" s="199">
        <v>9</v>
      </c>
      <c r="J1152" s="437">
        <v>239758.34</v>
      </c>
      <c r="K1152" s="492">
        <v>2</v>
      </c>
      <c r="L1152" s="437">
        <v>9444</v>
      </c>
      <c r="M1152" s="248">
        <f t="shared" ref="M1152:M1162" si="716">SUM(I1152,K1152)</f>
        <v>11</v>
      </c>
      <c r="N1152" s="249">
        <f t="shared" ref="N1152:N1162" si="717">SUM(J1152,L1152)</f>
        <v>249202.34</v>
      </c>
      <c r="O1152" s="436">
        <v>4</v>
      </c>
      <c r="P1152" s="428">
        <v>77559.41</v>
      </c>
      <c r="Q1152" s="436"/>
      <c r="R1152" s="428"/>
      <c r="S1152" s="245">
        <f t="shared" ref="S1152:S1162" si="718">O1152+Q1152</f>
        <v>4</v>
      </c>
      <c r="T1152" s="246">
        <f t="shared" ref="T1152:T1162" si="719">P1152+R1152</f>
        <v>77559.41</v>
      </c>
      <c r="U1152" s="443"/>
      <c r="V1152" s="444"/>
      <c r="W1152" s="442"/>
      <c r="X1152" s="452"/>
      <c r="Y1152" s="444"/>
      <c r="Z1152" s="442"/>
      <c r="AA1152" s="239">
        <f t="shared" ref="AA1152:AA1162" si="720">U1152+X1152</f>
        <v>0</v>
      </c>
      <c r="AB1152" s="229">
        <f t="shared" ref="AB1152:AB1162" si="721">W1152+Z1152</f>
        <v>0</v>
      </c>
      <c r="AC1152" s="425"/>
      <c r="AD1152" s="431"/>
      <c r="AE1152" s="425"/>
      <c r="AF1152" s="431"/>
      <c r="AG1152" s="261">
        <f t="shared" ref="AG1152:AG1162" si="722">U1152+X1152+AC1152+AE1152</f>
        <v>0</v>
      </c>
      <c r="AH1152" s="262">
        <f t="shared" ref="AH1152:AH1162" si="723">W1152+Z1152+AD1152+AF1152</f>
        <v>0</v>
      </c>
      <c r="AI1152" s="67">
        <f>AD1152/C1119</f>
        <v>0</v>
      </c>
      <c r="AJ1152" s="141">
        <f>AF1152/C1119</f>
        <v>0</v>
      </c>
      <c r="AK1152" s="153">
        <f>AH1152/C1119</f>
        <v>0</v>
      </c>
      <c r="AL1152" s="61"/>
      <c r="AM1152" s="59"/>
    </row>
    <row r="1153" spans="1:39" ht="75" x14ac:dyDescent="0.25">
      <c r="A1153" s="32">
        <v>2</v>
      </c>
      <c r="B1153" s="131" t="s">
        <v>72</v>
      </c>
      <c r="C1153" s="864"/>
      <c r="D1153" s="865"/>
      <c r="E1153" s="467">
        <v>5</v>
      </c>
      <c r="F1153" s="468">
        <v>107204.46</v>
      </c>
      <c r="G1153" s="434">
        <v>4</v>
      </c>
      <c r="H1153" s="475">
        <v>122092.28</v>
      </c>
      <c r="I1153" s="199">
        <v>4</v>
      </c>
      <c r="J1153" s="437">
        <v>88204.46</v>
      </c>
      <c r="K1153" s="492">
        <v>4</v>
      </c>
      <c r="L1153" s="437">
        <v>122092.28</v>
      </c>
      <c r="M1153" s="248">
        <f t="shared" si="716"/>
        <v>8</v>
      </c>
      <c r="N1153" s="249">
        <f t="shared" si="717"/>
        <v>210296.74</v>
      </c>
      <c r="O1153" s="436">
        <v>1</v>
      </c>
      <c r="P1153" s="428">
        <v>35000</v>
      </c>
      <c r="Q1153" s="436">
        <v>1</v>
      </c>
      <c r="R1153" s="428"/>
      <c r="S1153" s="245">
        <f t="shared" si="718"/>
        <v>2</v>
      </c>
      <c r="T1153" s="246">
        <f t="shared" si="719"/>
        <v>35000</v>
      </c>
      <c r="U1153" s="443"/>
      <c r="V1153" s="444"/>
      <c r="W1153" s="442"/>
      <c r="X1153" s="452"/>
      <c r="Y1153" s="444"/>
      <c r="Z1153" s="442"/>
      <c r="AA1153" s="239">
        <f t="shared" si="720"/>
        <v>0</v>
      </c>
      <c r="AB1153" s="229">
        <f t="shared" si="721"/>
        <v>0</v>
      </c>
      <c r="AC1153" s="425"/>
      <c r="AD1153" s="431"/>
      <c r="AE1153" s="425">
        <v>1</v>
      </c>
      <c r="AF1153" s="431">
        <v>69080.11</v>
      </c>
      <c r="AG1153" s="261">
        <f t="shared" si="722"/>
        <v>1</v>
      </c>
      <c r="AH1153" s="262">
        <f t="shared" si="723"/>
        <v>69080.11</v>
      </c>
      <c r="AI1153" s="67">
        <f>AD1153/C1119</f>
        <v>0</v>
      </c>
      <c r="AJ1153" s="141">
        <f>AF1153/C1119</f>
        <v>6.696920775660016E-2</v>
      </c>
      <c r="AK1153" s="153">
        <f>AH1153/C1119</f>
        <v>6.696920775660016E-2</v>
      </c>
      <c r="AL1153" s="61"/>
      <c r="AM1153" s="59"/>
    </row>
    <row r="1154" spans="1:39" ht="37.5" x14ac:dyDescent="0.25">
      <c r="A1154" s="32">
        <v>3</v>
      </c>
      <c r="B1154" s="131" t="s">
        <v>73</v>
      </c>
      <c r="C1154" s="864"/>
      <c r="D1154" s="865"/>
      <c r="E1154" s="467">
        <v>3</v>
      </c>
      <c r="F1154" s="468">
        <v>56962.18</v>
      </c>
      <c r="G1154" s="434"/>
      <c r="H1154" s="475"/>
      <c r="I1154" s="199">
        <v>2</v>
      </c>
      <c r="J1154" s="437">
        <v>40000</v>
      </c>
      <c r="K1154" s="492"/>
      <c r="L1154" s="437"/>
      <c r="M1154" s="248">
        <f t="shared" si="716"/>
        <v>2</v>
      </c>
      <c r="N1154" s="249">
        <f t="shared" si="717"/>
        <v>40000</v>
      </c>
      <c r="O1154" s="436"/>
      <c r="P1154" s="428"/>
      <c r="Q1154" s="436"/>
      <c r="R1154" s="428"/>
      <c r="S1154" s="245">
        <f t="shared" si="718"/>
        <v>0</v>
      </c>
      <c r="T1154" s="246">
        <f t="shared" si="719"/>
        <v>0</v>
      </c>
      <c r="U1154" s="443"/>
      <c r="V1154" s="444"/>
      <c r="W1154" s="442"/>
      <c r="X1154" s="452"/>
      <c r="Y1154" s="444"/>
      <c r="Z1154" s="442"/>
      <c r="AA1154" s="239">
        <f t="shared" si="720"/>
        <v>0</v>
      </c>
      <c r="AB1154" s="229">
        <f t="shared" si="721"/>
        <v>0</v>
      </c>
      <c r="AC1154" s="425"/>
      <c r="AD1154" s="431"/>
      <c r="AE1154" s="425"/>
      <c r="AF1154" s="431"/>
      <c r="AG1154" s="261">
        <f t="shared" si="722"/>
        <v>0</v>
      </c>
      <c r="AH1154" s="262">
        <f t="shared" si="723"/>
        <v>0</v>
      </c>
      <c r="AI1154" s="67">
        <f>AD1154/C1119</f>
        <v>0</v>
      </c>
      <c r="AJ1154" s="141">
        <f>AF1154/C1119</f>
        <v>0</v>
      </c>
      <c r="AK1154" s="153">
        <f>AH1154/C1119</f>
        <v>0</v>
      </c>
      <c r="AL1154" s="61"/>
      <c r="AM1154" s="59"/>
    </row>
    <row r="1155" spans="1:39" ht="37.5" x14ac:dyDescent="0.25">
      <c r="A1155" s="32">
        <v>4</v>
      </c>
      <c r="B1155" s="131" t="s">
        <v>74</v>
      </c>
      <c r="C1155" s="864"/>
      <c r="D1155" s="865"/>
      <c r="E1155" s="467">
        <v>20</v>
      </c>
      <c r="F1155" s="468">
        <v>582922.30000000005</v>
      </c>
      <c r="G1155" s="434">
        <v>17</v>
      </c>
      <c r="H1155" s="475">
        <v>398063.72</v>
      </c>
      <c r="I1155" s="199">
        <v>11</v>
      </c>
      <c r="J1155" s="437">
        <v>133957.69</v>
      </c>
      <c r="K1155" s="492">
        <v>17</v>
      </c>
      <c r="L1155" s="437">
        <v>398063.72</v>
      </c>
      <c r="M1155" s="248">
        <f t="shared" si="716"/>
        <v>28</v>
      </c>
      <c r="N1155" s="249">
        <f t="shared" si="717"/>
        <v>532021.40999999992</v>
      </c>
      <c r="O1155" s="436">
        <v>1</v>
      </c>
      <c r="P1155" s="428">
        <v>20000</v>
      </c>
      <c r="Q1155" s="436"/>
      <c r="R1155" s="428"/>
      <c r="S1155" s="245">
        <f t="shared" si="718"/>
        <v>1</v>
      </c>
      <c r="T1155" s="246">
        <f t="shared" si="719"/>
        <v>20000</v>
      </c>
      <c r="U1155" s="443"/>
      <c r="V1155" s="444"/>
      <c r="W1155" s="442"/>
      <c r="X1155" s="452">
        <v>1</v>
      </c>
      <c r="Y1155" s="444">
        <v>22140</v>
      </c>
      <c r="Z1155" s="442">
        <v>1000</v>
      </c>
      <c r="AA1155" s="239">
        <f t="shared" si="720"/>
        <v>1</v>
      </c>
      <c r="AB1155" s="229">
        <f t="shared" si="721"/>
        <v>1000</v>
      </c>
      <c r="AC1155" s="425"/>
      <c r="AD1155" s="431"/>
      <c r="AE1155" s="425">
        <v>1</v>
      </c>
      <c r="AF1155" s="431">
        <v>840</v>
      </c>
      <c r="AG1155" s="261">
        <f t="shared" si="722"/>
        <v>2</v>
      </c>
      <c r="AH1155" s="262">
        <f t="shared" si="723"/>
        <v>1840</v>
      </c>
      <c r="AI1155" s="67">
        <f>AD1155/C1119</f>
        <v>0</v>
      </c>
      <c r="AJ1155" s="141">
        <f>AF1155/C1119</f>
        <v>8.1433186072726491E-4</v>
      </c>
      <c r="AK1155" s="153">
        <f>AH1155/C1119</f>
        <v>1.7837745520692468E-3</v>
      </c>
      <c r="AL1155" s="61"/>
      <c r="AM1155" s="59"/>
    </row>
    <row r="1156" spans="1:39" ht="37.5" x14ac:dyDescent="0.25">
      <c r="A1156" s="32">
        <v>5</v>
      </c>
      <c r="B1156" s="131" t="s">
        <v>75</v>
      </c>
      <c r="C1156" s="864"/>
      <c r="D1156" s="865"/>
      <c r="E1156" s="467"/>
      <c r="F1156" s="468"/>
      <c r="G1156" s="434"/>
      <c r="H1156" s="475"/>
      <c r="I1156" s="199"/>
      <c r="J1156" s="437"/>
      <c r="K1156" s="199"/>
      <c r="L1156" s="437"/>
      <c r="M1156" s="248">
        <f t="shared" si="716"/>
        <v>0</v>
      </c>
      <c r="N1156" s="249">
        <f t="shared" si="717"/>
        <v>0</v>
      </c>
      <c r="O1156" s="436"/>
      <c r="P1156" s="494"/>
      <c r="Q1156" s="436"/>
      <c r="R1156" s="428"/>
      <c r="S1156" s="245">
        <f t="shared" si="718"/>
        <v>0</v>
      </c>
      <c r="T1156" s="246">
        <f t="shared" si="719"/>
        <v>0</v>
      </c>
      <c r="U1156" s="443"/>
      <c r="V1156" s="444"/>
      <c r="W1156" s="442"/>
      <c r="X1156" s="452"/>
      <c r="Y1156" s="444"/>
      <c r="Z1156" s="442"/>
      <c r="AA1156" s="239">
        <f t="shared" si="720"/>
        <v>0</v>
      </c>
      <c r="AB1156" s="229">
        <f t="shared" si="721"/>
        <v>0</v>
      </c>
      <c r="AC1156" s="425"/>
      <c r="AD1156" s="431"/>
      <c r="AE1156" s="425"/>
      <c r="AF1156" s="431"/>
      <c r="AG1156" s="261">
        <f t="shared" si="722"/>
        <v>0</v>
      </c>
      <c r="AH1156" s="262">
        <f t="shared" si="723"/>
        <v>0</v>
      </c>
      <c r="AI1156" s="67">
        <f>AD1156/C1119</f>
        <v>0</v>
      </c>
      <c r="AJ1156" s="141">
        <f>AF1156/C1119</f>
        <v>0</v>
      </c>
      <c r="AK1156" s="153">
        <f>AH1156/C1119</f>
        <v>0</v>
      </c>
      <c r="AL1156" s="61"/>
      <c r="AM1156" s="59"/>
    </row>
    <row r="1157" spans="1:39" ht="37.5" x14ac:dyDescent="0.25">
      <c r="A1157" s="32">
        <v>6</v>
      </c>
      <c r="B1157" s="131" t="s">
        <v>76</v>
      </c>
      <c r="C1157" s="864"/>
      <c r="D1157" s="865"/>
      <c r="E1157" s="467"/>
      <c r="F1157" s="468"/>
      <c r="G1157" s="434"/>
      <c r="H1157" s="475"/>
      <c r="I1157" s="199"/>
      <c r="J1157" s="440"/>
      <c r="K1157" s="199"/>
      <c r="L1157" s="437"/>
      <c r="M1157" s="248">
        <f t="shared" si="716"/>
        <v>0</v>
      </c>
      <c r="N1157" s="249">
        <f t="shared" si="717"/>
        <v>0</v>
      </c>
      <c r="O1157" s="436"/>
      <c r="P1157" s="494"/>
      <c r="Q1157" s="436"/>
      <c r="R1157" s="428"/>
      <c r="S1157" s="245">
        <f t="shared" si="718"/>
        <v>0</v>
      </c>
      <c r="T1157" s="246">
        <f t="shared" si="719"/>
        <v>0</v>
      </c>
      <c r="U1157" s="443"/>
      <c r="V1157" s="444"/>
      <c r="W1157" s="442"/>
      <c r="X1157" s="452"/>
      <c r="Y1157" s="444"/>
      <c r="Z1157" s="442"/>
      <c r="AA1157" s="239">
        <f t="shared" si="720"/>
        <v>0</v>
      </c>
      <c r="AB1157" s="229">
        <f t="shared" si="721"/>
        <v>0</v>
      </c>
      <c r="AC1157" s="425"/>
      <c r="AD1157" s="431"/>
      <c r="AE1157" s="425"/>
      <c r="AF1157" s="431"/>
      <c r="AG1157" s="261">
        <f t="shared" si="722"/>
        <v>0</v>
      </c>
      <c r="AH1157" s="262">
        <f t="shared" si="723"/>
        <v>0</v>
      </c>
      <c r="AI1157" s="67">
        <f>AD1157/C1119</f>
        <v>0</v>
      </c>
      <c r="AJ1157" s="141">
        <f>AF1157/C1119</f>
        <v>0</v>
      </c>
      <c r="AK1157" s="153">
        <f>AH1157/C1119</f>
        <v>0</v>
      </c>
      <c r="AL1157" s="61"/>
      <c r="AM1157" s="59"/>
    </row>
    <row r="1158" spans="1:39" ht="38.25" thickBot="1" x14ac:dyDescent="0.35">
      <c r="A1158" s="32">
        <v>7</v>
      </c>
      <c r="B1158" s="132" t="s">
        <v>42</v>
      </c>
      <c r="C1158" s="864"/>
      <c r="D1158" s="865"/>
      <c r="E1158" s="467"/>
      <c r="F1158" s="468"/>
      <c r="G1158" s="434"/>
      <c r="H1158" s="475"/>
      <c r="I1158" s="199"/>
      <c r="J1158" s="440"/>
      <c r="K1158" s="199"/>
      <c r="L1158" s="437"/>
      <c r="M1158" s="248">
        <f t="shared" si="716"/>
        <v>0</v>
      </c>
      <c r="N1158" s="249">
        <f t="shared" si="717"/>
        <v>0</v>
      </c>
      <c r="O1158" s="436"/>
      <c r="P1158" s="494"/>
      <c r="Q1158" s="436"/>
      <c r="R1158" s="428"/>
      <c r="S1158" s="245">
        <f t="shared" si="718"/>
        <v>0</v>
      </c>
      <c r="T1158" s="246">
        <f t="shared" si="719"/>
        <v>0</v>
      </c>
      <c r="U1158" s="443"/>
      <c r="V1158" s="444"/>
      <c r="W1158" s="442"/>
      <c r="X1158" s="452"/>
      <c r="Y1158" s="444"/>
      <c r="Z1158" s="442"/>
      <c r="AA1158" s="239">
        <f t="shared" si="720"/>
        <v>0</v>
      </c>
      <c r="AB1158" s="229">
        <f t="shared" si="721"/>
        <v>0</v>
      </c>
      <c r="AC1158" s="425"/>
      <c r="AD1158" s="431"/>
      <c r="AE1158" s="425"/>
      <c r="AF1158" s="431"/>
      <c r="AG1158" s="261">
        <f t="shared" si="722"/>
        <v>0</v>
      </c>
      <c r="AH1158" s="262">
        <f t="shared" si="723"/>
        <v>0</v>
      </c>
      <c r="AI1158" s="67">
        <f>AD1158/C1119</f>
        <v>0</v>
      </c>
      <c r="AJ1158" s="141">
        <f>AF1158/C1119</f>
        <v>0</v>
      </c>
      <c r="AK1158" s="153">
        <f>AH1158/C1119</f>
        <v>0</v>
      </c>
      <c r="AL1158" s="61"/>
      <c r="AM1158" s="59"/>
    </row>
    <row r="1159" spans="1:39" ht="38.25" thickBot="1" x14ac:dyDescent="0.3">
      <c r="A1159" s="32">
        <v>8</v>
      </c>
      <c r="B1159" s="133" t="s">
        <v>67</v>
      </c>
      <c r="C1159" s="864"/>
      <c r="D1159" s="865"/>
      <c r="E1159" s="467"/>
      <c r="F1159" s="468"/>
      <c r="G1159" s="434"/>
      <c r="H1159" s="475"/>
      <c r="I1159" s="199"/>
      <c r="J1159" s="440"/>
      <c r="K1159" s="199"/>
      <c r="L1159" s="437"/>
      <c r="M1159" s="248">
        <f t="shared" si="716"/>
        <v>0</v>
      </c>
      <c r="N1159" s="249">
        <f t="shared" si="717"/>
        <v>0</v>
      </c>
      <c r="O1159" s="436"/>
      <c r="P1159" s="494"/>
      <c r="Q1159" s="436"/>
      <c r="R1159" s="428"/>
      <c r="S1159" s="245">
        <f t="shared" si="718"/>
        <v>0</v>
      </c>
      <c r="T1159" s="246">
        <f t="shared" si="719"/>
        <v>0</v>
      </c>
      <c r="U1159" s="443"/>
      <c r="V1159" s="444"/>
      <c r="W1159" s="442"/>
      <c r="X1159" s="452"/>
      <c r="Y1159" s="444"/>
      <c r="Z1159" s="442"/>
      <c r="AA1159" s="239">
        <f t="shared" si="720"/>
        <v>0</v>
      </c>
      <c r="AB1159" s="229">
        <f t="shared" si="721"/>
        <v>0</v>
      </c>
      <c r="AC1159" s="425"/>
      <c r="AD1159" s="431"/>
      <c r="AE1159" s="425"/>
      <c r="AF1159" s="431"/>
      <c r="AG1159" s="261">
        <f t="shared" si="722"/>
        <v>0</v>
      </c>
      <c r="AH1159" s="262">
        <f t="shared" si="723"/>
        <v>0</v>
      </c>
      <c r="AI1159" s="67">
        <f>AD1159/C1119</f>
        <v>0</v>
      </c>
      <c r="AJ1159" s="141">
        <f>AF1159/C1119</f>
        <v>0</v>
      </c>
      <c r="AK1159" s="153">
        <f>AH1159/C1119</f>
        <v>0</v>
      </c>
      <c r="AL1159" s="61"/>
      <c r="AM1159" s="59"/>
    </row>
    <row r="1160" spans="1:39" ht="21" x14ac:dyDescent="0.25">
      <c r="A1160" s="14" t="s">
        <v>69</v>
      </c>
      <c r="B1160" s="489" t="s">
        <v>289</v>
      </c>
      <c r="C1160" s="864"/>
      <c r="D1160" s="865"/>
      <c r="E1160" s="467">
        <v>1</v>
      </c>
      <c r="F1160" s="468">
        <v>45336.6</v>
      </c>
      <c r="G1160" s="434"/>
      <c r="H1160" s="475"/>
      <c r="I1160" s="199"/>
      <c r="J1160" s="440"/>
      <c r="K1160" s="199"/>
      <c r="L1160" s="437"/>
      <c r="M1160" s="248">
        <f t="shared" si="716"/>
        <v>0</v>
      </c>
      <c r="N1160" s="249">
        <f t="shared" si="717"/>
        <v>0</v>
      </c>
      <c r="O1160" s="436"/>
      <c r="P1160" s="494"/>
      <c r="Q1160" s="436"/>
      <c r="R1160" s="428"/>
      <c r="S1160" s="245">
        <f t="shared" si="718"/>
        <v>0</v>
      </c>
      <c r="T1160" s="246">
        <f t="shared" si="719"/>
        <v>0</v>
      </c>
      <c r="U1160" s="231"/>
      <c r="V1160" s="232"/>
      <c r="W1160" s="230"/>
      <c r="X1160" s="242"/>
      <c r="Y1160" s="232"/>
      <c r="Z1160" s="230"/>
      <c r="AA1160" s="239">
        <f t="shared" si="720"/>
        <v>0</v>
      </c>
      <c r="AB1160" s="229">
        <f t="shared" si="721"/>
        <v>0</v>
      </c>
      <c r="AC1160" s="219"/>
      <c r="AD1160" s="222"/>
      <c r="AE1160" s="219"/>
      <c r="AF1160" s="222"/>
      <c r="AG1160" s="261">
        <f t="shared" si="722"/>
        <v>0</v>
      </c>
      <c r="AH1160" s="262">
        <f t="shared" si="723"/>
        <v>0</v>
      </c>
      <c r="AI1160" s="67">
        <f>AD1160/C1119</f>
        <v>0</v>
      </c>
      <c r="AJ1160" s="141">
        <f>AF1160/C1119</f>
        <v>0</v>
      </c>
      <c r="AK1160" s="153">
        <f>AH1160/C1119</f>
        <v>0</v>
      </c>
      <c r="AL1160" s="61"/>
      <c r="AM1160" s="59"/>
    </row>
    <row r="1161" spans="1:39" ht="21" x14ac:dyDescent="0.25">
      <c r="A1161" s="14" t="s">
        <v>68</v>
      </c>
      <c r="B1161" s="489" t="s">
        <v>290</v>
      </c>
      <c r="C1161" s="864"/>
      <c r="D1161" s="865"/>
      <c r="E1161" s="467">
        <v>1</v>
      </c>
      <c r="F1161" s="468">
        <v>135522.32</v>
      </c>
      <c r="G1161" s="434"/>
      <c r="H1161" s="475"/>
      <c r="I1161" s="199"/>
      <c r="J1161" s="440"/>
      <c r="K1161" s="199"/>
      <c r="L1161" s="437"/>
      <c r="M1161" s="248">
        <f t="shared" si="716"/>
        <v>0</v>
      </c>
      <c r="N1161" s="249">
        <f t="shared" si="717"/>
        <v>0</v>
      </c>
      <c r="O1161" s="436"/>
      <c r="P1161" s="494"/>
      <c r="Q1161" s="436"/>
      <c r="R1161" s="428"/>
      <c r="S1161" s="245">
        <f t="shared" si="718"/>
        <v>0</v>
      </c>
      <c r="T1161" s="246">
        <f t="shared" si="719"/>
        <v>0</v>
      </c>
      <c r="U1161" s="231"/>
      <c r="V1161" s="232"/>
      <c r="W1161" s="230"/>
      <c r="X1161" s="242"/>
      <c r="Y1161" s="232"/>
      <c r="Z1161" s="230"/>
      <c r="AA1161" s="239">
        <f t="shared" si="720"/>
        <v>0</v>
      </c>
      <c r="AB1161" s="229">
        <f t="shared" si="721"/>
        <v>0</v>
      </c>
      <c r="AC1161" s="219"/>
      <c r="AD1161" s="222"/>
      <c r="AE1161" s="219"/>
      <c r="AF1161" s="222"/>
      <c r="AG1161" s="261">
        <f t="shared" si="722"/>
        <v>0</v>
      </c>
      <c r="AH1161" s="262">
        <f t="shared" si="723"/>
        <v>0</v>
      </c>
      <c r="AI1161" s="67">
        <f>AD1161/C1119</f>
        <v>0</v>
      </c>
      <c r="AJ1161" s="141">
        <f>AF1161/C1119</f>
        <v>0</v>
      </c>
      <c r="AK1161" s="153">
        <f>AH1161/C1119</f>
        <v>0</v>
      </c>
      <c r="AL1161" s="61"/>
      <c r="AM1161" s="59"/>
    </row>
    <row r="1162" spans="1:39" ht="21.75" thickBot="1" x14ac:dyDescent="0.3">
      <c r="A1162" s="14" t="s">
        <v>70</v>
      </c>
      <c r="B1162" s="134"/>
      <c r="C1162" s="878"/>
      <c r="D1162" s="879"/>
      <c r="E1162" s="473"/>
      <c r="F1162" s="474"/>
      <c r="G1162" s="435"/>
      <c r="H1162" s="476"/>
      <c r="I1162" s="201"/>
      <c r="J1162" s="438"/>
      <c r="K1162" s="201"/>
      <c r="L1162" s="438"/>
      <c r="M1162" s="248">
        <f t="shared" si="716"/>
        <v>0</v>
      </c>
      <c r="N1162" s="249">
        <f t="shared" si="717"/>
        <v>0</v>
      </c>
      <c r="O1162" s="448"/>
      <c r="P1162" s="430"/>
      <c r="Q1162" s="448"/>
      <c r="R1162" s="430"/>
      <c r="S1162" s="245">
        <f t="shared" si="718"/>
        <v>0</v>
      </c>
      <c r="T1162" s="246">
        <f t="shared" si="719"/>
        <v>0</v>
      </c>
      <c r="U1162" s="257"/>
      <c r="V1162" s="259"/>
      <c r="W1162" s="258"/>
      <c r="X1162" s="260"/>
      <c r="Y1162" s="259"/>
      <c r="Z1162" s="258"/>
      <c r="AA1162" s="239">
        <f t="shared" si="720"/>
        <v>0</v>
      </c>
      <c r="AB1162" s="229">
        <f t="shared" si="721"/>
        <v>0</v>
      </c>
      <c r="AC1162" s="149"/>
      <c r="AD1162" s="150"/>
      <c r="AE1162" s="149"/>
      <c r="AF1162" s="150"/>
      <c r="AG1162" s="261">
        <f t="shared" si="722"/>
        <v>0</v>
      </c>
      <c r="AH1162" s="262">
        <f t="shared" si="723"/>
        <v>0</v>
      </c>
      <c r="AI1162" s="68">
        <f>AD1162/C1119</f>
        <v>0</v>
      </c>
      <c r="AJ1162" s="142">
        <f>AF1162/C1119</f>
        <v>0</v>
      </c>
      <c r="AK1162" s="154">
        <f>AH1162/C1119</f>
        <v>0</v>
      </c>
      <c r="AL1162" s="61"/>
      <c r="AM1162" s="59"/>
    </row>
    <row r="1163" spans="1:39" ht="24" thickBot="1" x14ac:dyDescent="0.3">
      <c r="A1163" s="719" t="s">
        <v>40</v>
      </c>
      <c r="B1163" s="720"/>
      <c r="C1163" s="135">
        <f>C1152</f>
        <v>1031520.49</v>
      </c>
      <c r="D1163" s="135">
        <f>D1152</f>
        <v>960600.38</v>
      </c>
      <c r="E1163" s="56">
        <f t="shared" ref="E1163:AG1163" si="724">SUM(E1152:E1162)</f>
        <v>43</v>
      </c>
      <c r="F1163" s="236">
        <f t="shared" si="724"/>
        <v>1391878.2500000002</v>
      </c>
      <c r="G1163" s="56">
        <f t="shared" si="724"/>
        <v>23</v>
      </c>
      <c r="H1163" s="96">
        <f t="shared" si="724"/>
        <v>529600</v>
      </c>
      <c r="I1163" s="247">
        <f t="shared" si="724"/>
        <v>26</v>
      </c>
      <c r="J1163" s="46">
        <f t="shared" si="724"/>
        <v>501920.49</v>
      </c>
      <c r="K1163" s="247">
        <f t="shared" si="724"/>
        <v>23</v>
      </c>
      <c r="L1163" s="236">
        <f t="shared" si="724"/>
        <v>529600</v>
      </c>
      <c r="M1163" s="82">
        <f t="shared" si="724"/>
        <v>49</v>
      </c>
      <c r="N1163" s="236">
        <f t="shared" si="724"/>
        <v>1031520.4899999999</v>
      </c>
      <c r="O1163" s="86">
        <f t="shared" si="724"/>
        <v>6</v>
      </c>
      <c r="P1163" s="236">
        <f t="shared" si="724"/>
        <v>132559.41</v>
      </c>
      <c r="Q1163" s="86">
        <f t="shared" si="724"/>
        <v>1</v>
      </c>
      <c r="R1163" s="38">
        <f t="shared" si="724"/>
        <v>0</v>
      </c>
      <c r="S1163" s="75">
        <f t="shared" si="724"/>
        <v>7</v>
      </c>
      <c r="T1163" s="38">
        <f t="shared" si="724"/>
        <v>132559.41</v>
      </c>
      <c r="U1163" s="85">
        <f t="shared" si="724"/>
        <v>0</v>
      </c>
      <c r="V1163" s="38">
        <f t="shared" si="724"/>
        <v>0</v>
      </c>
      <c r="W1163" s="96">
        <f t="shared" si="724"/>
        <v>0</v>
      </c>
      <c r="X1163" s="75">
        <f t="shared" si="724"/>
        <v>1</v>
      </c>
      <c r="Y1163" s="38">
        <f t="shared" si="724"/>
        <v>22140</v>
      </c>
      <c r="Z1163" s="38">
        <f t="shared" si="724"/>
        <v>1000</v>
      </c>
      <c r="AA1163" s="136">
        <f t="shared" si="724"/>
        <v>1</v>
      </c>
      <c r="AB1163" s="46">
        <f t="shared" si="724"/>
        <v>1000</v>
      </c>
      <c r="AC1163" s="97">
        <f t="shared" si="724"/>
        <v>0</v>
      </c>
      <c r="AD1163" s="46">
        <f t="shared" si="724"/>
        <v>0</v>
      </c>
      <c r="AE1163" s="86">
        <f t="shared" si="724"/>
        <v>2</v>
      </c>
      <c r="AF1163" s="46">
        <f t="shared" si="724"/>
        <v>69920.11</v>
      </c>
      <c r="AG1163" s="75">
        <f t="shared" si="724"/>
        <v>3</v>
      </c>
      <c r="AH1163" s="96">
        <f>SUM(AH1152:AH1162)</f>
        <v>70920.11</v>
      </c>
      <c r="AI1163" s="137">
        <f>AD1163/C1119</f>
        <v>0</v>
      </c>
      <c r="AJ1163" s="138">
        <f>AF1163/C1119</f>
        <v>6.7783539617327429E-2</v>
      </c>
      <c r="AK1163" s="65">
        <f>AH1163/C1119</f>
        <v>6.8752982308669414E-2</v>
      </c>
      <c r="AL1163" s="61"/>
      <c r="AM1163" s="59"/>
    </row>
    <row r="1164" spans="1:39" x14ac:dyDescent="0.25">
      <c r="E1164" s="336" t="str">
        <f>IF(E1132=E1163,"OK","BŁĄD")</f>
        <v>OK</v>
      </c>
      <c r="F1164" s="610" t="str">
        <f t="shared" ref="F1164" si="725">IF(F1132=F1163,"OK","BŁĄD")</f>
        <v>OK</v>
      </c>
      <c r="G1164" s="336" t="str">
        <f t="shared" ref="G1164" si="726">IF(G1132=G1163,"OK","BŁĄD")</f>
        <v>OK</v>
      </c>
      <c r="H1164" s="610" t="str">
        <f t="shared" ref="H1164" si="727">IF(H1132=H1163,"OK","BŁĄD")</f>
        <v>OK</v>
      </c>
      <c r="I1164" s="573" t="str">
        <f t="shared" ref="I1164" si="728">IF(I1132=I1163,"OK","BŁĄD")</f>
        <v>OK</v>
      </c>
      <c r="J1164" s="336" t="str">
        <f t="shared" ref="J1164" si="729">IF(J1132=J1163,"OK","BŁĄD")</f>
        <v>OK</v>
      </c>
      <c r="K1164" s="573" t="str">
        <f t="shared" ref="K1164" si="730">IF(K1132=K1163,"OK","BŁĄD")</f>
        <v>OK</v>
      </c>
      <c r="L1164" s="610" t="str">
        <f t="shared" ref="L1164" si="731">IF(L1132=L1163,"OK","BŁĄD")</f>
        <v>OK</v>
      </c>
      <c r="M1164" s="336" t="str">
        <f t="shared" ref="M1164" si="732">IF(M1132=M1163,"OK","BŁĄD")</f>
        <v>OK</v>
      </c>
      <c r="N1164" s="336" t="str">
        <f t="shared" ref="N1164" si="733">IF(N1132=N1163,"OK","BŁĄD")</f>
        <v>OK</v>
      </c>
      <c r="O1164" s="336" t="str">
        <f t="shared" ref="O1164" si="734">IF(O1132=O1163,"OK","BŁĄD")</f>
        <v>OK</v>
      </c>
      <c r="P1164" s="336" t="str">
        <f t="shared" ref="P1164" si="735">IF(P1132=P1163,"OK","BŁĄD")</f>
        <v>OK</v>
      </c>
      <c r="Q1164" s="336" t="str">
        <f t="shared" ref="Q1164" si="736">IF(Q1132=Q1163,"OK","BŁĄD")</f>
        <v>OK</v>
      </c>
      <c r="R1164" s="336" t="str">
        <f t="shared" ref="R1164" si="737">IF(R1132=R1163,"OK","BŁĄD")</f>
        <v>OK</v>
      </c>
      <c r="S1164" s="336" t="str">
        <f t="shared" ref="S1164" si="738">IF(S1132=S1163,"OK","BŁĄD")</f>
        <v>OK</v>
      </c>
      <c r="T1164" s="336" t="str">
        <f t="shared" ref="T1164" si="739">IF(T1132=T1163,"OK","BŁĄD")</f>
        <v>OK</v>
      </c>
      <c r="U1164" s="336" t="str">
        <f t="shared" ref="U1164" si="740">IF(U1132=U1163,"OK","BŁĄD")</f>
        <v>OK</v>
      </c>
      <c r="V1164" s="336" t="str">
        <f t="shared" ref="V1164" si="741">IF(V1132=V1163,"OK","BŁĄD")</f>
        <v>OK</v>
      </c>
      <c r="W1164" s="336" t="str">
        <f t="shared" ref="W1164" si="742">IF(W1132=W1163,"OK","BŁĄD")</f>
        <v>OK</v>
      </c>
      <c r="X1164" s="336" t="str">
        <f t="shared" ref="X1164" si="743">IF(X1132=X1163,"OK","BŁĄD")</f>
        <v>OK</v>
      </c>
      <c r="Y1164" s="336" t="str">
        <f t="shared" ref="Y1164" si="744">IF(Y1132=Y1163,"OK","BŁĄD")</f>
        <v>OK</v>
      </c>
      <c r="Z1164" s="336" t="str">
        <f t="shared" ref="Z1164" si="745">IF(Z1132=Z1163,"OK","BŁĄD")</f>
        <v>OK</v>
      </c>
      <c r="AA1164" s="336" t="str">
        <f t="shared" ref="AA1164" si="746">IF(AA1132=AA1163,"OK","BŁĄD")</f>
        <v>OK</v>
      </c>
      <c r="AB1164" s="336" t="str">
        <f t="shared" ref="AB1164" si="747">IF(AB1132=AB1163,"OK","BŁĄD")</f>
        <v>OK</v>
      </c>
      <c r="AC1164" s="336" t="str">
        <f t="shared" ref="AC1164" si="748">IF(AC1132=AC1163,"OK","BŁĄD")</f>
        <v>OK</v>
      </c>
      <c r="AD1164" s="336" t="str">
        <f t="shared" ref="AD1164" si="749">IF(AD1132=AD1163,"OK","BŁĄD")</f>
        <v>OK</v>
      </c>
      <c r="AE1164" s="336" t="str">
        <f t="shared" ref="AE1164" si="750">IF(AE1132=AE1163,"OK","BŁĄD")</f>
        <v>OK</v>
      </c>
      <c r="AF1164" s="336" t="str">
        <f t="shared" ref="AF1164" si="751">IF(AF1132=AF1163,"OK","BŁĄD")</f>
        <v>OK</v>
      </c>
      <c r="AG1164" s="336" t="str">
        <f t="shared" ref="AG1164" si="752">IF(AG1132=AG1163,"OK","BŁĄD")</f>
        <v>OK</v>
      </c>
      <c r="AH1164" s="336" t="str">
        <f t="shared" ref="AH1164" si="753">IF(AH1132=AH1163,"OK","BŁĄD")</f>
        <v>OK</v>
      </c>
      <c r="AJ1164" s="59"/>
      <c r="AK1164" s="59"/>
      <c r="AL1164" s="59"/>
      <c r="AM1164" s="59"/>
    </row>
    <row r="1165" spans="1:39" ht="15.75" thickBot="1" x14ac:dyDescent="0.3">
      <c r="AJ1165" s="59"/>
      <c r="AK1165" s="59"/>
      <c r="AL1165" s="59"/>
      <c r="AM1165" s="59"/>
    </row>
    <row r="1166" spans="1:39" ht="19.5" customHeight="1" thickTop="1" x14ac:dyDescent="0.3">
      <c r="A1166" s="721" t="s">
        <v>45</v>
      </c>
      <c r="B1166" s="722"/>
      <c r="C1166" s="722"/>
      <c r="D1166" s="722"/>
      <c r="E1166" s="722"/>
      <c r="F1166" s="722"/>
      <c r="G1166" s="722"/>
      <c r="H1166" s="722"/>
      <c r="I1166" s="722"/>
      <c r="J1166" s="722"/>
      <c r="K1166" s="723"/>
      <c r="L1166" s="722"/>
      <c r="M1166" s="722"/>
      <c r="N1166" s="722"/>
      <c r="O1166" s="722"/>
      <c r="P1166" s="722"/>
      <c r="Q1166" s="724"/>
      <c r="AD1166" s="33" t="s">
        <v>50</v>
      </c>
      <c r="AE1166" s="3" t="str">
        <f>IF(AH1163=AH1132,"OK","BŁĄD")</f>
        <v>OK</v>
      </c>
    </row>
    <row r="1167" spans="1:39" x14ac:dyDescent="0.25">
      <c r="A1167" s="725"/>
      <c r="B1167" s="726"/>
      <c r="C1167" s="726"/>
      <c r="D1167" s="726"/>
      <c r="E1167" s="726"/>
      <c r="F1167" s="726"/>
      <c r="G1167" s="726"/>
      <c r="H1167" s="726"/>
      <c r="I1167" s="726"/>
      <c r="J1167" s="726"/>
      <c r="K1167" s="727"/>
      <c r="L1167" s="726"/>
      <c r="M1167" s="726"/>
      <c r="N1167" s="726"/>
      <c r="O1167" s="726"/>
      <c r="P1167" s="726"/>
      <c r="Q1167" s="728"/>
    </row>
    <row r="1168" spans="1:39" x14ac:dyDescent="0.25">
      <c r="A1168" s="725"/>
      <c r="B1168" s="726"/>
      <c r="C1168" s="726"/>
      <c r="D1168" s="726"/>
      <c r="E1168" s="726"/>
      <c r="F1168" s="726"/>
      <c r="G1168" s="726"/>
      <c r="H1168" s="726"/>
      <c r="I1168" s="726"/>
      <c r="J1168" s="726"/>
      <c r="K1168" s="727"/>
      <c r="L1168" s="726"/>
      <c r="M1168" s="726"/>
      <c r="N1168" s="726"/>
      <c r="O1168" s="726"/>
      <c r="P1168" s="726"/>
      <c r="Q1168" s="728"/>
    </row>
    <row r="1169" spans="1:38" x14ac:dyDescent="0.25">
      <c r="A1169" s="725"/>
      <c r="B1169" s="726"/>
      <c r="C1169" s="726"/>
      <c r="D1169" s="726"/>
      <c r="E1169" s="726"/>
      <c r="F1169" s="726"/>
      <c r="G1169" s="726"/>
      <c r="H1169" s="726"/>
      <c r="I1169" s="726"/>
      <c r="J1169" s="726"/>
      <c r="K1169" s="727"/>
      <c r="L1169" s="726"/>
      <c r="M1169" s="726"/>
      <c r="N1169" s="726"/>
      <c r="O1169" s="726"/>
      <c r="P1169" s="726"/>
      <c r="Q1169" s="728"/>
    </row>
    <row r="1170" spans="1:38" x14ac:dyDescent="0.25">
      <c r="A1170" s="725"/>
      <c r="B1170" s="726"/>
      <c r="C1170" s="726"/>
      <c r="D1170" s="726"/>
      <c r="E1170" s="726"/>
      <c r="F1170" s="726"/>
      <c r="G1170" s="726"/>
      <c r="H1170" s="726"/>
      <c r="I1170" s="726"/>
      <c r="J1170" s="726"/>
      <c r="K1170" s="727"/>
      <c r="L1170" s="726"/>
      <c r="M1170" s="726"/>
      <c r="N1170" s="726"/>
      <c r="O1170" s="726"/>
      <c r="P1170" s="726"/>
      <c r="Q1170" s="728"/>
    </row>
    <row r="1171" spans="1:38" x14ac:dyDescent="0.25">
      <c r="A1171" s="725"/>
      <c r="B1171" s="726"/>
      <c r="C1171" s="726"/>
      <c r="D1171" s="726"/>
      <c r="E1171" s="726"/>
      <c r="F1171" s="726"/>
      <c r="G1171" s="726"/>
      <c r="H1171" s="726"/>
      <c r="I1171" s="726"/>
      <c r="J1171" s="726"/>
      <c r="K1171" s="727"/>
      <c r="L1171" s="726"/>
      <c r="M1171" s="726"/>
      <c r="N1171" s="726"/>
      <c r="O1171" s="726"/>
      <c r="P1171" s="726"/>
      <c r="Q1171" s="728"/>
    </row>
    <row r="1172" spans="1:38" x14ac:dyDescent="0.25">
      <c r="A1172" s="725"/>
      <c r="B1172" s="726"/>
      <c r="C1172" s="726"/>
      <c r="D1172" s="726"/>
      <c r="E1172" s="726"/>
      <c r="F1172" s="726"/>
      <c r="G1172" s="726"/>
      <c r="H1172" s="726"/>
      <c r="I1172" s="726"/>
      <c r="J1172" s="726"/>
      <c r="K1172" s="727"/>
      <c r="L1172" s="726"/>
      <c r="M1172" s="726"/>
      <c r="N1172" s="726"/>
      <c r="O1172" s="726"/>
      <c r="P1172" s="726"/>
      <c r="Q1172" s="728"/>
    </row>
    <row r="1173" spans="1:38" x14ac:dyDescent="0.25">
      <c r="A1173" s="725"/>
      <c r="B1173" s="726"/>
      <c r="C1173" s="726"/>
      <c r="D1173" s="726"/>
      <c r="E1173" s="726"/>
      <c r="F1173" s="726"/>
      <c r="G1173" s="726"/>
      <c r="H1173" s="726"/>
      <c r="I1173" s="726"/>
      <c r="J1173" s="726"/>
      <c r="K1173" s="727"/>
      <c r="L1173" s="726"/>
      <c r="M1173" s="726"/>
      <c r="N1173" s="726"/>
      <c r="O1173" s="726"/>
      <c r="P1173" s="726"/>
      <c r="Q1173" s="728"/>
    </row>
    <row r="1174" spans="1:38" ht="15.75" thickBot="1" x14ac:dyDescent="0.3">
      <c r="A1174" s="729"/>
      <c r="B1174" s="730"/>
      <c r="C1174" s="730"/>
      <c r="D1174" s="730"/>
      <c r="E1174" s="730"/>
      <c r="F1174" s="730"/>
      <c r="G1174" s="730"/>
      <c r="H1174" s="730"/>
      <c r="I1174" s="730"/>
      <c r="J1174" s="730"/>
      <c r="K1174" s="731"/>
      <c r="L1174" s="730"/>
      <c r="M1174" s="730"/>
      <c r="N1174" s="730"/>
      <c r="O1174" s="730"/>
      <c r="P1174" s="730"/>
      <c r="Q1174" s="732"/>
    </row>
    <row r="1175" spans="1:38" ht="15.75" thickTop="1" x14ac:dyDescent="0.25"/>
    <row r="1176" spans="1:38" x14ac:dyDescent="0.25">
      <c r="B1176" s="1"/>
      <c r="C1176" s="1"/>
    </row>
    <row r="1179" spans="1:38" ht="18.75" x14ac:dyDescent="0.3">
      <c r="B1179" s="2" t="s">
        <v>15</v>
      </c>
      <c r="C1179" s="2"/>
      <c r="D1179" s="2"/>
      <c r="E1179" s="2"/>
      <c r="F1179" s="618"/>
      <c r="G1179" s="2"/>
    </row>
    <row r="1180" spans="1:38" ht="26.25" x14ac:dyDescent="0.4">
      <c r="A1180" s="604"/>
      <c r="B1180" s="868" t="s">
        <v>130</v>
      </c>
      <c r="C1180" s="868"/>
      <c r="D1180" s="868"/>
      <c r="E1180" s="868"/>
      <c r="F1180" s="868"/>
      <c r="G1180" s="868"/>
      <c r="H1180" s="868"/>
      <c r="I1180" s="868"/>
      <c r="J1180" s="868"/>
      <c r="K1180" s="869"/>
      <c r="L1180" s="209"/>
      <c r="M1180" s="156"/>
      <c r="N1180" s="209"/>
      <c r="O1180" s="156"/>
      <c r="S1180" s="3"/>
      <c r="X1180" s="3"/>
      <c r="AA1180" s="3"/>
      <c r="AG1180" s="3"/>
    </row>
    <row r="1181" spans="1:38" ht="21.75" thickBot="1" x14ac:dyDescent="0.4">
      <c r="B1181" s="8"/>
      <c r="C1181" s="8"/>
      <c r="D1181" s="8"/>
      <c r="E1181" s="8"/>
      <c r="F1181" s="214"/>
      <c r="G1181" s="8"/>
      <c r="H1181" s="214"/>
      <c r="I1181" s="196"/>
      <c r="J1181" s="214"/>
      <c r="K1181" s="196"/>
      <c r="L1181" s="214"/>
    </row>
    <row r="1182" spans="1:38" ht="27" customHeight="1" thickBot="1" x14ac:dyDescent="0.3">
      <c r="A1182" s="791" t="s">
        <v>150</v>
      </c>
      <c r="B1182" s="792"/>
      <c r="C1182" s="792"/>
      <c r="D1182" s="792"/>
      <c r="E1182" s="792"/>
      <c r="F1182" s="792"/>
      <c r="G1182" s="792"/>
      <c r="H1182" s="792"/>
      <c r="I1182" s="792"/>
      <c r="J1182" s="792"/>
      <c r="K1182" s="793"/>
      <c r="L1182" s="792"/>
      <c r="M1182" s="792"/>
      <c r="N1182" s="792"/>
      <c r="O1182" s="792"/>
      <c r="P1182" s="792"/>
      <c r="Q1182" s="792"/>
      <c r="R1182" s="792"/>
      <c r="S1182" s="792"/>
      <c r="T1182" s="792"/>
      <c r="U1182" s="792"/>
      <c r="V1182" s="792"/>
      <c r="W1182" s="792"/>
      <c r="X1182" s="792"/>
      <c r="Y1182" s="792"/>
      <c r="Z1182" s="792"/>
      <c r="AA1182" s="792"/>
      <c r="AB1182" s="792"/>
      <c r="AC1182" s="792"/>
      <c r="AD1182" s="792"/>
      <c r="AE1182" s="792"/>
      <c r="AF1182" s="792"/>
      <c r="AG1182" s="792"/>
      <c r="AH1182" s="792"/>
      <c r="AI1182" s="792"/>
      <c r="AJ1182" s="792"/>
      <c r="AK1182" s="792"/>
      <c r="AL1182" s="43"/>
    </row>
    <row r="1183" spans="1:38" ht="33.75" customHeight="1" x14ac:dyDescent="0.25">
      <c r="A1183" s="794" t="s">
        <v>0</v>
      </c>
      <c r="B1183" s="795"/>
      <c r="C1183" s="744" t="s">
        <v>41</v>
      </c>
      <c r="D1183" s="745"/>
      <c r="E1183" s="748" t="s">
        <v>80</v>
      </c>
      <c r="F1183" s="749"/>
      <c r="G1183" s="749"/>
      <c r="H1183" s="749"/>
      <c r="I1183" s="749"/>
      <c r="J1183" s="749"/>
      <c r="K1183" s="750"/>
      <c r="L1183" s="749"/>
      <c r="M1183" s="749"/>
      <c r="N1183" s="802"/>
      <c r="O1183" s="754" t="s">
        <v>78</v>
      </c>
      <c r="P1183" s="755"/>
      <c r="Q1183" s="755"/>
      <c r="R1183" s="755"/>
      <c r="S1183" s="755"/>
      <c r="T1183" s="755"/>
      <c r="U1183" s="755"/>
      <c r="V1183" s="755"/>
      <c r="W1183" s="755"/>
      <c r="X1183" s="755"/>
      <c r="Y1183" s="755"/>
      <c r="Z1183" s="755"/>
      <c r="AA1183" s="755"/>
      <c r="AB1183" s="755"/>
      <c r="AC1183" s="755"/>
      <c r="AD1183" s="755"/>
      <c r="AE1183" s="755"/>
      <c r="AF1183" s="755"/>
      <c r="AG1183" s="755"/>
      <c r="AH1183" s="755"/>
      <c r="AI1183" s="755"/>
      <c r="AJ1183" s="755"/>
      <c r="AK1183" s="755"/>
      <c r="AL1183" s="756"/>
    </row>
    <row r="1184" spans="1:38" ht="51" customHeight="1" thickBot="1" x14ac:dyDescent="0.3">
      <c r="A1184" s="796"/>
      <c r="B1184" s="797"/>
      <c r="C1184" s="800"/>
      <c r="D1184" s="801"/>
      <c r="E1184" s="803"/>
      <c r="F1184" s="804"/>
      <c r="G1184" s="804"/>
      <c r="H1184" s="804"/>
      <c r="I1184" s="804"/>
      <c r="J1184" s="804"/>
      <c r="K1184" s="805"/>
      <c r="L1184" s="804"/>
      <c r="M1184" s="804"/>
      <c r="N1184" s="806"/>
      <c r="O1184" s="859"/>
      <c r="P1184" s="860"/>
      <c r="Q1184" s="860"/>
      <c r="R1184" s="860"/>
      <c r="S1184" s="860"/>
      <c r="T1184" s="860"/>
      <c r="U1184" s="860"/>
      <c r="V1184" s="860"/>
      <c r="W1184" s="860"/>
      <c r="X1184" s="860"/>
      <c r="Y1184" s="860"/>
      <c r="Z1184" s="860"/>
      <c r="AA1184" s="860"/>
      <c r="AB1184" s="860"/>
      <c r="AC1184" s="860"/>
      <c r="AD1184" s="860"/>
      <c r="AE1184" s="860"/>
      <c r="AF1184" s="860"/>
      <c r="AG1184" s="860"/>
      <c r="AH1184" s="860"/>
      <c r="AI1184" s="860"/>
      <c r="AJ1184" s="860"/>
      <c r="AK1184" s="860"/>
      <c r="AL1184" s="861"/>
    </row>
    <row r="1185" spans="1:38" ht="75" customHeight="1" x14ac:dyDescent="0.25">
      <c r="A1185" s="796"/>
      <c r="B1185" s="797"/>
      <c r="C1185" s="862" t="s">
        <v>43</v>
      </c>
      <c r="D1185" s="866" t="s">
        <v>44</v>
      </c>
      <c r="E1185" s="853" t="s">
        <v>59</v>
      </c>
      <c r="F1185" s="854"/>
      <c r="G1185" s="854"/>
      <c r="H1185" s="855"/>
      <c r="I1185" s="845" t="s">
        <v>58</v>
      </c>
      <c r="J1185" s="846"/>
      <c r="K1185" s="847"/>
      <c r="L1185" s="848"/>
      <c r="M1185" s="841" t="s">
        <v>49</v>
      </c>
      <c r="N1185" s="842"/>
      <c r="O1185" s="807" t="s">
        <v>103</v>
      </c>
      <c r="P1185" s="808"/>
      <c r="Q1185" s="808"/>
      <c r="R1185" s="808"/>
      <c r="S1185" s="811" t="s">
        <v>49</v>
      </c>
      <c r="T1185" s="812"/>
      <c r="U1185" s="815" t="s">
        <v>104</v>
      </c>
      <c r="V1185" s="816"/>
      <c r="W1185" s="816"/>
      <c r="X1185" s="816"/>
      <c r="Y1185" s="816"/>
      <c r="Z1185" s="817"/>
      <c r="AA1185" s="821" t="s">
        <v>49</v>
      </c>
      <c r="AB1185" s="822"/>
      <c r="AC1185" s="825" t="s">
        <v>105</v>
      </c>
      <c r="AD1185" s="826"/>
      <c r="AE1185" s="826"/>
      <c r="AF1185" s="827"/>
      <c r="AG1185" s="831" t="s">
        <v>49</v>
      </c>
      <c r="AH1185" s="832"/>
      <c r="AI1185" s="835" t="s">
        <v>23</v>
      </c>
      <c r="AJ1185" s="836"/>
      <c r="AK1185" s="836"/>
      <c r="AL1185" s="837"/>
    </row>
    <row r="1186" spans="1:38" ht="75" customHeight="1" thickBot="1" x14ac:dyDescent="0.3">
      <c r="A1186" s="796"/>
      <c r="B1186" s="797"/>
      <c r="C1186" s="862"/>
      <c r="D1186" s="866"/>
      <c r="E1186" s="856"/>
      <c r="F1186" s="857"/>
      <c r="G1186" s="857"/>
      <c r="H1186" s="858"/>
      <c r="I1186" s="849"/>
      <c r="J1186" s="850"/>
      <c r="K1186" s="851"/>
      <c r="L1186" s="852"/>
      <c r="M1186" s="843"/>
      <c r="N1186" s="844"/>
      <c r="O1186" s="809"/>
      <c r="P1186" s="810"/>
      <c r="Q1186" s="810"/>
      <c r="R1186" s="810"/>
      <c r="S1186" s="813"/>
      <c r="T1186" s="814"/>
      <c r="U1186" s="818"/>
      <c r="V1186" s="819"/>
      <c r="W1186" s="819"/>
      <c r="X1186" s="819"/>
      <c r="Y1186" s="819"/>
      <c r="Z1186" s="820"/>
      <c r="AA1186" s="823"/>
      <c r="AB1186" s="824"/>
      <c r="AC1186" s="828"/>
      <c r="AD1186" s="829"/>
      <c r="AE1186" s="829"/>
      <c r="AF1186" s="830"/>
      <c r="AG1186" s="833"/>
      <c r="AH1186" s="834"/>
      <c r="AI1186" s="838"/>
      <c r="AJ1186" s="839"/>
      <c r="AK1186" s="839"/>
      <c r="AL1186" s="840"/>
    </row>
    <row r="1187" spans="1:38" ht="139.5" customHeight="1" thickBot="1" x14ac:dyDescent="0.3">
      <c r="A1187" s="798"/>
      <c r="B1187" s="799"/>
      <c r="C1187" s="863"/>
      <c r="D1187" s="867"/>
      <c r="E1187" s="91" t="s">
        <v>81</v>
      </c>
      <c r="F1187" s="619" t="s">
        <v>82</v>
      </c>
      <c r="G1187" s="91" t="s">
        <v>83</v>
      </c>
      <c r="H1187" s="619" t="s">
        <v>84</v>
      </c>
      <c r="I1187" s="197" t="s">
        <v>81</v>
      </c>
      <c r="J1187" s="64" t="s">
        <v>92</v>
      </c>
      <c r="K1187" s="197" t="s">
        <v>93</v>
      </c>
      <c r="L1187" s="64" t="s">
        <v>94</v>
      </c>
      <c r="M1187" s="98" t="s">
        <v>85</v>
      </c>
      <c r="N1187" s="207" t="s">
        <v>86</v>
      </c>
      <c r="O1187" s="100" t="s">
        <v>87</v>
      </c>
      <c r="P1187" s="102" t="s">
        <v>101</v>
      </c>
      <c r="Q1187" s="100" t="s">
        <v>88</v>
      </c>
      <c r="R1187" s="102" t="s">
        <v>102</v>
      </c>
      <c r="S1187" s="103" t="s">
        <v>89</v>
      </c>
      <c r="T1187" s="213" t="s">
        <v>90</v>
      </c>
      <c r="U1187" s="104" t="s">
        <v>87</v>
      </c>
      <c r="V1187" s="107" t="s">
        <v>106</v>
      </c>
      <c r="W1187" s="105" t="s">
        <v>107</v>
      </c>
      <c r="X1187" s="108" t="s">
        <v>88</v>
      </c>
      <c r="Y1187" s="107" t="s">
        <v>108</v>
      </c>
      <c r="Z1187" s="105" t="s">
        <v>109</v>
      </c>
      <c r="AA1187" s="110" t="s">
        <v>95</v>
      </c>
      <c r="AB1187" s="111" t="s">
        <v>96</v>
      </c>
      <c r="AC1187" s="112" t="s">
        <v>87</v>
      </c>
      <c r="AD1187" s="113" t="s">
        <v>101</v>
      </c>
      <c r="AE1187" s="112" t="s">
        <v>88</v>
      </c>
      <c r="AF1187" s="113" t="s">
        <v>102</v>
      </c>
      <c r="AG1187" s="114" t="s">
        <v>91</v>
      </c>
      <c r="AH1187" s="115" t="s">
        <v>110</v>
      </c>
      <c r="AI1187" s="120" t="s">
        <v>111</v>
      </c>
      <c r="AJ1187" s="121" t="s">
        <v>112</v>
      </c>
      <c r="AK1187" s="122" t="s">
        <v>39</v>
      </c>
      <c r="AL1187" s="124" t="s">
        <v>57</v>
      </c>
    </row>
    <row r="1188" spans="1:38" ht="38.25" customHeight="1" thickBot="1" x14ac:dyDescent="0.3">
      <c r="A1188" s="708" t="s">
        <v>1</v>
      </c>
      <c r="B1188" s="712"/>
      <c r="C1188" s="5" t="s">
        <v>2</v>
      </c>
      <c r="D1188" s="70" t="s">
        <v>3</v>
      </c>
      <c r="E1188" s="5" t="s">
        <v>4</v>
      </c>
      <c r="F1188" s="208" t="s">
        <v>5</v>
      </c>
      <c r="G1188" s="5" t="s">
        <v>33</v>
      </c>
      <c r="H1188" s="208" t="s">
        <v>34</v>
      </c>
      <c r="I1188" s="198" t="s">
        <v>18</v>
      </c>
      <c r="J1188" s="208" t="s">
        <v>19</v>
      </c>
      <c r="K1188" s="198" t="s">
        <v>20</v>
      </c>
      <c r="L1188" s="208" t="s">
        <v>21</v>
      </c>
      <c r="M1188" s="5" t="s">
        <v>22</v>
      </c>
      <c r="N1188" s="208" t="s">
        <v>35</v>
      </c>
      <c r="O1188" s="5" t="s">
        <v>36</v>
      </c>
      <c r="P1188" s="208" t="s">
        <v>37</v>
      </c>
      <c r="Q1188" s="5" t="s">
        <v>38</v>
      </c>
      <c r="R1188" s="208" t="s">
        <v>24</v>
      </c>
      <c r="S1188" s="5" t="s">
        <v>25</v>
      </c>
      <c r="T1188" s="208" t="s">
        <v>26</v>
      </c>
      <c r="U1188" s="5" t="s">
        <v>27</v>
      </c>
      <c r="V1188" s="321" t="s">
        <v>28</v>
      </c>
      <c r="W1188" s="208" t="s">
        <v>29</v>
      </c>
      <c r="X1188" s="70" t="s">
        <v>30</v>
      </c>
      <c r="Y1188" s="208" t="s">
        <v>31</v>
      </c>
      <c r="Z1188" s="208" t="s">
        <v>32</v>
      </c>
      <c r="AA1188" s="5" t="s">
        <v>51</v>
      </c>
      <c r="AB1188" s="5" t="s">
        <v>52</v>
      </c>
      <c r="AC1188" s="5" t="s">
        <v>53</v>
      </c>
      <c r="AD1188" s="5" t="s">
        <v>54</v>
      </c>
      <c r="AE1188" s="5" t="s">
        <v>55</v>
      </c>
      <c r="AF1188" s="5" t="s">
        <v>56</v>
      </c>
      <c r="AG1188" s="5" t="s">
        <v>60</v>
      </c>
      <c r="AH1188" s="5" t="s">
        <v>61</v>
      </c>
      <c r="AI1188" s="5" t="s">
        <v>62</v>
      </c>
      <c r="AJ1188" s="70" t="s">
        <v>63</v>
      </c>
      <c r="AK1188" s="5" t="s">
        <v>64</v>
      </c>
      <c r="AL1188" s="71" t="s">
        <v>65</v>
      </c>
    </row>
    <row r="1189" spans="1:38" ht="99" customHeight="1" x14ac:dyDescent="0.25">
      <c r="A1189" s="12">
        <v>1</v>
      </c>
      <c r="B1189" s="13" t="s">
        <v>11</v>
      </c>
      <c r="C1189" s="713">
        <v>349128</v>
      </c>
      <c r="D1189" s="716">
        <f>C1189-AH1202</f>
        <v>349128</v>
      </c>
      <c r="E1189" s="76"/>
      <c r="F1189" s="446"/>
      <c r="G1189" s="76"/>
      <c r="H1189" s="446"/>
      <c r="I1189" s="451"/>
      <c r="J1189" s="41"/>
      <c r="K1189" s="451"/>
      <c r="L1189" s="446"/>
      <c r="M1189" s="76"/>
      <c r="N1189" s="234"/>
      <c r="O1189" s="76"/>
      <c r="P1189" s="234"/>
      <c r="Q1189" s="76"/>
      <c r="R1189" s="234"/>
      <c r="S1189" s="76"/>
      <c r="T1189" s="41"/>
      <c r="U1189" s="76"/>
      <c r="V1189" s="235"/>
      <c r="W1189" s="234"/>
      <c r="X1189" s="76"/>
      <c r="Y1189" s="235"/>
      <c r="Z1189" s="234"/>
      <c r="AA1189" s="76"/>
      <c r="AB1189" s="41"/>
      <c r="AC1189" s="76"/>
      <c r="AD1189" s="41"/>
      <c r="AE1189" s="76"/>
      <c r="AF1189" s="41"/>
      <c r="AG1189" s="76">
        <f>U1189+X1189+AC1189+AE1189</f>
        <v>0</v>
      </c>
      <c r="AH1189" s="41">
        <f>W1189+Z1189+AD1189+AF1189</f>
        <v>0</v>
      </c>
      <c r="AI1189" s="39">
        <f>AD1189/(C1189-AH1196)</f>
        <v>0</v>
      </c>
      <c r="AJ1189" s="90">
        <f>AF1189/(C1189-AH1196)</f>
        <v>0</v>
      </c>
      <c r="AK1189" s="123"/>
      <c r="AL1189" s="125">
        <f>AH1189/C1189</f>
        <v>0</v>
      </c>
    </row>
    <row r="1190" spans="1:38" ht="87" customHeight="1" x14ac:dyDescent="0.25">
      <c r="A1190" s="14">
        <v>2</v>
      </c>
      <c r="B1190" s="15" t="s">
        <v>6</v>
      </c>
      <c r="C1190" s="714"/>
      <c r="D1190" s="717"/>
      <c r="E1190" s="162"/>
      <c r="F1190" s="446"/>
      <c r="G1190" s="76"/>
      <c r="H1190" s="446"/>
      <c r="I1190" s="451"/>
      <c r="J1190" s="41"/>
      <c r="K1190" s="451"/>
      <c r="L1190" s="446"/>
      <c r="M1190" s="76"/>
      <c r="N1190" s="234"/>
      <c r="O1190" s="76"/>
      <c r="P1190" s="234"/>
      <c r="Q1190" s="76"/>
      <c r="R1190" s="234"/>
      <c r="S1190" s="76"/>
      <c r="T1190" s="41"/>
      <c r="U1190" s="76"/>
      <c r="V1190" s="235"/>
      <c r="W1190" s="234"/>
      <c r="X1190" s="76"/>
      <c r="Y1190" s="235"/>
      <c r="Z1190" s="234"/>
      <c r="AA1190" s="76"/>
      <c r="AB1190" s="41"/>
      <c r="AC1190" s="76"/>
      <c r="AD1190" s="41"/>
      <c r="AE1190" s="76"/>
      <c r="AF1190" s="41"/>
      <c r="AG1190" s="76">
        <f t="shared" ref="AG1190:AG1201" si="754">U1190+X1190+AC1190+AE1190</f>
        <v>0</v>
      </c>
      <c r="AH1190" s="41">
        <f t="shared" ref="AH1190:AH1201" si="755">W1190+Z1190+AD1190+AF1190</f>
        <v>0</v>
      </c>
      <c r="AI1190" s="39">
        <f>AD1190/(C1189-AH1196)</f>
        <v>0</v>
      </c>
      <c r="AJ1190" s="90">
        <f>AF1190/(C1189-AH1196)</f>
        <v>0</v>
      </c>
      <c r="AK1190" s="123"/>
      <c r="AL1190" s="125">
        <f>AH1190/C1189</f>
        <v>0</v>
      </c>
    </row>
    <row r="1191" spans="1:38" ht="85.5" customHeight="1" x14ac:dyDescent="0.25">
      <c r="A1191" s="14">
        <v>3</v>
      </c>
      <c r="B1191" s="15" t="s">
        <v>13</v>
      </c>
      <c r="C1191" s="714"/>
      <c r="D1191" s="717"/>
      <c r="E1191" s="163"/>
      <c r="F1191" s="501"/>
      <c r="G1191" s="165"/>
      <c r="H1191" s="503"/>
      <c r="I1191" s="504"/>
      <c r="J1191" s="166"/>
      <c r="K1191" s="504"/>
      <c r="L1191" s="503"/>
      <c r="M1191" s="167"/>
      <c r="N1191" s="266"/>
      <c r="O1191" s="165"/>
      <c r="P1191" s="266"/>
      <c r="Q1191" s="165"/>
      <c r="R1191" s="266"/>
      <c r="S1191" s="167"/>
      <c r="T1191" s="166"/>
      <c r="U1191" s="165"/>
      <c r="V1191" s="168"/>
      <c r="W1191" s="266"/>
      <c r="X1191" s="167"/>
      <c r="Y1191" s="168"/>
      <c r="Z1191" s="266"/>
      <c r="AA1191" s="167"/>
      <c r="AB1191" s="166"/>
      <c r="AC1191" s="165"/>
      <c r="AD1191" s="166"/>
      <c r="AE1191" s="165"/>
      <c r="AF1191" s="166"/>
      <c r="AG1191" s="167">
        <f t="shared" si="754"/>
        <v>0</v>
      </c>
      <c r="AH1191" s="166">
        <f t="shared" si="755"/>
        <v>0</v>
      </c>
      <c r="AI1191" s="169">
        <f>AD1191/(C1189-AH1196)</f>
        <v>0</v>
      </c>
      <c r="AJ1191" s="170">
        <f>AF1191/(C1189-AH1196)</f>
        <v>0</v>
      </c>
      <c r="AK1191" s="171"/>
      <c r="AL1191" s="172">
        <f>AH1191/C1189</f>
        <v>0</v>
      </c>
    </row>
    <row r="1192" spans="1:38" ht="101.25" customHeight="1" x14ac:dyDescent="0.25">
      <c r="A1192" s="14">
        <v>4</v>
      </c>
      <c r="B1192" s="15" t="s">
        <v>14</v>
      </c>
      <c r="C1192" s="714"/>
      <c r="D1192" s="717"/>
      <c r="E1192" s="163"/>
      <c r="F1192" s="501"/>
      <c r="G1192" s="165"/>
      <c r="H1192" s="503"/>
      <c r="I1192" s="504"/>
      <c r="J1192" s="166"/>
      <c r="K1192" s="504"/>
      <c r="L1192" s="503"/>
      <c r="M1192" s="167"/>
      <c r="N1192" s="266"/>
      <c r="O1192" s="165"/>
      <c r="P1192" s="266"/>
      <c r="Q1192" s="165"/>
      <c r="R1192" s="266"/>
      <c r="S1192" s="167"/>
      <c r="T1192" s="166"/>
      <c r="U1192" s="165"/>
      <c r="V1192" s="168"/>
      <c r="W1192" s="266"/>
      <c r="X1192" s="167"/>
      <c r="Y1192" s="168"/>
      <c r="Z1192" s="266"/>
      <c r="AA1192" s="167"/>
      <c r="AB1192" s="166"/>
      <c r="AC1192" s="165"/>
      <c r="AD1192" s="166"/>
      <c r="AE1192" s="165"/>
      <c r="AF1192" s="166"/>
      <c r="AG1192" s="167">
        <f t="shared" si="754"/>
        <v>0</v>
      </c>
      <c r="AH1192" s="166">
        <f t="shared" si="755"/>
        <v>0</v>
      </c>
      <c r="AI1192" s="169">
        <f>AD1192/(C1189-AH1196)</f>
        <v>0</v>
      </c>
      <c r="AJ1192" s="170">
        <f>AF1192/(C1189-AH1196)</f>
        <v>0</v>
      </c>
      <c r="AK1192" s="171"/>
      <c r="AL1192" s="172">
        <f>AH1192/C1189</f>
        <v>0</v>
      </c>
    </row>
    <row r="1193" spans="1:38" ht="138" customHeight="1" x14ac:dyDescent="0.25">
      <c r="A1193" s="14">
        <v>5</v>
      </c>
      <c r="B1193" s="15" t="s">
        <v>99</v>
      </c>
      <c r="C1193" s="714"/>
      <c r="D1193" s="717"/>
      <c r="E1193" s="162"/>
      <c r="F1193" s="503"/>
      <c r="G1193" s="162"/>
      <c r="H1193" s="503"/>
      <c r="I1193" s="504"/>
      <c r="J1193" s="166"/>
      <c r="K1193" s="504"/>
      <c r="L1193" s="503"/>
      <c r="M1193" s="162"/>
      <c r="N1193" s="266"/>
      <c r="O1193" s="162"/>
      <c r="P1193" s="266"/>
      <c r="Q1193" s="162"/>
      <c r="R1193" s="266"/>
      <c r="S1193" s="162"/>
      <c r="T1193" s="166"/>
      <c r="U1193" s="162"/>
      <c r="V1193" s="168"/>
      <c r="W1193" s="266"/>
      <c r="X1193" s="162"/>
      <c r="Y1193" s="168"/>
      <c r="Z1193" s="266"/>
      <c r="AA1193" s="162"/>
      <c r="AB1193" s="166"/>
      <c r="AC1193" s="162"/>
      <c r="AD1193" s="166"/>
      <c r="AE1193" s="162"/>
      <c r="AF1193" s="166"/>
      <c r="AG1193" s="162">
        <f t="shared" si="754"/>
        <v>0</v>
      </c>
      <c r="AH1193" s="166">
        <f t="shared" si="755"/>
        <v>0</v>
      </c>
      <c r="AI1193" s="169">
        <f>AD1193/(C1189-AH1196)</f>
        <v>0</v>
      </c>
      <c r="AJ1193" s="170">
        <f>AF1193/(C1189-AH1196)</f>
        <v>0</v>
      </c>
      <c r="AK1193" s="171"/>
      <c r="AL1193" s="173">
        <f>AH1193/C1189</f>
        <v>0</v>
      </c>
    </row>
    <row r="1194" spans="1:38" ht="116.25" customHeight="1" x14ac:dyDescent="0.25">
      <c r="A1194" s="14">
        <v>6</v>
      </c>
      <c r="B1194" s="15" t="s">
        <v>16</v>
      </c>
      <c r="C1194" s="714"/>
      <c r="D1194" s="717"/>
      <c r="E1194" s="163"/>
      <c r="F1194" s="501"/>
      <c r="G1194" s="165"/>
      <c r="H1194" s="503"/>
      <c r="I1194" s="504"/>
      <c r="J1194" s="166"/>
      <c r="K1194" s="504"/>
      <c r="L1194" s="503"/>
      <c r="M1194" s="167"/>
      <c r="N1194" s="266"/>
      <c r="O1194" s="165"/>
      <c r="P1194" s="266"/>
      <c r="Q1194" s="165"/>
      <c r="R1194" s="266"/>
      <c r="S1194" s="167"/>
      <c r="T1194" s="166"/>
      <c r="U1194" s="165"/>
      <c r="V1194" s="168"/>
      <c r="W1194" s="266"/>
      <c r="X1194" s="167"/>
      <c r="Y1194" s="168"/>
      <c r="Z1194" s="266"/>
      <c r="AA1194" s="167"/>
      <c r="AB1194" s="166"/>
      <c r="AC1194" s="165"/>
      <c r="AD1194" s="166"/>
      <c r="AE1194" s="165"/>
      <c r="AF1194" s="166"/>
      <c r="AG1194" s="167">
        <f t="shared" si="754"/>
        <v>0</v>
      </c>
      <c r="AH1194" s="166">
        <f t="shared" si="755"/>
        <v>0</v>
      </c>
      <c r="AI1194" s="169">
        <f>AD1194/(C1189-AH1196)</f>
        <v>0</v>
      </c>
      <c r="AJ1194" s="170">
        <f>AF1194/(C1189-AH1196)</f>
        <v>0</v>
      </c>
      <c r="AK1194" s="171"/>
      <c r="AL1194" s="172">
        <f>AH1194/C1189</f>
        <v>0</v>
      </c>
    </row>
    <row r="1195" spans="1:38" ht="65.25" customHeight="1" x14ac:dyDescent="0.25">
      <c r="A1195" s="14">
        <v>7</v>
      </c>
      <c r="B1195" s="15" t="s">
        <v>98</v>
      </c>
      <c r="C1195" s="714"/>
      <c r="D1195" s="717"/>
      <c r="E1195" s="93"/>
      <c r="F1195" s="470"/>
      <c r="G1195" s="40"/>
      <c r="H1195" s="446"/>
      <c r="I1195" s="451"/>
      <c r="J1195" s="41"/>
      <c r="K1195" s="451"/>
      <c r="L1195" s="446"/>
      <c r="M1195" s="50"/>
      <c r="N1195" s="234"/>
      <c r="O1195" s="40"/>
      <c r="P1195" s="234"/>
      <c r="Q1195" s="40"/>
      <c r="R1195" s="234"/>
      <c r="S1195" s="50"/>
      <c r="T1195" s="41"/>
      <c r="U1195" s="40"/>
      <c r="V1195" s="235"/>
      <c r="W1195" s="234"/>
      <c r="X1195" s="50"/>
      <c r="Y1195" s="235"/>
      <c r="Z1195" s="234"/>
      <c r="AA1195" s="50"/>
      <c r="AB1195" s="79"/>
      <c r="AC1195" s="40"/>
      <c r="AD1195" s="41"/>
      <c r="AE1195" s="40"/>
      <c r="AF1195" s="41"/>
      <c r="AG1195" s="76">
        <f t="shared" si="754"/>
        <v>0</v>
      </c>
      <c r="AH1195" s="41">
        <f t="shared" si="755"/>
        <v>0</v>
      </c>
      <c r="AI1195" s="39">
        <f>AD1195/(C1189-AH1196)</f>
        <v>0</v>
      </c>
      <c r="AJ1195" s="90">
        <f>AF1195/(C1189-AH1196)</f>
        <v>0</v>
      </c>
      <c r="AK1195" s="123"/>
      <c r="AL1195" s="125">
        <f>AH1195/C1189</f>
        <v>0</v>
      </c>
    </row>
    <row r="1196" spans="1:38" ht="59.25" customHeight="1" x14ac:dyDescent="0.25">
      <c r="A1196" s="14">
        <v>8</v>
      </c>
      <c r="B1196" s="15" t="s">
        <v>97</v>
      </c>
      <c r="C1196" s="714"/>
      <c r="D1196" s="717"/>
      <c r="E1196" s="94"/>
      <c r="F1196" s="472"/>
      <c r="G1196" s="270">
        <v>2</v>
      </c>
      <c r="H1196" s="271">
        <v>349128</v>
      </c>
      <c r="I1196" s="293"/>
      <c r="J1196" s="285"/>
      <c r="K1196" s="404">
        <v>2</v>
      </c>
      <c r="L1196" s="417">
        <v>349128</v>
      </c>
      <c r="M1196" s="248">
        <f t="shared" ref="M1196" si="756">SUM(I1196,K1196)</f>
        <v>2</v>
      </c>
      <c r="N1196" s="249">
        <f t="shared" ref="N1196" si="757">SUM(J1196,L1196)</f>
        <v>349128</v>
      </c>
      <c r="O1196" s="101"/>
      <c r="P1196" s="42"/>
      <c r="Q1196" s="74"/>
      <c r="R1196" s="19"/>
      <c r="S1196" s="245">
        <f t="shared" ref="S1196" si="758">O1196+Q1196</f>
        <v>0</v>
      </c>
      <c r="T1196" s="246">
        <f t="shared" ref="T1196" si="759">P1196+R1196</f>
        <v>0</v>
      </c>
      <c r="U1196" s="40"/>
      <c r="V1196" s="235"/>
      <c r="W1196" s="234"/>
      <c r="X1196" s="52"/>
      <c r="Y1196" s="232"/>
      <c r="Z1196" s="230"/>
      <c r="AA1196" s="239">
        <f t="shared" ref="AA1196" si="760">U1196+X1196</f>
        <v>0</v>
      </c>
      <c r="AB1196" s="229">
        <f t="shared" ref="AB1196" si="761">W1196+Z1196</f>
        <v>0</v>
      </c>
      <c r="AC1196" s="40"/>
      <c r="AD1196" s="41"/>
      <c r="AE1196" s="10"/>
      <c r="AF1196" s="21"/>
      <c r="AG1196" s="261">
        <f t="shared" si="754"/>
        <v>0</v>
      </c>
      <c r="AH1196" s="262">
        <f t="shared" si="755"/>
        <v>0</v>
      </c>
      <c r="AI1196" s="169"/>
      <c r="AJ1196" s="170"/>
      <c r="AK1196" s="141">
        <f>AH1202/C1189</f>
        <v>0</v>
      </c>
      <c r="AL1196" s="126">
        <f>AH1196/C1189</f>
        <v>0</v>
      </c>
    </row>
    <row r="1197" spans="1:38" ht="60" customHeight="1" x14ac:dyDescent="0.25">
      <c r="A1197" s="14">
        <v>9</v>
      </c>
      <c r="B1197" s="15" t="s">
        <v>7</v>
      </c>
      <c r="C1197" s="714"/>
      <c r="D1197" s="717"/>
      <c r="E1197" s="163"/>
      <c r="F1197" s="501"/>
      <c r="G1197" s="165"/>
      <c r="H1197" s="503"/>
      <c r="I1197" s="504"/>
      <c r="J1197" s="166"/>
      <c r="K1197" s="504"/>
      <c r="L1197" s="503"/>
      <c r="M1197" s="167"/>
      <c r="N1197" s="266"/>
      <c r="O1197" s="165"/>
      <c r="P1197" s="266"/>
      <c r="Q1197" s="165"/>
      <c r="R1197" s="266"/>
      <c r="S1197" s="167"/>
      <c r="T1197" s="166"/>
      <c r="U1197" s="165"/>
      <c r="V1197" s="168"/>
      <c r="W1197" s="266"/>
      <c r="X1197" s="167"/>
      <c r="Y1197" s="168"/>
      <c r="Z1197" s="266"/>
      <c r="AA1197" s="167"/>
      <c r="AB1197" s="166"/>
      <c r="AC1197" s="165"/>
      <c r="AD1197" s="166"/>
      <c r="AE1197" s="165"/>
      <c r="AF1197" s="166"/>
      <c r="AG1197" s="167">
        <f t="shared" si="754"/>
        <v>0</v>
      </c>
      <c r="AH1197" s="166">
        <f t="shared" si="755"/>
        <v>0</v>
      </c>
      <c r="AI1197" s="169">
        <f>AD1197/(C1189-AH1196)</f>
        <v>0</v>
      </c>
      <c r="AJ1197" s="170">
        <f>AF1197/(C1189-AH1196)</f>
        <v>0</v>
      </c>
      <c r="AK1197" s="171"/>
      <c r="AL1197" s="172">
        <f>AH1197/C1189</f>
        <v>0</v>
      </c>
    </row>
    <row r="1198" spans="1:38" ht="73.5" customHeight="1" x14ac:dyDescent="0.25">
      <c r="A1198" s="14">
        <v>10</v>
      </c>
      <c r="B1198" s="15" t="s">
        <v>8</v>
      </c>
      <c r="C1198" s="714"/>
      <c r="D1198" s="717"/>
      <c r="E1198" s="163"/>
      <c r="F1198" s="501"/>
      <c r="G1198" s="165"/>
      <c r="H1198" s="503"/>
      <c r="I1198" s="504"/>
      <c r="J1198" s="166"/>
      <c r="K1198" s="504"/>
      <c r="L1198" s="503"/>
      <c r="M1198" s="167"/>
      <c r="N1198" s="266"/>
      <c r="O1198" s="165"/>
      <c r="P1198" s="266"/>
      <c r="Q1198" s="165"/>
      <c r="R1198" s="266"/>
      <c r="S1198" s="167"/>
      <c r="T1198" s="166"/>
      <c r="U1198" s="165"/>
      <c r="V1198" s="168"/>
      <c r="W1198" s="266"/>
      <c r="X1198" s="167"/>
      <c r="Y1198" s="168"/>
      <c r="Z1198" s="266"/>
      <c r="AA1198" s="167"/>
      <c r="AB1198" s="166"/>
      <c r="AC1198" s="174"/>
      <c r="AD1198" s="175"/>
      <c r="AE1198" s="174"/>
      <c r="AF1198" s="175"/>
      <c r="AG1198" s="167">
        <f t="shared" si="754"/>
        <v>0</v>
      </c>
      <c r="AH1198" s="166">
        <f t="shared" si="755"/>
        <v>0</v>
      </c>
      <c r="AI1198" s="169">
        <f>AD1198/(C1189-AH1196)</f>
        <v>0</v>
      </c>
      <c r="AJ1198" s="170">
        <f>AF1198/(C1189-AH1196)</f>
        <v>0</v>
      </c>
      <c r="AK1198" s="171"/>
      <c r="AL1198" s="172">
        <f>AH1198/C1189</f>
        <v>0</v>
      </c>
    </row>
    <row r="1199" spans="1:38" ht="120" customHeight="1" x14ac:dyDescent="0.25">
      <c r="A1199" s="14">
        <v>11</v>
      </c>
      <c r="B1199" s="15" t="s">
        <v>12</v>
      </c>
      <c r="C1199" s="714"/>
      <c r="D1199" s="717"/>
      <c r="E1199" s="163"/>
      <c r="F1199" s="501"/>
      <c r="G1199" s="165"/>
      <c r="H1199" s="503"/>
      <c r="I1199" s="504"/>
      <c r="J1199" s="166"/>
      <c r="K1199" s="504"/>
      <c r="L1199" s="503"/>
      <c r="M1199" s="167"/>
      <c r="N1199" s="266"/>
      <c r="O1199" s="165"/>
      <c r="P1199" s="266"/>
      <c r="Q1199" s="165"/>
      <c r="R1199" s="266"/>
      <c r="S1199" s="167"/>
      <c r="T1199" s="166"/>
      <c r="U1199" s="165"/>
      <c r="V1199" s="168"/>
      <c r="W1199" s="266"/>
      <c r="X1199" s="167"/>
      <c r="Y1199" s="168"/>
      <c r="Z1199" s="266"/>
      <c r="AA1199" s="167"/>
      <c r="AB1199" s="166"/>
      <c r="AC1199" s="165"/>
      <c r="AD1199" s="166"/>
      <c r="AE1199" s="165"/>
      <c r="AF1199" s="166"/>
      <c r="AG1199" s="167">
        <f t="shared" si="754"/>
        <v>0</v>
      </c>
      <c r="AH1199" s="166">
        <f t="shared" si="755"/>
        <v>0</v>
      </c>
      <c r="AI1199" s="169">
        <f>AD1199/(C1189-AH1196)</f>
        <v>0</v>
      </c>
      <c r="AJ1199" s="170">
        <f>AF1199/(C1189-AH1196)</f>
        <v>0</v>
      </c>
      <c r="AK1199" s="171"/>
      <c r="AL1199" s="172">
        <f>AH1199/C1189</f>
        <v>0</v>
      </c>
    </row>
    <row r="1200" spans="1:38" ht="63.75" customHeight="1" x14ac:dyDescent="0.25">
      <c r="A1200" s="14">
        <v>12</v>
      </c>
      <c r="B1200" s="15" t="s">
        <v>9</v>
      </c>
      <c r="C1200" s="714"/>
      <c r="D1200" s="717"/>
      <c r="E1200" s="163"/>
      <c r="F1200" s="501"/>
      <c r="G1200" s="165"/>
      <c r="H1200" s="503"/>
      <c r="I1200" s="504"/>
      <c r="J1200" s="166"/>
      <c r="K1200" s="504"/>
      <c r="L1200" s="503"/>
      <c r="M1200" s="167"/>
      <c r="N1200" s="266"/>
      <c r="O1200" s="165"/>
      <c r="P1200" s="266"/>
      <c r="Q1200" s="165"/>
      <c r="R1200" s="266"/>
      <c r="S1200" s="167"/>
      <c r="T1200" s="166"/>
      <c r="U1200" s="165"/>
      <c r="V1200" s="168"/>
      <c r="W1200" s="266"/>
      <c r="X1200" s="167"/>
      <c r="Y1200" s="168"/>
      <c r="Z1200" s="266"/>
      <c r="AA1200" s="167"/>
      <c r="AB1200" s="166"/>
      <c r="AC1200" s="165"/>
      <c r="AD1200" s="166"/>
      <c r="AE1200" s="165"/>
      <c r="AF1200" s="166"/>
      <c r="AG1200" s="167">
        <f t="shared" si="754"/>
        <v>0</v>
      </c>
      <c r="AH1200" s="166">
        <f t="shared" si="755"/>
        <v>0</v>
      </c>
      <c r="AI1200" s="169">
        <f>AD1200/(C1189-AH1196)</f>
        <v>0</v>
      </c>
      <c r="AJ1200" s="170">
        <f>AF1200/(C1189-AH1196)</f>
        <v>0</v>
      </c>
      <c r="AK1200" s="171"/>
      <c r="AL1200" s="172">
        <f>AH1200/C1189</f>
        <v>0</v>
      </c>
    </row>
    <row r="1201" spans="1:39" ht="62.25" customHeight="1" thickBot="1" x14ac:dyDescent="0.3">
      <c r="A1201" s="16">
        <v>13</v>
      </c>
      <c r="B1201" s="17" t="s">
        <v>10</v>
      </c>
      <c r="C1201" s="715"/>
      <c r="D1201" s="718"/>
      <c r="E1201" s="176"/>
      <c r="F1201" s="177"/>
      <c r="G1201" s="178"/>
      <c r="H1201" s="179"/>
      <c r="I1201" s="269"/>
      <c r="J1201" s="180"/>
      <c r="K1201" s="269"/>
      <c r="L1201" s="268"/>
      <c r="M1201" s="181"/>
      <c r="N1201" s="268"/>
      <c r="O1201" s="178"/>
      <c r="P1201" s="179"/>
      <c r="Q1201" s="178"/>
      <c r="R1201" s="179"/>
      <c r="S1201" s="182"/>
      <c r="T1201" s="179"/>
      <c r="U1201" s="178"/>
      <c r="V1201" s="183"/>
      <c r="W1201" s="179"/>
      <c r="X1201" s="182"/>
      <c r="Y1201" s="183"/>
      <c r="Z1201" s="179"/>
      <c r="AA1201" s="182"/>
      <c r="AB1201" s="179"/>
      <c r="AC1201" s="178"/>
      <c r="AD1201" s="179"/>
      <c r="AE1201" s="178"/>
      <c r="AF1201" s="179"/>
      <c r="AG1201" s="182">
        <f t="shared" si="754"/>
        <v>0</v>
      </c>
      <c r="AH1201" s="179">
        <f t="shared" si="755"/>
        <v>0</v>
      </c>
      <c r="AI1201" s="184">
        <f>AD1201/(C1189-AH1196)</f>
        <v>0</v>
      </c>
      <c r="AJ1201" s="185">
        <f>AF1201/(C1189-AH1196)</f>
        <v>0</v>
      </c>
      <c r="AK1201" s="186"/>
      <c r="AL1201" s="187">
        <f>AH1201/C1189</f>
        <v>0</v>
      </c>
    </row>
    <row r="1202" spans="1:39" ht="29.25" customHeight="1" thickBot="1" x14ac:dyDescent="0.3">
      <c r="A1202" s="719" t="s">
        <v>40</v>
      </c>
      <c r="B1202" s="720"/>
      <c r="C1202" s="11">
        <f>C1189</f>
        <v>349128</v>
      </c>
      <c r="D1202" s="11">
        <f>D1189</f>
        <v>349128</v>
      </c>
      <c r="E1202" s="56">
        <f t="shared" ref="E1202:L1202" si="762">SUM(E1189:E1201)</f>
        <v>0</v>
      </c>
      <c r="F1202" s="236">
        <f t="shared" si="762"/>
        <v>0</v>
      </c>
      <c r="G1202" s="56">
        <f t="shared" si="762"/>
        <v>2</v>
      </c>
      <c r="H1202" s="236">
        <f t="shared" si="762"/>
        <v>349128</v>
      </c>
      <c r="I1202" s="241">
        <f t="shared" si="762"/>
        <v>0</v>
      </c>
      <c r="J1202" s="57">
        <f t="shared" si="762"/>
        <v>0</v>
      </c>
      <c r="K1202" s="241">
        <f t="shared" si="762"/>
        <v>2</v>
      </c>
      <c r="L1202" s="244">
        <f t="shared" si="762"/>
        <v>349128</v>
      </c>
      <c r="M1202" s="51">
        <f>SUM(M1189:M1201)</f>
        <v>2</v>
      </c>
      <c r="N1202" s="244">
        <f>SUM(N1189:N1201)</f>
        <v>349128</v>
      </c>
      <c r="O1202" s="97">
        <f>SUM(O1189:O1201)</f>
        <v>0</v>
      </c>
      <c r="P1202" s="236">
        <f>SUM(P1189:P1201)</f>
        <v>0</v>
      </c>
      <c r="Q1202" s="86">
        <f t="shared" ref="Q1202:AJ1202" si="763">SUM(Q1189:Q1201)</f>
        <v>0</v>
      </c>
      <c r="R1202" s="236">
        <f t="shared" si="763"/>
        <v>0</v>
      </c>
      <c r="S1202" s="75">
        <f t="shared" si="763"/>
        <v>0</v>
      </c>
      <c r="T1202" s="46">
        <f t="shared" si="763"/>
        <v>0</v>
      </c>
      <c r="U1202" s="86">
        <f t="shared" si="763"/>
        <v>0</v>
      </c>
      <c r="V1202" s="236">
        <f t="shared" si="763"/>
        <v>0</v>
      </c>
      <c r="W1202" s="236">
        <f t="shared" si="763"/>
        <v>0</v>
      </c>
      <c r="X1202" s="75">
        <f t="shared" si="763"/>
        <v>0</v>
      </c>
      <c r="Y1202" s="236">
        <f t="shared" si="763"/>
        <v>0</v>
      </c>
      <c r="Z1202" s="236">
        <f t="shared" si="763"/>
        <v>0</v>
      </c>
      <c r="AA1202" s="75">
        <f t="shared" si="763"/>
        <v>0</v>
      </c>
      <c r="AB1202" s="46">
        <f t="shared" si="763"/>
        <v>0</v>
      </c>
      <c r="AC1202" s="86">
        <f t="shared" si="763"/>
        <v>0</v>
      </c>
      <c r="AD1202" s="46">
        <f t="shared" si="763"/>
        <v>0</v>
      </c>
      <c r="AE1202" s="86">
        <f t="shared" si="763"/>
        <v>0</v>
      </c>
      <c r="AF1202" s="46">
        <f t="shared" si="763"/>
        <v>0</v>
      </c>
      <c r="AG1202" s="75">
        <f t="shared" si="763"/>
        <v>0</v>
      </c>
      <c r="AH1202" s="46">
        <f t="shared" si="763"/>
        <v>0</v>
      </c>
      <c r="AI1202" s="87">
        <f t="shared" si="763"/>
        <v>0</v>
      </c>
      <c r="AJ1202" s="87">
        <f t="shared" si="763"/>
        <v>0</v>
      </c>
      <c r="AK1202" s="130">
        <f>AK1196</f>
        <v>0</v>
      </c>
      <c r="AL1202" s="128">
        <f>AH1202/C1189</f>
        <v>0</v>
      </c>
    </row>
    <row r="1203" spans="1:39" ht="21.75" thickBot="1" x14ac:dyDescent="0.3">
      <c r="AF1203" s="24" t="s">
        <v>113</v>
      </c>
      <c r="AG1203" s="72">
        <v>4.3499999999999996</v>
      </c>
      <c r="AH1203" s="25">
        <f>AH1202/AG1203</f>
        <v>0</v>
      </c>
    </row>
    <row r="1204" spans="1:39" ht="15.75" thickTop="1" x14ac:dyDescent="0.25">
      <c r="A1204" s="721" t="s">
        <v>45</v>
      </c>
      <c r="B1204" s="722"/>
      <c r="C1204" s="722"/>
      <c r="D1204" s="722"/>
      <c r="E1204" s="722"/>
      <c r="F1204" s="722"/>
      <c r="G1204" s="722"/>
      <c r="H1204" s="722"/>
      <c r="I1204" s="722"/>
      <c r="J1204" s="722"/>
      <c r="K1204" s="723"/>
      <c r="L1204" s="722"/>
      <c r="M1204" s="722"/>
      <c r="N1204" s="722"/>
      <c r="O1204" s="722"/>
      <c r="P1204" s="722"/>
      <c r="Q1204" s="724"/>
    </row>
    <row r="1205" spans="1:39" ht="18.75" x14ac:dyDescent="0.3">
      <c r="A1205" s="725"/>
      <c r="B1205" s="726"/>
      <c r="C1205" s="726"/>
      <c r="D1205" s="726"/>
      <c r="E1205" s="726"/>
      <c r="F1205" s="726"/>
      <c r="G1205" s="726"/>
      <c r="H1205" s="726"/>
      <c r="I1205" s="726"/>
      <c r="J1205" s="726"/>
      <c r="K1205" s="727"/>
      <c r="L1205" s="726"/>
      <c r="M1205" s="726"/>
      <c r="N1205" s="726"/>
      <c r="O1205" s="726"/>
      <c r="P1205" s="726"/>
      <c r="Q1205" s="728"/>
      <c r="AF1205" s="33"/>
    </row>
    <row r="1206" spans="1:39" ht="15.75" x14ac:dyDescent="0.25">
      <c r="A1206" s="725"/>
      <c r="B1206" s="726"/>
      <c r="C1206" s="726"/>
      <c r="D1206" s="726"/>
      <c r="E1206" s="726"/>
      <c r="F1206" s="726"/>
      <c r="G1206" s="726"/>
      <c r="H1206" s="726"/>
      <c r="I1206" s="726"/>
      <c r="J1206" s="726"/>
      <c r="K1206" s="727"/>
      <c r="L1206" s="726"/>
      <c r="M1206" s="726"/>
      <c r="N1206" s="726"/>
      <c r="O1206" s="726"/>
      <c r="P1206" s="726"/>
      <c r="Q1206" s="728"/>
      <c r="AE1206" s="34" t="s">
        <v>66</v>
      </c>
      <c r="AF1206" s="24"/>
    </row>
    <row r="1207" spans="1:39" ht="15.75" x14ac:dyDescent="0.25">
      <c r="A1207" s="725"/>
      <c r="B1207" s="726"/>
      <c r="C1207" s="726"/>
      <c r="D1207" s="726"/>
      <c r="E1207" s="726"/>
      <c r="F1207" s="726"/>
      <c r="G1207" s="726"/>
      <c r="H1207" s="726"/>
      <c r="I1207" s="726"/>
      <c r="J1207" s="726"/>
      <c r="K1207" s="727"/>
      <c r="L1207" s="726"/>
      <c r="M1207" s="726"/>
      <c r="N1207" s="726"/>
      <c r="O1207" s="726"/>
      <c r="P1207" s="726"/>
      <c r="Q1207" s="728"/>
      <c r="AE1207" s="34" t="s">
        <v>46</v>
      </c>
      <c r="AF1207" s="54">
        <f>(Z1202-Z1196)+(AF1202-AF1196)</f>
        <v>0</v>
      </c>
    </row>
    <row r="1208" spans="1:39" ht="15.75" x14ac:dyDescent="0.25">
      <c r="A1208" s="725"/>
      <c r="B1208" s="726"/>
      <c r="C1208" s="726"/>
      <c r="D1208" s="726"/>
      <c r="E1208" s="726"/>
      <c r="F1208" s="726"/>
      <c r="G1208" s="726"/>
      <c r="H1208" s="726"/>
      <c r="I1208" s="726"/>
      <c r="J1208" s="726"/>
      <c r="K1208" s="727"/>
      <c r="L1208" s="726"/>
      <c r="M1208" s="726"/>
      <c r="N1208" s="726"/>
      <c r="O1208" s="726"/>
      <c r="P1208" s="726"/>
      <c r="Q1208" s="728"/>
      <c r="AE1208" s="34" t="s">
        <v>47</v>
      </c>
      <c r="AF1208" s="54">
        <f>W1202+AD1202</f>
        <v>0</v>
      </c>
    </row>
    <row r="1209" spans="1:39" ht="15.75" x14ac:dyDescent="0.25">
      <c r="A1209" s="725"/>
      <c r="B1209" s="726"/>
      <c r="C1209" s="726"/>
      <c r="D1209" s="726"/>
      <c r="E1209" s="726"/>
      <c r="F1209" s="726"/>
      <c r="G1209" s="726"/>
      <c r="H1209" s="726"/>
      <c r="I1209" s="726"/>
      <c r="J1209" s="726"/>
      <c r="K1209" s="727"/>
      <c r="L1209" s="726"/>
      <c r="M1209" s="726"/>
      <c r="N1209" s="726"/>
      <c r="O1209" s="726"/>
      <c r="P1209" s="726"/>
      <c r="Q1209" s="728"/>
      <c r="AE1209" s="34" t="s">
        <v>48</v>
      </c>
      <c r="AF1209" s="54">
        <f>Z1196+AF1196</f>
        <v>0</v>
      </c>
    </row>
    <row r="1210" spans="1:39" ht="15.75" x14ac:dyDescent="0.25">
      <c r="A1210" s="725"/>
      <c r="B1210" s="726"/>
      <c r="C1210" s="726"/>
      <c r="D1210" s="726"/>
      <c r="E1210" s="726"/>
      <c r="F1210" s="726"/>
      <c r="G1210" s="726"/>
      <c r="H1210" s="726"/>
      <c r="I1210" s="726"/>
      <c r="J1210" s="726"/>
      <c r="K1210" s="727"/>
      <c r="L1210" s="726"/>
      <c r="M1210" s="726"/>
      <c r="N1210" s="726"/>
      <c r="O1210" s="726"/>
      <c r="P1210" s="726"/>
      <c r="Q1210" s="728"/>
      <c r="AE1210" s="34" t="s">
        <v>49</v>
      </c>
      <c r="AF1210" s="55">
        <f>SUM(AF1207:AF1209)</f>
        <v>0</v>
      </c>
    </row>
    <row r="1211" spans="1:39" x14ac:dyDescent="0.25">
      <c r="A1211" s="725"/>
      <c r="B1211" s="726"/>
      <c r="C1211" s="726"/>
      <c r="D1211" s="726"/>
      <c r="E1211" s="726"/>
      <c r="F1211" s="726"/>
      <c r="G1211" s="726"/>
      <c r="H1211" s="726"/>
      <c r="I1211" s="726"/>
      <c r="J1211" s="726"/>
      <c r="K1211" s="727"/>
      <c r="L1211" s="726"/>
      <c r="M1211" s="726"/>
      <c r="N1211" s="726"/>
      <c r="O1211" s="726"/>
      <c r="P1211" s="726"/>
      <c r="Q1211" s="728"/>
    </row>
    <row r="1212" spans="1:39" ht="15.75" thickBot="1" x14ac:dyDescent="0.3">
      <c r="A1212" s="729"/>
      <c r="B1212" s="730"/>
      <c r="C1212" s="730"/>
      <c r="D1212" s="730"/>
      <c r="E1212" s="730"/>
      <c r="F1212" s="730"/>
      <c r="G1212" s="730"/>
      <c r="H1212" s="730"/>
      <c r="I1212" s="730"/>
      <c r="J1212" s="730"/>
      <c r="K1212" s="731"/>
      <c r="L1212" s="730"/>
      <c r="M1212" s="730"/>
      <c r="N1212" s="730"/>
      <c r="O1212" s="730"/>
      <c r="P1212" s="730"/>
      <c r="Q1212" s="732"/>
    </row>
    <row r="1213" spans="1:39" ht="15.75" thickTop="1" x14ac:dyDescent="0.25"/>
    <row r="1215" spans="1:39" ht="15.75" thickBot="1" x14ac:dyDescent="0.3"/>
    <row r="1216" spans="1:39" ht="27" thickBot="1" x14ac:dyDescent="0.3">
      <c r="A1216" s="733" t="s">
        <v>150</v>
      </c>
      <c r="B1216" s="734"/>
      <c r="C1216" s="734"/>
      <c r="D1216" s="734"/>
      <c r="E1216" s="734"/>
      <c r="F1216" s="734"/>
      <c r="G1216" s="734"/>
      <c r="H1216" s="734"/>
      <c r="I1216" s="734"/>
      <c r="J1216" s="734"/>
      <c r="K1216" s="735"/>
      <c r="L1216" s="734"/>
      <c r="M1216" s="734"/>
      <c r="N1216" s="734"/>
      <c r="O1216" s="734"/>
      <c r="P1216" s="734"/>
      <c r="Q1216" s="734"/>
      <c r="R1216" s="734"/>
      <c r="S1216" s="734"/>
      <c r="T1216" s="734"/>
      <c r="U1216" s="734"/>
      <c r="V1216" s="734"/>
      <c r="W1216" s="734"/>
      <c r="X1216" s="734"/>
      <c r="Y1216" s="734"/>
      <c r="Z1216" s="734"/>
      <c r="AA1216" s="734"/>
      <c r="AB1216" s="734"/>
      <c r="AC1216" s="734"/>
      <c r="AD1216" s="734"/>
      <c r="AE1216" s="734"/>
      <c r="AF1216" s="734"/>
      <c r="AG1216" s="734"/>
      <c r="AH1216" s="734"/>
      <c r="AI1216" s="734"/>
      <c r="AJ1216" s="734"/>
      <c r="AK1216" s="736"/>
      <c r="AL1216" s="73"/>
      <c r="AM1216" s="45"/>
    </row>
    <row r="1217" spans="1:39" ht="21" customHeight="1" x14ac:dyDescent="0.25">
      <c r="A1217" s="737" t="s">
        <v>114</v>
      </c>
      <c r="B1217" s="738"/>
      <c r="C1217" s="744" t="s">
        <v>41</v>
      </c>
      <c r="D1217" s="745"/>
      <c r="E1217" s="748" t="s">
        <v>100</v>
      </c>
      <c r="F1217" s="749"/>
      <c r="G1217" s="749"/>
      <c r="H1217" s="749"/>
      <c r="I1217" s="749"/>
      <c r="J1217" s="749"/>
      <c r="K1217" s="750"/>
      <c r="L1217" s="749"/>
      <c r="M1217" s="749"/>
      <c r="N1217" s="749"/>
      <c r="O1217" s="754" t="s">
        <v>77</v>
      </c>
      <c r="P1217" s="755"/>
      <c r="Q1217" s="755"/>
      <c r="R1217" s="755"/>
      <c r="S1217" s="755"/>
      <c r="T1217" s="755"/>
      <c r="U1217" s="755"/>
      <c r="V1217" s="755"/>
      <c r="W1217" s="755"/>
      <c r="X1217" s="755"/>
      <c r="Y1217" s="755"/>
      <c r="Z1217" s="755"/>
      <c r="AA1217" s="755"/>
      <c r="AB1217" s="755"/>
      <c r="AC1217" s="755"/>
      <c r="AD1217" s="755"/>
      <c r="AE1217" s="755"/>
      <c r="AF1217" s="755"/>
      <c r="AG1217" s="755"/>
      <c r="AH1217" s="755"/>
      <c r="AI1217" s="755"/>
      <c r="AJ1217" s="755"/>
      <c r="AK1217" s="756"/>
      <c r="AL1217" s="63"/>
    </row>
    <row r="1218" spans="1:39" ht="36" customHeight="1" thickBot="1" x14ac:dyDescent="0.3">
      <c r="A1218" s="739"/>
      <c r="B1218" s="740"/>
      <c r="C1218" s="746"/>
      <c r="D1218" s="747"/>
      <c r="E1218" s="751"/>
      <c r="F1218" s="752"/>
      <c r="G1218" s="752"/>
      <c r="H1218" s="752"/>
      <c r="I1218" s="752"/>
      <c r="J1218" s="752"/>
      <c r="K1218" s="753"/>
      <c r="L1218" s="752"/>
      <c r="M1218" s="752"/>
      <c r="N1218" s="752"/>
      <c r="O1218" s="757"/>
      <c r="P1218" s="758"/>
      <c r="Q1218" s="758"/>
      <c r="R1218" s="758"/>
      <c r="S1218" s="758"/>
      <c r="T1218" s="758"/>
      <c r="U1218" s="758"/>
      <c r="V1218" s="758"/>
      <c r="W1218" s="758"/>
      <c r="X1218" s="758"/>
      <c r="Y1218" s="758"/>
      <c r="Z1218" s="758"/>
      <c r="AA1218" s="758"/>
      <c r="AB1218" s="758"/>
      <c r="AC1218" s="758"/>
      <c r="AD1218" s="758"/>
      <c r="AE1218" s="758"/>
      <c r="AF1218" s="758"/>
      <c r="AG1218" s="758"/>
      <c r="AH1218" s="758"/>
      <c r="AI1218" s="758"/>
      <c r="AJ1218" s="758"/>
      <c r="AK1218" s="759"/>
      <c r="AL1218" s="63"/>
    </row>
    <row r="1219" spans="1:39" s="33" customFormat="1" ht="84" customHeight="1" thickBot="1" x14ac:dyDescent="0.35">
      <c r="A1219" s="739"/>
      <c r="B1219" s="741"/>
      <c r="C1219" s="760" t="s">
        <v>43</v>
      </c>
      <c r="D1219" s="762" t="s">
        <v>44</v>
      </c>
      <c r="E1219" s="764" t="s">
        <v>59</v>
      </c>
      <c r="F1219" s="765"/>
      <c r="G1219" s="765"/>
      <c r="H1219" s="766"/>
      <c r="I1219" s="767" t="s">
        <v>58</v>
      </c>
      <c r="J1219" s="768"/>
      <c r="K1219" s="769"/>
      <c r="L1219" s="770"/>
      <c r="M1219" s="771" t="s">
        <v>49</v>
      </c>
      <c r="N1219" s="772"/>
      <c r="O1219" s="773" t="s">
        <v>103</v>
      </c>
      <c r="P1219" s="774"/>
      <c r="Q1219" s="774"/>
      <c r="R1219" s="775"/>
      <c r="S1219" s="776" t="s">
        <v>49</v>
      </c>
      <c r="T1219" s="777"/>
      <c r="U1219" s="778" t="s">
        <v>104</v>
      </c>
      <c r="V1219" s="779"/>
      <c r="W1219" s="779"/>
      <c r="X1219" s="779"/>
      <c r="Y1219" s="779"/>
      <c r="Z1219" s="780"/>
      <c r="AA1219" s="781" t="s">
        <v>49</v>
      </c>
      <c r="AB1219" s="782"/>
      <c r="AC1219" s="783" t="s">
        <v>105</v>
      </c>
      <c r="AD1219" s="784"/>
      <c r="AE1219" s="784"/>
      <c r="AF1219" s="785"/>
      <c r="AG1219" s="786" t="s">
        <v>49</v>
      </c>
      <c r="AH1219" s="787"/>
      <c r="AI1219" s="788" t="s">
        <v>23</v>
      </c>
      <c r="AJ1219" s="789"/>
      <c r="AK1219" s="790"/>
      <c r="AL1219" s="62"/>
    </row>
    <row r="1220" spans="1:39" ht="113.25" thickBot="1" x14ac:dyDescent="0.3">
      <c r="A1220" s="742"/>
      <c r="B1220" s="743"/>
      <c r="C1220" s="761"/>
      <c r="D1220" s="763"/>
      <c r="E1220" s="91" t="s">
        <v>81</v>
      </c>
      <c r="F1220" s="619" t="s">
        <v>82</v>
      </c>
      <c r="G1220" s="91" t="s">
        <v>83</v>
      </c>
      <c r="H1220" s="619" t="s">
        <v>84</v>
      </c>
      <c r="I1220" s="197" t="s">
        <v>81</v>
      </c>
      <c r="J1220" s="64" t="s">
        <v>92</v>
      </c>
      <c r="K1220" s="197" t="s">
        <v>93</v>
      </c>
      <c r="L1220" s="64" t="s">
        <v>94</v>
      </c>
      <c r="M1220" s="98" t="s">
        <v>85</v>
      </c>
      <c r="N1220" s="207" t="s">
        <v>86</v>
      </c>
      <c r="O1220" s="100" t="s">
        <v>87</v>
      </c>
      <c r="P1220" s="102" t="s">
        <v>101</v>
      </c>
      <c r="Q1220" s="100" t="s">
        <v>88</v>
      </c>
      <c r="R1220" s="102" t="s">
        <v>102</v>
      </c>
      <c r="S1220" s="103" t="s">
        <v>89</v>
      </c>
      <c r="T1220" s="213" t="s">
        <v>90</v>
      </c>
      <c r="U1220" s="104" t="s">
        <v>87</v>
      </c>
      <c r="V1220" s="107" t="s">
        <v>106</v>
      </c>
      <c r="W1220" s="105" t="s">
        <v>107</v>
      </c>
      <c r="X1220" s="108" t="s">
        <v>88</v>
      </c>
      <c r="Y1220" s="107" t="s">
        <v>108</v>
      </c>
      <c r="Z1220" s="105" t="s">
        <v>109</v>
      </c>
      <c r="AA1220" s="110" t="s">
        <v>95</v>
      </c>
      <c r="AB1220" s="111" t="s">
        <v>96</v>
      </c>
      <c r="AC1220" s="112" t="s">
        <v>87</v>
      </c>
      <c r="AD1220" s="113" t="s">
        <v>101</v>
      </c>
      <c r="AE1220" s="112" t="s">
        <v>88</v>
      </c>
      <c r="AF1220" s="113" t="s">
        <v>102</v>
      </c>
      <c r="AG1220" s="114" t="s">
        <v>91</v>
      </c>
      <c r="AH1220" s="115" t="s">
        <v>110</v>
      </c>
      <c r="AI1220" s="120" t="s">
        <v>111</v>
      </c>
      <c r="AJ1220" s="122" t="s">
        <v>112</v>
      </c>
      <c r="AK1220" s="151" t="s">
        <v>79</v>
      </c>
      <c r="AL1220" s="58"/>
      <c r="AM1220" s="59"/>
    </row>
    <row r="1221" spans="1:39" ht="15.75" thickBot="1" x14ac:dyDescent="0.3">
      <c r="A1221" s="708" t="s">
        <v>1</v>
      </c>
      <c r="B1221" s="709"/>
      <c r="C1221" s="139" t="s">
        <v>2</v>
      </c>
      <c r="D1221" s="143" t="s">
        <v>3</v>
      </c>
      <c r="E1221" s="144" t="s">
        <v>4</v>
      </c>
      <c r="F1221" s="264" t="s">
        <v>5</v>
      </c>
      <c r="G1221" s="144" t="s">
        <v>33</v>
      </c>
      <c r="H1221" s="264" t="s">
        <v>34</v>
      </c>
      <c r="I1221" s="263" t="s">
        <v>18</v>
      </c>
      <c r="J1221" s="146" t="s">
        <v>19</v>
      </c>
      <c r="K1221" s="263" t="s">
        <v>20</v>
      </c>
      <c r="L1221" s="264" t="s">
        <v>21</v>
      </c>
      <c r="M1221" s="145" t="s">
        <v>22</v>
      </c>
      <c r="N1221" s="264" t="s">
        <v>35</v>
      </c>
      <c r="O1221" s="144" t="s">
        <v>36</v>
      </c>
      <c r="P1221" s="264" t="s">
        <v>37</v>
      </c>
      <c r="Q1221" s="144" t="s">
        <v>38</v>
      </c>
      <c r="R1221" s="264" t="s">
        <v>24</v>
      </c>
      <c r="S1221" s="145" t="s">
        <v>25</v>
      </c>
      <c r="T1221" s="146" t="s">
        <v>26</v>
      </c>
      <c r="U1221" s="144" t="s">
        <v>27</v>
      </c>
      <c r="V1221" s="88" t="s">
        <v>28</v>
      </c>
      <c r="W1221" s="147" t="s">
        <v>29</v>
      </c>
      <c r="X1221" s="148" t="s">
        <v>30</v>
      </c>
      <c r="Y1221" s="89" t="s">
        <v>31</v>
      </c>
      <c r="Z1221" s="264" t="s">
        <v>32</v>
      </c>
      <c r="AA1221" s="145" t="s">
        <v>51</v>
      </c>
      <c r="AB1221" s="140" t="s">
        <v>52</v>
      </c>
      <c r="AC1221" s="144" t="s">
        <v>53</v>
      </c>
      <c r="AD1221" s="140" t="s">
        <v>54</v>
      </c>
      <c r="AE1221" s="144" t="s">
        <v>55</v>
      </c>
      <c r="AF1221" s="140" t="s">
        <v>56</v>
      </c>
      <c r="AG1221" s="145" t="s">
        <v>60</v>
      </c>
      <c r="AH1221" s="140" t="s">
        <v>61</v>
      </c>
      <c r="AI1221" s="139" t="s">
        <v>62</v>
      </c>
      <c r="AJ1221" s="140" t="s">
        <v>63</v>
      </c>
      <c r="AK1221" s="152" t="s">
        <v>64</v>
      </c>
      <c r="AL1221" s="60"/>
      <c r="AM1221" s="59"/>
    </row>
    <row r="1222" spans="1:39" ht="37.5" x14ac:dyDescent="0.25">
      <c r="A1222" s="31">
        <v>1</v>
      </c>
      <c r="B1222" s="131" t="s">
        <v>71</v>
      </c>
      <c r="C1222" s="864">
        <f>C1189</f>
        <v>349128</v>
      </c>
      <c r="D1222" s="865">
        <f>C1222-AH1233</f>
        <v>349128</v>
      </c>
      <c r="E1222" s="92"/>
      <c r="F1222" s="468"/>
      <c r="G1222" s="657"/>
      <c r="H1222" s="658"/>
      <c r="I1222" s="199"/>
      <c r="J1222" s="29"/>
      <c r="K1222" s="697"/>
      <c r="L1222" s="665"/>
      <c r="M1222" s="248">
        <f t="shared" ref="M1222:M1232" si="764">SUM(I1222,K1222)</f>
        <v>0</v>
      </c>
      <c r="N1222" s="249">
        <f t="shared" ref="N1222:N1232" si="765">SUM(J1222,L1222)</f>
        <v>0</v>
      </c>
      <c r="O1222" s="226"/>
      <c r="P1222" s="221"/>
      <c r="Q1222" s="226"/>
      <c r="R1222" s="221"/>
      <c r="S1222" s="245">
        <f t="shared" ref="S1222:S1232" si="766">O1222+Q1222</f>
        <v>0</v>
      </c>
      <c r="T1222" s="246">
        <f t="shared" ref="T1222:T1232" si="767">P1222+R1222</f>
        <v>0</v>
      </c>
      <c r="U1222" s="231"/>
      <c r="V1222" s="232"/>
      <c r="W1222" s="230"/>
      <c r="X1222" s="242"/>
      <c r="Y1222" s="232"/>
      <c r="Z1222" s="230"/>
      <c r="AA1222" s="239">
        <f t="shared" ref="AA1222:AA1232" si="768">U1222+X1222</f>
        <v>0</v>
      </c>
      <c r="AB1222" s="229">
        <f t="shared" ref="AB1222:AB1232" si="769">W1222+Z1222</f>
        <v>0</v>
      </c>
      <c r="AC1222" s="219"/>
      <c r="AD1222" s="222"/>
      <c r="AE1222" s="219"/>
      <c r="AF1222" s="222"/>
      <c r="AG1222" s="261">
        <f t="shared" ref="AG1222:AG1232" si="770">U1222+X1222+AC1222+AE1222</f>
        <v>0</v>
      </c>
      <c r="AH1222" s="262">
        <f t="shared" ref="AH1222:AH1232" si="771">W1222+Z1222+AD1222+AF1222</f>
        <v>0</v>
      </c>
      <c r="AI1222" s="67">
        <f>AD1222/C1189</f>
        <v>0</v>
      </c>
      <c r="AJ1222" s="141">
        <f>AF1222/C1189</f>
        <v>0</v>
      </c>
      <c r="AK1222" s="153">
        <f>AH1222/C1189</f>
        <v>0</v>
      </c>
      <c r="AL1222" s="61"/>
      <c r="AM1222" s="59"/>
    </row>
    <row r="1223" spans="1:39" ht="75" x14ac:dyDescent="0.25">
      <c r="A1223" s="32">
        <v>2</v>
      </c>
      <c r="B1223" s="131" t="s">
        <v>72</v>
      </c>
      <c r="C1223" s="864"/>
      <c r="D1223" s="865"/>
      <c r="E1223" s="92"/>
      <c r="F1223" s="468"/>
      <c r="G1223" s="657">
        <v>2</v>
      </c>
      <c r="H1223" s="658">
        <v>349128</v>
      </c>
      <c r="I1223" s="199"/>
      <c r="J1223" s="29"/>
      <c r="K1223" s="697">
        <v>2</v>
      </c>
      <c r="L1223" s="665">
        <v>349128</v>
      </c>
      <c r="M1223" s="248">
        <f t="shared" si="764"/>
        <v>2</v>
      </c>
      <c r="N1223" s="249">
        <f t="shared" si="765"/>
        <v>349128</v>
      </c>
      <c r="O1223" s="226"/>
      <c r="P1223" s="221"/>
      <c r="Q1223" s="226"/>
      <c r="R1223" s="221"/>
      <c r="S1223" s="245">
        <f t="shared" si="766"/>
        <v>0</v>
      </c>
      <c r="T1223" s="246">
        <f t="shared" si="767"/>
        <v>0</v>
      </c>
      <c r="U1223" s="231"/>
      <c r="V1223" s="232"/>
      <c r="W1223" s="230"/>
      <c r="X1223" s="242"/>
      <c r="Y1223" s="232"/>
      <c r="Z1223" s="230"/>
      <c r="AA1223" s="239">
        <f t="shared" si="768"/>
        <v>0</v>
      </c>
      <c r="AB1223" s="229">
        <f t="shared" si="769"/>
        <v>0</v>
      </c>
      <c r="AC1223" s="219"/>
      <c r="AD1223" s="222"/>
      <c r="AE1223" s="219"/>
      <c r="AF1223" s="222"/>
      <c r="AG1223" s="261">
        <f t="shared" si="770"/>
        <v>0</v>
      </c>
      <c r="AH1223" s="262">
        <f t="shared" si="771"/>
        <v>0</v>
      </c>
      <c r="AI1223" s="67">
        <f>AD1223/C1189</f>
        <v>0</v>
      </c>
      <c r="AJ1223" s="141">
        <f>AF1223/C1189</f>
        <v>0</v>
      </c>
      <c r="AK1223" s="153">
        <f>AH1223/C1189</f>
        <v>0</v>
      </c>
      <c r="AL1223" s="61"/>
      <c r="AM1223" s="59"/>
    </row>
    <row r="1224" spans="1:39" ht="37.5" x14ac:dyDescent="0.25">
      <c r="A1224" s="32">
        <v>3</v>
      </c>
      <c r="B1224" s="131" t="s">
        <v>73</v>
      </c>
      <c r="C1224" s="864"/>
      <c r="D1224" s="865"/>
      <c r="E1224" s="92"/>
      <c r="F1224" s="468"/>
      <c r="G1224" s="26"/>
      <c r="H1224" s="475"/>
      <c r="I1224" s="199"/>
      <c r="J1224" s="29"/>
      <c r="K1224" s="199"/>
      <c r="L1224" s="437"/>
      <c r="M1224" s="248">
        <f t="shared" si="764"/>
        <v>0</v>
      </c>
      <c r="N1224" s="249">
        <f t="shared" si="765"/>
        <v>0</v>
      </c>
      <c r="O1224" s="226"/>
      <c r="P1224" s="221"/>
      <c r="Q1224" s="226"/>
      <c r="R1224" s="221"/>
      <c r="S1224" s="245">
        <f t="shared" si="766"/>
        <v>0</v>
      </c>
      <c r="T1224" s="246">
        <f t="shared" si="767"/>
        <v>0</v>
      </c>
      <c r="U1224" s="231"/>
      <c r="V1224" s="232"/>
      <c r="W1224" s="230"/>
      <c r="X1224" s="242"/>
      <c r="Y1224" s="232"/>
      <c r="Z1224" s="230"/>
      <c r="AA1224" s="239">
        <f t="shared" si="768"/>
        <v>0</v>
      </c>
      <c r="AB1224" s="229">
        <f t="shared" si="769"/>
        <v>0</v>
      </c>
      <c r="AC1224" s="219"/>
      <c r="AD1224" s="222"/>
      <c r="AE1224" s="219"/>
      <c r="AF1224" s="222"/>
      <c r="AG1224" s="261">
        <f t="shared" si="770"/>
        <v>0</v>
      </c>
      <c r="AH1224" s="262">
        <f t="shared" si="771"/>
        <v>0</v>
      </c>
      <c r="AI1224" s="67">
        <f>AD1224/C1189</f>
        <v>0</v>
      </c>
      <c r="AJ1224" s="141">
        <f>AF1224/C1189</f>
        <v>0</v>
      </c>
      <c r="AK1224" s="153">
        <f>AH1224/C1189</f>
        <v>0</v>
      </c>
      <c r="AL1224" s="61"/>
      <c r="AM1224" s="59"/>
    </row>
    <row r="1225" spans="1:39" ht="37.5" x14ac:dyDescent="0.25">
      <c r="A1225" s="32">
        <v>4</v>
      </c>
      <c r="B1225" s="131" t="s">
        <v>74</v>
      </c>
      <c r="C1225" s="864"/>
      <c r="D1225" s="865"/>
      <c r="E1225" s="92"/>
      <c r="F1225" s="468"/>
      <c r="G1225" s="26"/>
      <c r="H1225" s="475"/>
      <c r="I1225" s="199"/>
      <c r="J1225" s="29"/>
      <c r="K1225" s="199"/>
      <c r="L1225" s="437"/>
      <c r="M1225" s="248">
        <f t="shared" si="764"/>
        <v>0</v>
      </c>
      <c r="N1225" s="249">
        <f t="shared" si="765"/>
        <v>0</v>
      </c>
      <c r="O1225" s="226"/>
      <c r="P1225" s="221"/>
      <c r="Q1225" s="226"/>
      <c r="R1225" s="221"/>
      <c r="S1225" s="245">
        <f t="shared" si="766"/>
        <v>0</v>
      </c>
      <c r="T1225" s="246">
        <f t="shared" si="767"/>
        <v>0</v>
      </c>
      <c r="U1225" s="231"/>
      <c r="V1225" s="232"/>
      <c r="W1225" s="230"/>
      <c r="X1225" s="242"/>
      <c r="Y1225" s="232"/>
      <c r="Z1225" s="230"/>
      <c r="AA1225" s="239">
        <f t="shared" si="768"/>
        <v>0</v>
      </c>
      <c r="AB1225" s="229">
        <f t="shared" si="769"/>
        <v>0</v>
      </c>
      <c r="AC1225" s="219"/>
      <c r="AD1225" s="222"/>
      <c r="AE1225" s="219"/>
      <c r="AF1225" s="222"/>
      <c r="AG1225" s="261">
        <f t="shared" si="770"/>
        <v>0</v>
      </c>
      <c r="AH1225" s="262">
        <f t="shared" si="771"/>
        <v>0</v>
      </c>
      <c r="AI1225" s="67">
        <f>AD1225/C1189</f>
        <v>0</v>
      </c>
      <c r="AJ1225" s="141">
        <f>AF1225/C1189</f>
        <v>0</v>
      </c>
      <c r="AK1225" s="153">
        <f>AH1225/C1189</f>
        <v>0</v>
      </c>
      <c r="AL1225" s="61"/>
      <c r="AM1225" s="59"/>
    </row>
    <row r="1226" spans="1:39" ht="37.5" x14ac:dyDescent="0.25">
      <c r="A1226" s="32">
        <v>5</v>
      </c>
      <c r="B1226" s="131" t="s">
        <v>75</v>
      </c>
      <c r="C1226" s="864"/>
      <c r="D1226" s="865"/>
      <c r="E1226" s="92"/>
      <c r="F1226" s="468"/>
      <c r="G1226" s="26"/>
      <c r="H1226" s="475"/>
      <c r="I1226" s="199"/>
      <c r="J1226" s="29"/>
      <c r="K1226" s="199"/>
      <c r="L1226" s="437"/>
      <c r="M1226" s="248">
        <f t="shared" si="764"/>
        <v>0</v>
      </c>
      <c r="N1226" s="249">
        <f t="shared" si="765"/>
        <v>0</v>
      </c>
      <c r="O1226" s="226"/>
      <c r="P1226" s="221"/>
      <c r="Q1226" s="226"/>
      <c r="R1226" s="221"/>
      <c r="S1226" s="245">
        <f t="shared" si="766"/>
        <v>0</v>
      </c>
      <c r="T1226" s="246">
        <f t="shared" si="767"/>
        <v>0</v>
      </c>
      <c r="U1226" s="231"/>
      <c r="V1226" s="232"/>
      <c r="W1226" s="230"/>
      <c r="X1226" s="242"/>
      <c r="Y1226" s="232"/>
      <c r="Z1226" s="230"/>
      <c r="AA1226" s="239">
        <f t="shared" si="768"/>
        <v>0</v>
      </c>
      <c r="AB1226" s="229">
        <f t="shared" si="769"/>
        <v>0</v>
      </c>
      <c r="AC1226" s="219"/>
      <c r="AD1226" s="222"/>
      <c r="AE1226" s="219"/>
      <c r="AF1226" s="222"/>
      <c r="AG1226" s="261">
        <f t="shared" si="770"/>
        <v>0</v>
      </c>
      <c r="AH1226" s="262">
        <f t="shared" si="771"/>
        <v>0</v>
      </c>
      <c r="AI1226" s="67">
        <f>AD1226/C1189</f>
        <v>0</v>
      </c>
      <c r="AJ1226" s="141">
        <f>AF1226/C1189</f>
        <v>0</v>
      </c>
      <c r="AK1226" s="153">
        <f>AH1226/C1189</f>
        <v>0</v>
      </c>
      <c r="AL1226" s="61"/>
      <c r="AM1226" s="59"/>
    </row>
    <row r="1227" spans="1:39" ht="37.5" x14ac:dyDescent="0.25">
      <c r="A1227" s="32">
        <v>6</v>
      </c>
      <c r="B1227" s="131" t="s">
        <v>76</v>
      </c>
      <c r="C1227" s="864"/>
      <c r="D1227" s="865"/>
      <c r="E1227" s="92"/>
      <c r="F1227" s="468"/>
      <c r="G1227" s="26"/>
      <c r="H1227" s="475"/>
      <c r="I1227" s="199"/>
      <c r="J1227" s="29"/>
      <c r="K1227" s="199"/>
      <c r="L1227" s="437"/>
      <c r="M1227" s="248">
        <f t="shared" si="764"/>
        <v>0</v>
      </c>
      <c r="N1227" s="249">
        <f t="shared" si="765"/>
        <v>0</v>
      </c>
      <c r="O1227" s="226"/>
      <c r="P1227" s="221"/>
      <c r="Q1227" s="226"/>
      <c r="R1227" s="221"/>
      <c r="S1227" s="245">
        <f t="shared" si="766"/>
        <v>0</v>
      </c>
      <c r="T1227" s="246">
        <f t="shared" si="767"/>
        <v>0</v>
      </c>
      <c r="U1227" s="231"/>
      <c r="V1227" s="232"/>
      <c r="W1227" s="230"/>
      <c r="X1227" s="242"/>
      <c r="Y1227" s="232"/>
      <c r="Z1227" s="230"/>
      <c r="AA1227" s="239">
        <f t="shared" si="768"/>
        <v>0</v>
      </c>
      <c r="AB1227" s="229">
        <f t="shared" si="769"/>
        <v>0</v>
      </c>
      <c r="AC1227" s="219"/>
      <c r="AD1227" s="222"/>
      <c r="AE1227" s="219"/>
      <c r="AF1227" s="222"/>
      <c r="AG1227" s="261">
        <f t="shared" si="770"/>
        <v>0</v>
      </c>
      <c r="AH1227" s="262">
        <f t="shared" si="771"/>
        <v>0</v>
      </c>
      <c r="AI1227" s="67">
        <f>AD1227/C1189</f>
        <v>0</v>
      </c>
      <c r="AJ1227" s="141">
        <f>AF1227/C1189</f>
        <v>0</v>
      </c>
      <c r="AK1227" s="153">
        <f>AH1227/C1189</f>
        <v>0</v>
      </c>
      <c r="AL1227" s="61"/>
      <c r="AM1227" s="59"/>
    </row>
    <row r="1228" spans="1:39" ht="38.25" thickBot="1" x14ac:dyDescent="0.35">
      <c r="A1228" s="32">
        <v>7</v>
      </c>
      <c r="B1228" s="132" t="s">
        <v>42</v>
      </c>
      <c r="C1228" s="864"/>
      <c r="D1228" s="865"/>
      <c r="E1228" s="92"/>
      <c r="F1228" s="468"/>
      <c r="G1228" s="26"/>
      <c r="H1228" s="475"/>
      <c r="I1228" s="199"/>
      <c r="J1228" s="29"/>
      <c r="K1228" s="199"/>
      <c r="L1228" s="437"/>
      <c r="M1228" s="248">
        <f t="shared" si="764"/>
        <v>0</v>
      </c>
      <c r="N1228" s="249">
        <f t="shared" si="765"/>
        <v>0</v>
      </c>
      <c r="O1228" s="226"/>
      <c r="P1228" s="221"/>
      <c r="Q1228" s="226"/>
      <c r="R1228" s="221"/>
      <c r="S1228" s="245">
        <f t="shared" si="766"/>
        <v>0</v>
      </c>
      <c r="T1228" s="246">
        <f t="shared" si="767"/>
        <v>0</v>
      </c>
      <c r="U1228" s="231"/>
      <c r="V1228" s="232"/>
      <c r="W1228" s="230"/>
      <c r="X1228" s="242"/>
      <c r="Y1228" s="232"/>
      <c r="Z1228" s="230"/>
      <c r="AA1228" s="239">
        <f t="shared" si="768"/>
        <v>0</v>
      </c>
      <c r="AB1228" s="229">
        <f t="shared" si="769"/>
        <v>0</v>
      </c>
      <c r="AC1228" s="219"/>
      <c r="AD1228" s="222"/>
      <c r="AE1228" s="219"/>
      <c r="AF1228" s="222"/>
      <c r="AG1228" s="261">
        <f t="shared" si="770"/>
        <v>0</v>
      </c>
      <c r="AH1228" s="262">
        <f t="shared" si="771"/>
        <v>0</v>
      </c>
      <c r="AI1228" s="67">
        <f>AD1228/C1189</f>
        <v>0</v>
      </c>
      <c r="AJ1228" s="141">
        <f>AF1228/C1189</f>
        <v>0</v>
      </c>
      <c r="AK1228" s="153">
        <f>AH1228/C1189</f>
        <v>0</v>
      </c>
      <c r="AL1228" s="61"/>
      <c r="AM1228" s="59"/>
    </row>
    <row r="1229" spans="1:39" ht="38.25" thickBot="1" x14ac:dyDescent="0.3">
      <c r="A1229" s="32">
        <v>8</v>
      </c>
      <c r="B1229" s="133" t="s">
        <v>67</v>
      </c>
      <c r="C1229" s="864"/>
      <c r="D1229" s="865"/>
      <c r="E1229" s="92"/>
      <c r="F1229" s="468"/>
      <c r="G1229" s="26"/>
      <c r="H1229" s="475"/>
      <c r="I1229" s="199"/>
      <c r="J1229" s="29"/>
      <c r="K1229" s="199"/>
      <c r="L1229" s="437"/>
      <c r="M1229" s="248">
        <f t="shared" si="764"/>
        <v>0</v>
      </c>
      <c r="N1229" s="249">
        <f t="shared" si="765"/>
        <v>0</v>
      </c>
      <c r="O1229" s="226"/>
      <c r="P1229" s="221"/>
      <c r="Q1229" s="226"/>
      <c r="R1229" s="221"/>
      <c r="S1229" s="245">
        <f t="shared" si="766"/>
        <v>0</v>
      </c>
      <c r="T1229" s="246">
        <f t="shared" si="767"/>
        <v>0</v>
      </c>
      <c r="U1229" s="231"/>
      <c r="V1229" s="232"/>
      <c r="W1229" s="230"/>
      <c r="X1229" s="242"/>
      <c r="Y1229" s="232"/>
      <c r="Z1229" s="230"/>
      <c r="AA1229" s="239">
        <f t="shared" si="768"/>
        <v>0</v>
      </c>
      <c r="AB1229" s="229">
        <f t="shared" si="769"/>
        <v>0</v>
      </c>
      <c r="AC1229" s="219"/>
      <c r="AD1229" s="222"/>
      <c r="AE1229" s="219"/>
      <c r="AF1229" s="222"/>
      <c r="AG1229" s="261">
        <f t="shared" si="770"/>
        <v>0</v>
      </c>
      <c r="AH1229" s="262">
        <f t="shared" si="771"/>
        <v>0</v>
      </c>
      <c r="AI1229" s="67">
        <f>AD1229/C1189</f>
        <v>0</v>
      </c>
      <c r="AJ1229" s="141">
        <f>AF1229/C1189</f>
        <v>0</v>
      </c>
      <c r="AK1229" s="153">
        <f>AH1229/C1189</f>
        <v>0</v>
      </c>
      <c r="AL1229" s="61"/>
      <c r="AM1229" s="59"/>
    </row>
    <row r="1230" spans="1:39" ht="21" x14ac:dyDescent="0.25">
      <c r="A1230" s="14" t="s">
        <v>69</v>
      </c>
      <c r="B1230" s="134"/>
      <c r="C1230" s="864"/>
      <c r="D1230" s="865"/>
      <c r="E1230" s="92"/>
      <c r="F1230" s="468"/>
      <c r="G1230" s="26"/>
      <c r="H1230" s="475"/>
      <c r="I1230" s="199"/>
      <c r="J1230" s="29"/>
      <c r="K1230" s="199"/>
      <c r="L1230" s="437"/>
      <c r="M1230" s="248">
        <f t="shared" si="764"/>
        <v>0</v>
      </c>
      <c r="N1230" s="249">
        <f t="shared" si="765"/>
        <v>0</v>
      </c>
      <c r="O1230" s="226"/>
      <c r="P1230" s="221"/>
      <c r="Q1230" s="226"/>
      <c r="R1230" s="221"/>
      <c r="S1230" s="245">
        <f t="shared" si="766"/>
        <v>0</v>
      </c>
      <c r="T1230" s="246">
        <f t="shared" si="767"/>
        <v>0</v>
      </c>
      <c r="U1230" s="231"/>
      <c r="V1230" s="232"/>
      <c r="W1230" s="230"/>
      <c r="X1230" s="242"/>
      <c r="Y1230" s="232"/>
      <c r="Z1230" s="230"/>
      <c r="AA1230" s="239">
        <f t="shared" si="768"/>
        <v>0</v>
      </c>
      <c r="AB1230" s="229">
        <f t="shared" si="769"/>
        <v>0</v>
      </c>
      <c r="AC1230" s="219"/>
      <c r="AD1230" s="222"/>
      <c r="AE1230" s="219"/>
      <c r="AF1230" s="222"/>
      <c r="AG1230" s="261">
        <f t="shared" si="770"/>
        <v>0</v>
      </c>
      <c r="AH1230" s="262">
        <f t="shared" si="771"/>
        <v>0</v>
      </c>
      <c r="AI1230" s="67">
        <f>AD1230/C1189</f>
        <v>0</v>
      </c>
      <c r="AJ1230" s="141">
        <f>AF1230/C1189</f>
        <v>0</v>
      </c>
      <c r="AK1230" s="153">
        <f>AH1230/C1189</f>
        <v>0</v>
      </c>
      <c r="AL1230" s="61"/>
      <c r="AM1230" s="59"/>
    </row>
    <row r="1231" spans="1:39" ht="21" x14ac:dyDescent="0.25">
      <c r="A1231" s="14" t="s">
        <v>68</v>
      </c>
      <c r="B1231" s="134"/>
      <c r="C1231" s="864"/>
      <c r="D1231" s="865"/>
      <c r="E1231" s="92"/>
      <c r="F1231" s="468"/>
      <c r="G1231" s="26"/>
      <c r="H1231" s="475"/>
      <c r="I1231" s="199"/>
      <c r="J1231" s="29"/>
      <c r="K1231" s="199"/>
      <c r="L1231" s="437"/>
      <c r="M1231" s="248">
        <f t="shared" si="764"/>
        <v>0</v>
      </c>
      <c r="N1231" s="249">
        <f t="shared" si="765"/>
        <v>0</v>
      </c>
      <c r="O1231" s="226"/>
      <c r="P1231" s="221"/>
      <c r="Q1231" s="226"/>
      <c r="R1231" s="221"/>
      <c r="S1231" s="245">
        <f t="shared" si="766"/>
        <v>0</v>
      </c>
      <c r="T1231" s="246">
        <f t="shared" si="767"/>
        <v>0</v>
      </c>
      <c r="U1231" s="231"/>
      <c r="V1231" s="232"/>
      <c r="W1231" s="230"/>
      <c r="X1231" s="242"/>
      <c r="Y1231" s="232"/>
      <c r="Z1231" s="230"/>
      <c r="AA1231" s="239">
        <f t="shared" si="768"/>
        <v>0</v>
      </c>
      <c r="AB1231" s="229">
        <f t="shared" si="769"/>
        <v>0</v>
      </c>
      <c r="AC1231" s="219"/>
      <c r="AD1231" s="222"/>
      <c r="AE1231" s="219"/>
      <c r="AF1231" s="222"/>
      <c r="AG1231" s="261">
        <f t="shared" si="770"/>
        <v>0</v>
      </c>
      <c r="AH1231" s="262">
        <f t="shared" si="771"/>
        <v>0</v>
      </c>
      <c r="AI1231" s="67">
        <f>AD1231/C1189</f>
        <v>0</v>
      </c>
      <c r="AJ1231" s="141">
        <f>AF1231/C1189</f>
        <v>0</v>
      </c>
      <c r="AK1231" s="153">
        <f>AH1231/C1189</f>
        <v>0</v>
      </c>
      <c r="AL1231" s="61"/>
      <c r="AM1231" s="59"/>
    </row>
    <row r="1232" spans="1:39" ht="21.75" thickBot="1" x14ac:dyDescent="0.3">
      <c r="A1232" s="14" t="s">
        <v>70</v>
      </c>
      <c r="B1232" s="134"/>
      <c r="C1232" s="878"/>
      <c r="D1232" s="879"/>
      <c r="E1232" s="95"/>
      <c r="F1232" s="474"/>
      <c r="G1232" s="27"/>
      <c r="H1232" s="476"/>
      <c r="I1232" s="201"/>
      <c r="J1232" s="30"/>
      <c r="K1232" s="201"/>
      <c r="L1232" s="438"/>
      <c r="M1232" s="248">
        <f t="shared" si="764"/>
        <v>0</v>
      </c>
      <c r="N1232" s="249">
        <f t="shared" si="765"/>
        <v>0</v>
      </c>
      <c r="O1232" s="44"/>
      <c r="P1232" s="20"/>
      <c r="Q1232" s="44"/>
      <c r="R1232" s="20"/>
      <c r="S1232" s="245">
        <f t="shared" si="766"/>
        <v>0</v>
      </c>
      <c r="T1232" s="246">
        <f t="shared" si="767"/>
        <v>0</v>
      </c>
      <c r="U1232" s="257"/>
      <c r="V1232" s="259"/>
      <c r="W1232" s="258"/>
      <c r="X1232" s="260"/>
      <c r="Y1232" s="259"/>
      <c r="Z1232" s="258"/>
      <c r="AA1232" s="239">
        <f t="shared" si="768"/>
        <v>0</v>
      </c>
      <c r="AB1232" s="229">
        <f t="shared" si="769"/>
        <v>0</v>
      </c>
      <c r="AC1232" s="149"/>
      <c r="AD1232" s="150"/>
      <c r="AE1232" s="149"/>
      <c r="AF1232" s="150"/>
      <c r="AG1232" s="261">
        <f t="shared" si="770"/>
        <v>0</v>
      </c>
      <c r="AH1232" s="262">
        <f t="shared" si="771"/>
        <v>0</v>
      </c>
      <c r="AI1232" s="68">
        <f>AD1232/C1189</f>
        <v>0</v>
      </c>
      <c r="AJ1232" s="142">
        <f>AF1232/C1189</f>
        <v>0</v>
      </c>
      <c r="AK1232" s="154">
        <f>AH1232/C1189</f>
        <v>0</v>
      </c>
      <c r="AL1232" s="61"/>
      <c r="AM1232" s="59"/>
    </row>
    <row r="1233" spans="1:39" ht="24" thickBot="1" x14ac:dyDescent="0.3">
      <c r="A1233" s="719" t="s">
        <v>40</v>
      </c>
      <c r="B1233" s="720"/>
      <c r="C1233" s="135">
        <f>C1222</f>
        <v>349128</v>
      </c>
      <c r="D1233" s="135">
        <f>D1222</f>
        <v>349128</v>
      </c>
      <c r="E1233" s="56">
        <f t="shared" ref="E1233:AG1233" si="772">SUM(E1222:E1232)</f>
        <v>0</v>
      </c>
      <c r="F1233" s="236">
        <f t="shared" si="772"/>
        <v>0</v>
      </c>
      <c r="G1233" s="56">
        <f t="shared" si="772"/>
        <v>2</v>
      </c>
      <c r="H1233" s="96">
        <f t="shared" si="772"/>
        <v>349128</v>
      </c>
      <c r="I1233" s="247">
        <f t="shared" si="772"/>
        <v>0</v>
      </c>
      <c r="J1233" s="46">
        <f t="shared" si="772"/>
        <v>0</v>
      </c>
      <c r="K1233" s="247">
        <f t="shared" si="772"/>
        <v>2</v>
      </c>
      <c r="L1233" s="236">
        <f t="shared" si="772"/>
        <v>349128</v>
      </c>
      <c r="M1233" s="82">
        <f t="shared" si="772"/>
        <v>2</v>
      </c>
      <c r="N1233" s="236">
        <f t="shared" si="772"/>
        <v>349128</v>
      </c>
      <c r="O1233" s="86">
        <f t="shared" si="772"/>
        <v>0</v>
      </c>
      <c r="P1233" s="236">
        <f t="shared" si="772"/>
        <v>0</v>
      </c>
      <c r="Q1233" s="86">
        <f t="shared" si="772"/>
        <v>0</v>
      </c>
      <c r="R1233" s="38">
        <f t="shared" si="772"/>
        <v>0</v>
      </c>
      <c r="S1233" s="75">
        <f t="shared" si="772"/>
        <v>0</v>
      </c>
      <c r="T1233" s="38">
        <f t="shared" si="772"/>
        <v>0</v>
      </c>
      <c r="U1233" s="85">
        <f t="shared" si="772"/>
        <v>0</v>
      </c>
      <c r="V1233" s="38">
        <f t="shared" si="772"/>
        <v>0</v>
      </c>
      <c r="W1233" s="96">
        <f t="shared" si="772"/>
        <v>0</v>
      </c>
      <c r="X1233" s="75">
        <f t="shared" si="772"/>
        <v>0</v>
      </c>
      <c r="Y1233" s="38">
        <f t="shared" si="772"/>
        <v>0</v>
      </c>
      <c r="Z1233" s="38">
        <f t="shared" si="772"/>
        <v>0</v>
      </c>
      <c r="AA1233" s="136">
        <f t="shared" si="772"/>
        <v>0</v>
      </c>
      <c r="AB1233" s="46">
        <f t="shared" si="772"/>
        <v>0</v>
      </c>
      <c r="AC1233" s="97">
        <f t="shared" si="772"/>
        <v>0</v>
      </c>
      <c r="AD1233" s="46">
        <f t="shared" si="772"/>
        <v>0</v>
      </c>
      <c r="AE1233" s="86">
        <f t="shared" si="772"/>
        <v>0</v>
      </c>
      <c r="AF1233" s="46">
        <f t="shared" si="772"/>
        <v>0</v>
      </c>
      <c r="AG1233" s="75">
        <f t="shared" si="772"/>
        <v>0</v>
      </c>
      <c r="AH1233" s="96">
        <f>SUM(AH1222:AH1232)</f>
        <v>0</v>
      </c>
      <c r="AI1233" s="137">
        <f>AD1233/C1189</f>
        <v>0</v>
      </c>
      <c r="AJ1233" s="138">
        <f>AF1233/C1189</f>
        <v>0</v>
      </c>
      <c r="AK1233" s="65">
        <f>AH1233/C1189</f>
        <v>0</v>
      </c>
      <c r="AL1233" s="61"/>
      <c r="AM1233" s="59"/>
    </row>
    <row r="1234" spans="1:39" x14ac:dyDescent="0.25">
      <c r="E1234" s="336" t="str">
        <f>IF(E1202=E1233,"OK","BŁĄD")</f>
        <v>OK</v>
      </c>
      <c r="F1234" s="610" t="str">
        <f t="shared" ref="F1234" si="773">IF(F1202=F1233,"OK","BŁĄD")</f>
        <v>OK</v>
      </c>
      <c r="G1234" s="336" t="str">
        <f t="shared" ref="G1234" si="774">IF(G1202=G1233,"OK","BŁĄD")</f>
        <v>OK</v>
      </c>
      <c r="H1234" s="610" t="str">
        <f t="shared" ref="H1234" si="775">IF(H1202=H1233,"OK","BŁĄD")</f>
        <v>OK</v>
      </c>
      <c r="I1234" s="573" t="str">
        <f t="shared" ref="I1234" si="776">IF(I1202=I1233,"OK","BŁĄD")</f>
        <v>OK</v>
      </c>
      <c r="J1234" s="336" t="str">
        <f t="shared" ref="J1234" si="777">IF(J1202=J1233,"OK","BŁĄD")</f>
        <v>OK</v>
      </c>
      <c r="K1234" s="573" t="str">
        <f t="shared" ref="K1234" si="778">IF(K1202=K1233,"OK","BŁĄD")</f>
        <v>OK</v>
      </c>
      <c r="L1234" s="610" t="str">
        <f t="shared" ref="L1234" si="779">IF(L1202=L1233,"OK","BŁĄD")</f>
        <v>OK</v>
      </c>
      <c r="M1234" s="336" t="str">
        <f t="shared" ref="M1234" si="780">IF(M1202=M1233,"OK","BŁĄD")</f>
        <v>OK</v>
      </c>
      <c r="N1234" s="336" t="str">
        <f t="shared" ref="N1234" si="781">IF(N1202=N1233,"OK","BŁĄD")</f>
        <v>OK</v>
      </c>
      <c r="O1234" s="336" t="str">
        <f t="shared" ref="O1234" si="782">IF(O1202=O1233,"OK","BŁĄD")</f>
        <v>OK</v>
      </c>
      <c r="P1234" s="336" t="str">
        <f t="shared" ref="P1234" si="783">IF(P1202=P1233,"OK","BŁĄD")</f>
        <v>OK</v>
      </c>
      <c r="Q1234" s="336" t="str">
        <f t="shared" ref="Q1234" si="784">IF(Q1202=Q1233,"OK","BŁĄD")</f>
        <v>OK</v>
      </c>
      <c r="R1234" s="336" t="str">
        <f t="shared" ref="R1234" si="785">IF(R1202=R1233,"OK","BŁĄD")</f>
        <v>OK</v>
      </c>
      <c r="S1234" s="336" t="str">
        <f t="shared" ref="S1234" si="786">IF(S1202=S1233,"OK","BŁĄD")</f>
        <v>OK</v>
      </c>
      <c r="T1234" s="336" t="str">
        <f t="shared" ref="T1234" si="787">IF(T1202=T1233,"OK","BŁĄD")</f>
        <v>OK</v>
      </c>
      <c r="U1234" s="336" t="str">
        <f t="shared" ref="U1234" si="788">IF(U1202=U1233,"OK","BŁĄD")</f>
        <v>OK</v>
      </c>
      <c r="V1234" s="336" t="str">
        <f t="shared" ref="V1234" si="789">IF(V1202=V1233,"OK","BŁĄD")</f>
        <v>OK</v>
      </c>
      <c r="W1234" s="336" t="str">
        <f t="shared" ref="W1234" si="790">IF(W1202=W1233,"OK","BŁĄD")</f>
        <v>OK</v>
      </c>
      <c r="X1234" s="336" t="str">
        <f t="shared" ref="X1234" si="791">IF(X1202=X1233,"OK","BŁĄD")</f>
        <v>OK</v>
      </c>
      <c r="Y1234" s="336" t="str">
        <f t="shared" ref="Y1234" si="792">IF(Y1202=Y1233,"OK","BŁĄD")</f>
        <v>OK</v>
      </c>
      <c r="Z1234" s="336" t="str">
        <f t="shared" ref="Z1234" si="793">IF(Z1202=Z1233,"OK","BŁĄD")</f>
        <v>OK</v>
      </c>
      <c r="AA1234" s="336" t="str">
        <f t="shared" ref="AA1234" si="794">IF(AA1202=AA1233,"OK","BŁĄD")</f>
        <v>OK</v>
      </c>
      <c r="AB1234" s="336" t="str">
        <f t="shared" ref="AB1234" si="795">IF(AB1202=AB1233,"OK","BŁĄD")</f>
        <v>OK</v>
      </c>
      <c r="AC1234" s="336" t="str">
        <f t="shared" ref="AC1234" si="796">IF(AC1202=AC1233,"OK","BŁĄD")</f>
        <v>OK</v>
      </c>
      <c r="AD1234" s="336" t="str">
        <f t="shared" ref="AD1234" si="797">IF(AD1202=AD1233,"OK","BŁĄD")</f>
        <v>OK</v>
      </c>
      <c r="AE1234" s="336" t="str">
        <f t="shared" ref="AE1234" si="798">IF(AE1202=AE1233,"OK","BŁĄD")</f>
        <v>OK</v>
      </c>
      <c r="AF1234" s="336" t="str">
        <f t="shared" ref="AF1234" si="799">IF(AF1202=AF1233,"OK","BŁĄD")</f>
        <v>OK</v>
      </c>
      <c r="AG1234" s="336" t="str">
        <f t="shared" ref="AG1234" si="800">IF(AG1202=AG1233,"OK","BŁĄD")</f>
        <v>OK</v>
      </c>
      <c r="AH1234" s="336" t="str">
        <f t="shared" ref="AH1234" si="801">IF(AH1202=AH1233,"OK","BŁĄD")</f>
        <v>OK</v>
      </c>
      <c r="AJ1234" s="59"/>
      <c r="AK1234" s="59"/>
      <c r="AL1234" s="59"/>
      <c r="AM1234" s="59"/>
    </row>
    <row r="1235" spans="1:39" ht="15.75" thickBot="1" x14ac:dyDescent="0.3">
      <c r="AJ1235" s="59"/>
      <c r="AK1235" s="59"/>
      <c r="AL1235" s="59"/>
      <c r="AM1235" s="59"/>
    </row>
    <row r="1236" spans="1:39" ht="19.5" thickTop="1" x14ac:dyDescent="0.3">
      <c r="A1236" s="721" t="s">
        <v>45</v>
      </c>
      <c r="B1236" s="722"/>
      <c r="C1236" s="722"/>
      <c r="D1236" s="722"/>
      <c r="E1236" s="722"/>
      <c r="F1236" s="722"/>
      <c r="G1236" s="722"/>
      <c r="H1236" s="722"/>
      <c r="I1236" s="722"/>
      <c r="J1236" s="722"/>
      <c r="K1236" s="723"/>
      <c r="L1236" s="722"/>
      <c r="M1236" s="722"/>
      <c r="N1236" s="722"/>
      <c r="O1236" s="722"/>
      <c r="P1236" s="722"/>
      <c r="Q1236" s="724"/>
      <c r="AD1236" s="33" t="s">
        <v>50</v>
      </c>
      <c r="AE1236" s="3" t="str">
        <f>IF(AH1233=AH1202,"OK","BŁĄD")</f>
        <v>OK</v>
      </c>
    </row>
    <row r="1237" spans="1:39" x14ac:dyDescent="0.25">
      <c r="A1237" s="725"/>
      <c r="B1237" s="726"/>
      <c r="C1237" s="726"/>
      <c r="D1237" s="726"/>
      <c r="E1237" s="726"/>
      <c r="F1237" s="726"/>
      <c r="G1237" s="726"/>
      <c r="H1237" s="726"/>
      <c r="I1237" s="726"/>
      <c r="J1237" s="726"/>
      <c r="K1237" s="727"/>
      <c r="L1237" s="726"/>
      <c r="M1237" s="726"/>
      <c r="N1237" s="726"/>
      <c r="O1237" s="726"/>
      <c r="P1237" s="726"/>
      <c r="Q1237" s="728"/>
    </row>
    <row r="1238" spans="1:39" x14ac:dyDescent="0.25">
      <c r="A1238" s="725"/>
      <c r="B1238" s="726"/>
      <c r="C1238" s="726"/>
      <c r="D1238" s="726"/>
      <c r="E1238" s="726"/>
      <c r="F1238" s="726"/>
      <c r="G1238" s="726"/>
      <c r="H1238" s="726"/>
      <c r="I1238" s="726"/>
      <c r="J1238" s="726"/>
      <c r="K1238" s="727"/>
      <c r="L1238" s="726"/>
      <c r="M1238" s="726"/>
      <c r="N1238" s="726"/>
      <c r="O1238" s="726"/>
      <c r="P1238" s="726"/>
      <c r="Q1238" s="728"/>
    </row>
    <row r="1239" spans="1:39" x14ac:dyDescent="0.25">
      <c r="A1239" s="725"/>
      <c r="B1239" s="726"/>
      <c r="C1239" s="726"/>
      <c r="D1239" s="726"/>
      <c r="E1239" s="726"/>
      <c r="F1239" s="726"/>
      <c r="G1239" s="726"/>
      <c r="H1239" s="726"/>
      <c r="I1239" s="726"/>
      <c r="J1239" s="726"/>
      <c r="K1239" s="727"/>
      <c r="L1239" s="726"/>
      <c r="M1239" s="726"/>
      <c r="N1239" s="726"/>
      <c r="O1239" s="726"/>
      <c r="P1239" s="726"/>
      <c r="Q1239" s="728"/>
    </row>
    <row r="1240" spans="1:39" x14ac:dyDescent="0.25">
      <c r="A1240" s="725"/>
      <c r="B1240" s="726"/>
      <c r="C1240" s="726"/>
      <c r="D1240" s="726"/>
      <c r="E1240" s="726"/>
      <c r="F1240" s="726"/>
      <c r="G1240" s="726"/>
      <c r="H1240" s="726"/>
      <c r="I1240" s="726"/>
      <c r="J1240" s="726"/>
      <c r="K1240" s="727"/>
      <c r="L1240" s="726"/>
      <c r="M1240" s="726"/>
      <c r="N1240" s="726"/>
      <c r="O1240" s="726"/>
      <c r="P1240" s="726"/>
      <c r="Q1240" s="728"/>
    </row>
    <row r="1241" spans="1:39" x14ac:dyDescent="0.25">
      <c r="A1241" s="725"/>
      <c r="B1241" s="726"/>
      <c r="C1241" s="726"/>
      <c r="D1241" s="726"/>
      <c r="E1241" s="726"/>
      <c r="F1241" s="726"/>
      <c r="G1241" s="726"/>
      <c r="H1241" s="726"/>
      <c r="I1241" s="726"/>
      <c r="J1241" s="726"/>
      <c r="K1241" s="727"/>
      <c r="L1241" s="726"/>
      <c r="M1241" s="726"/>
      <c r="N1241" s="726"/>
      <c r="O1241" s="726"/>
      <c r="P1241" s="726"/>
      <c r="Q1241" s="728"/>
    </row>
    <row r="1242" spans="1:39" x14ac:dyDescent="0.25">
      <c r="A1242" s="725"/>
      <c r="B1242" s="726"/>
      <c r="C1242" s="726"/>
      <c r="D1242" s="726"/>
      <c r="E1242" s="726"/>
      <c r="F1242" s="726"/>
      <c r="G1242" s="726"/>
      <c r="H1242" s="726"/>
      <c r="I1242" s="726"/>
      <c r="J1242" s="726"/>
      <c r="K1242" s="727"/>
      <c r="L1242" s="726"/>
      <c r="M1242" s="726"/>
      <c r="N1242" s="726"/>
      <c r="O1242" s="726"/>
      <c r="P1242" s="726"/>
      <c r="Q1242" s="728"/>
    </row>
    <row r="1243" spans="1:39" x14ac:dyDescent="0.25">
      <c r="A1243" s="725"/>
      <c r="B1243" s="726"/>
      <c r="C1243" s="726"/>
      <c r="D1243" s="726"/>
      <c r="E1243" s="726"/>
      <c r="F1243" s="726"/>
      <c r="G1243" s="726"/>
      <c r="H1243" s="726"/>
      <c r="I1243" s="726"/>
      <c r="J1243" s="726"/>
      <c r="K1243" s="727"/>
      <c r="L1243" s="726"/>
      <c r="M1243" s="726"/>
      <c r="N1243" s="726"/>
      <c r="O1243" s="726"/>
      <c r="P1243" s="726"/>
      <c r="Q1243" s="728"/>
    </row>
    <row r="1244" spans="1:39" ht="15.75" thickBot="1" x14ac:dyDescent="0.3">
      <c r="A1244" s="729"/>
      <c r="B1244" s="730"/>
      <c r="C1244" s="730"/>
      <c r="D1244" s="730"/>
      <c r="E1244" s="730"/>
      <c r="F1244" s="730"/>
      <c r="G1244" s="730"/>
      <c r="H1244" s="730"/>
      <c r="I1244" s="730"/>
      <c r="J1244" s="730"/>
      <c r="K1244" s="731"/>
      <c r="L1244" s="730"/>
      <c r="M1244" s="730"/>
      <c r="N1244" s="730"/>
      <c r="O1244" s="730"/>
      <c r="P1244" s="730"/>
      <c r="Q1244" s="732"/>
    </row>
    <row r="1245" spans="1:39" ht="15.75" thickTop="1" x14ac:dyDescent="0.25"/>
    <row r="1246" spans="1:39" x14ac:dyDescent="0.25">
      <c r="B1246" s="1"/>
      <c r="C1246" s="1"/>
    </row>
    <row r="1249" spans="1:38" ht="18.75" x14ac:dyDescent="0.3">
      <c r="B1249" s="2" t="s">
        <v>15</v>
      </c>
      <c r="C1249" s="2"/>
      <c r="D1249" s="2"/>
      <c r="E1249" s="2"/>
      <c r="F1249" s="618"/>
      <c r="G1249" s="2"/>
    </row>
    <row r="1250" spans="1:38" ht="26.25" x14ac:dyDescent="0.4">
      <c r="B1250" s="868" t="s">
        <v>131</v>
      </c>
      <c r="C1250" s="868"/>
      <c r="D1250" s="868"/>
      <c r="E1250" s="868"/>
      <c r="F1250" s="868"/>
      <c r="G1250" s="868"/>
      <c r="H1250" s="868"/>
      <c r="I1250" s="868"/>
      <c r="J1250" s="868"/>
      <c r="K1250" s="869"/>
      <c r="L1250" s="868"/>
      <c r="M1250" s="868"/>
      <c r="N1250" s="868"/>
      <c r="O1250" s="868"/>
      <c r="S1250" s="3"/>
      <c r="X1250" s="3"/>
      <c r="AA1250" s="3"/>
      <c r="AG1250" s="3"/>
    </row>
    <row r="1251" spans="1:38" ht="21.75" thickBot="1" x14ac:dyDescent="0.4">
      <c r="B1251" s="8"/>
      <c r="C1251" s="8"/>
      <c r="D1251" s="8"/>
      <c r="E1251" s="8"/>
      <c r="F1251" s="214"/>
      <c r="G1251" s="8"/>
      <c r="H1251" s="214"/>
      <c r="I1251" s="196"/>
      <c r="J1251" s="214"/>
      <c r="K1251" s="196"/>
      <c r="L1251" s="214"/>
    </row>
    <row r="1252" spans="1:38" ht="27" customHeight="1" thickBot="1" x14ac:dyDescent="0.3">
      <c r="A1252" s="791" t="s">
        <v>150</v>
      </c>
      <c r="B1252" s="792"/>
      <c r="C1252" s="792"/>
      <c r="D1252" s="792"/>
      <c r="E1252" s="792"/>
      <c r="F1252" s="792"/>
      <c r="G1252" s="792"/>
      <c r="H1252" s="792"/>
      <c r="I1252" s="792"/>
      <c r="J1252" s="792"/>
      <c r="K1252" s="793"/>
      <c r="L1252" s="792"/>
      <c r="M1252" s="792"/>
      <c r="N1252" s="792"/>
      <c r="O1252" s="792"/>
      <c r="P1252" s="792"/>
      <c r="Q1252" s="792"/>
      <c r="R1252" s="792"/>
      <c r="S1252" s="792"/>
      <c r="T1252" s="792"/>
      <c r="U1252" s="792"/>
      <c r="V1252" s="792"/>
      <c r="W1252" s="792"/>
      <c r="X1252" s="792"/>
      <c r="Y1252" s="792"/>
      <c r="Z1252" s="792"/>
      <c r="AA1252" s="792"/>
      <c r="AB1252" s="792"/>
      <c r="AC1252" s="792"/>
      <c r="AD1252" s="792"/>
      <c r="AE1252" s="792"/>
      <c r="AF1252" s="792"/>
      <c r="AG1252" s="792"/>
      <c r="AH1252" s="792"/>
      <c r="AI1252" s="792"/>
      <c r="AJ1252" s="792"/>
      <c r="AK1252" s="792"/>
      <c r="AL1252" s="43"/>
    </row>
    <row r="1253" spans="1:38" ht="33.75" customHeight="1" x14ac:dyDescent="0.25">
      <c r="A1253" s="794" t="s">
        <v>0</v>
      </c>
      <c r="B1253" s="795"/>
      <c r="C1253" s="744" t="s">
        <v>41</v>
      </c>
      <c r="D1253" s="745"/>
      <c r="E1253" s="748" t="s">
        <v>80</v>
      </c>
      <c r="F1253" s="749"/>
      <c r="G1253" s="749"/>
      <c r="H1253" s="749"/>
      <c r="I1253" s="749"/>
      <c r="J1253" s="749"/>
      <c r="K1253" s="750"/>
      <c r="L1253" s="749"/>
      <c r="M1253" s="749"/>
      <c r="N1253" s="802"/>
      <c r="O1253" s="754" t="s">
        <v>78</v>
      </c>
      <c r="P1253" s="755"/>
      <c r="Q1253" s="755"/>
      <c r="R1253" s="755"/>
      <c r="S1253" s="755"/>
      <c r="T1253" s="755"/>
      <c r="U1253" s="755"/>
      <c r="V1253" s="755"/>
      <c r="W1253" s="755"/>
      <c r="X1253" s="755"/>
      <c r="Y1253" s="755"/>
      <c r="Z1253" s="755"/>
      <c r="AA1253" s="755"/>
      <c r="AB1253" s="755"/>
      <c r="AC1253" s="755"/>
      <c r="AD1253" s="755"/>
      <c r="AE1253" s="755"/>
      <c r="AF1253" s="755"/>
      <c r="AG1253" s="755"/>
      <c r="AH1253" s="755"/>
      <c r="AI1253" s="755"/>
      <c r="AJ1253" s="755"/>
      <c r="AK1253" s="755"/>
      <c r="AL1253" s="756"/>
    </row>
    <row r="1254" spans="1:38" ht="51" customHeight="1" thickBot="1" x14ac:dyDescent="0.3">
      <c r="A1254" s="796"/>
      <c r="B1254" s="797"/>
      <c r="C1254" s="800"/>
      <c r="D1254" s="801"/>
      <c r="E1254" s="803"/>
      <c r="F1254" s="804"/>
      <c r="G1254" s="804"/>
      <c r="H1254" s="804"/>
      <c r="I1254" s="804"/>
      <c r="J1254" s="804"/>
      <c r="K1254" s="805"/>
      <c r="L1254" s="804"/>
      <c r="M1254" s="804"/>
      <c r="N1254" s="806"/>
      <c r="O1254" s="859"/>
      <c r="P1254" s="860"/>
      <c r="Q1254" s="860"/>
      <c r="R1254" s="860"/>
      <c r="S1254" s="860"/>
      <c r="T1254" s="860"/>
      <c r="U1254" s="860"/>
      <c r="V1254" s="860"/>
      <c r="W1254" s="860"/>
      <c r="X1254" s="860"/>
      <c r="Y1254" s="860"/>
      <c r="Z1254" s="860"/>
      <c r="AA1254" s="860"/>
      <c r="AB1254" s="860"/>
      <c r="AC1254" s="860"/>
      <c r="AD1254" s="860"/>
      <c r="AE1254" s="860"/>
      <c r="AF1254" s="860"/>
      <c r="AG1254" s="860"/>
      <c r="AH1254" s="860"/>
      <c r="AI1254" s="860"/>
      <c r="AJ1254" s="860"/>
      <c r="AK1254" s="860"/>
      <c r="AL1254" s="861"/>
    </row>
    <row r="1255" spans="1:38" ht="75" customHeight="1" x14ac:dyDescent="0.25">
      <c r="A1255" s="796"/>
      <c r="B1255" s="797"/>
      <c r="C1255" s="862" t="s">
        <v>43</v>
      </c>
      <c r="D1255" s="866" t="s">
        <v>44</v>
      </c>
      <c r="E1255" s="853" t="s">
        <v>59</v>
      </c>
      <c r="F1255" s="854"/>
      <c r="G1255" s="854"/>
      <c r="H1255" s="855"/>
      <c r="I1255" s="845" t="s">
        <v>58</v>
      </c>
      <c r="J1255" s="846"/>
      <c r="K1255" s="847"/>
      <c r="L1255" s="848"/>
      <c r="M1255" s="841" t="s">
        <v>49</v>
      </c>
      <c r="N1255" s="842"/>
      <c r="O1255" s="807" t="s">
        <v>103</v>
      </c>
      <c r="P1255" s="808"/>
      <c r="Q1255" s="808"/>
      <c r="R1255" s="808"/>
      <c r="S1255" s="811" t="s">
        <v>49</v>
      </c>
      <c r="T1255" s="812"/>
      <c r="U1255" s="815" t="s">
        <v>104</v>
      </c>
      <c r="V1255" s="816"/>
      <c r="W1255" s="816"/>
      <c r="X1255" s="816"/>
      <c r="Y1255" s="816"/>
      <c r="Z1255" s="817"/>
      <c r="AA1255" s="821" t="s">
        <v>49</v>
      </c>
      <c r="AB1255" s="822"/>
      <c r="AC1255" s="825" t="s">
        <v>105</v>
      </c>
      <c r="AD1255" s="826"/>
      <c r="AE1255" s="826"/>
      <c r="AF1255" s="827"/>
      <c r="AG1255" s="831" t="s">
        <v>49</v>
      </c>
      <c r="AH1255" s="832"/>
      <c r="AI1255" s="835" t="s">
        <v>23</v>
      </c>
      <c r="AJ1255" s="836"/>
      <c r="AK1255" s="836"/>
      <c r="AL1255" s="837"/>
    </row>
    <row r="1256" spans="1:38" ht="75" customHeight="1" thickBot="1" x14ac:dyDescent="0.3">
      <c r="A1256" s="796"/>
      <c r="B1256" s="797"/>
      <c r="C1256" s="862"/>
      <c r="D1256" s="866"/>
      <c r="E1256" s="856"/>
      <c r="F1256" s="857"/>
      <c r="G1256" s="857"/>
      <c r="H1256" s="858"/>
      <c r="I1256" s="849"/>
      <c r="J1256" s="850"/>
      <c r="K1256" s="851"/>
      <c r="L1256" s="852"/>
      <c r="M1256" s="843"/>
      <c r="N1256" s="844"/>
      <c r="O1256" s="809"/>
      <c r="P1256" s="810"/>
      <c r="Q1256" s="810"/>
      <c r="R1256" s="810"/>
      <c r="S1256" s="813"/>
      <c r="T1256" s="814"/>
      <c r="U1256" s="818"/>
      <c r="V1256" s="819"/>
      <c r="W1256" s="819"/>
      <c r="X1256" s="819"/>
      <c r="Y1256" s="819"/>
      <c r="Z1256" s="820"/>
      <c r="AA1256" s="823"/>
      <c r="AB1256" s="824"/>
      <c r="AC1256" s="828"/>
      <c r="AD1256" s="829"/>
      <c r="AE1256" s="829"/>
      <c r="AF1256" s="830"/>
      <c r="AG1256" s="833"/>
      <c r="AH1256" s="834"/>
      <c r="AI1256" s="838"/>
      <c r="AJ1256" s="839"/>
      <c r="AK1256" s="839"/>
      <c r="AL1256" s="840"/>
    </row>
    <row r="1257" spans="1:38" ht="139.5" customHeight="1" thickBot="1" x14ac:dyDescent="0.3">
      <c r="A1257" s="798"/>
      <c r="B1257" s="799"/>
      <c r="C1257" s="863"/>
      <c r="D1257" s="867"/>
      <c r="E1257" s="91" t="s">
        <v>81</v>
      </c>
      <c r="F1257" s="619" t="s">
        <v>82</v>
      </c>
      <c r="G1257" s="91" t="s">
        <v>83</v>
      </c>
      <c r="H1257" s="619" t="s">
        <v>84</v>
      </c>
      <c r="I1257" s="197" t="s">
        <v>81</v>
      </c>
      <c r="J1257" s="64" t="s">
        <v>92</v>
      </c>
      <c r="K1257" s="197" t="s">
        <v>93</v>
      </c>
      <c r="L1257" s="64" t="s">
        <v>94</v>
      </c>
      <c r="M1257" s="98" t="s">
        <v>85</v>
      </c>
      <c r="N1257" s="207" t="s">
        <v>86</v>
      </c>
      <c r="O1257" s="100" t="s">
        <v>87</v>
      </c>
      <c r="P1257" s="102" t="s">
        <v>101</v>
      </c>
      <c r="Q1257" s="100" t="s">
        <v>88</v>
      </c>
      <c r="R1257" s="102" t="s">
        <v>102</v>
      </c>
      <c r="S1257" s="103" t="s">
        <v>89</v>
      </c>
      <c r="T1257" s="213" t="s">
        <v>90</v>
      </c>
      <c r="U1257" s="104" t="s">
        <v>87</v>
      </c>
      <c r="V1257" s="107" t="s">
        <v>106</v>
      </c>
      <c r="W1257" s="105" t="s">
        <v>107</v>
      </c>
      <c r="X1257" s="108" t="s">
        <v>88</v>
      </c>
      <c r="Y1257" s="107" t="s">
        <v>108</v>
      </c>
      <c r="Z1257" s="105" t="s">
        <v>109</v>
      </c>
      <c r="AA1257" s="110" t="s">
        <v>95</v>
      </c>
      <c r="AB1257" s="111" t="s">
        <v>96</v>
      </c>
      <c r="AC1257" s="112" t="s">
        <v>87</v>
      </c>
      <c r="AD1257" s="113" t="s">
        <v>101</v>
      </c>
      <c r="AE1257" s="112" t="s">
        <v>88</v>
      </c>
      <c r="AF1257" s="113" t="s">
        <v>102</v>
      </c>
      <c r="AG1257" s="114" t="s">
        <v>91</v>
      </c>
      <c r="AH1257" s="115" t="s">
        <v>110</v>
      </c>
      <c r="AI1257" s="120" t="s">
        <v>111</v>
      </c>
      <c r="AJ1257" s="121" t="s">
        <v>112</v>
      </c>
      <c r="AK1257" s="122" t="s">
        <v>39</v>
      </c>
      <c r="AL1257" s="124" t="s">
        <v>57</v>
      </c>
    </row>
    <row r="1258" spans="1:38" ht="38.25" customHeight="1" thickBot="1" x14ac:dyDescent="0.3">
      <c r="A1258" s="708" t="s">
        <v>1</v>
      </c>
      <c r="B1258" s="712"/>
      <c r="C1258" s="5" t="s">
        <v>2</v>
      </c>
      <c r="D1258" s="70" t="s">
        <v>3</v>
      </c>
      <c r="E1258" s="5" t="s">
        <v>4</v>
      </c>
      <c r="F1258" s="208" t="s">
        <v>5</v>
      </c>
      <c r="G1258" s="5" t="s">
        <v>33</v>
      </c>
      <c r="H1258" s="208" t="s">
        <v>34</v>
      </c>
      <c r="I1258" s="198" t="s">
        <v>18</v>
      </c>
      <c r="J1258" s="208" t="s">
        <v>19</v>
      </c>
      <c r="K1258" s="198" t="s">
        <v>20</v>
      </c>
      <c r="L1258" s="208" t="s">
        <v>21</v>
      </c>
      <c r="M1258" s="5" t="s">
        <v>22</v>
      </c>
      <c r="N1258" s="208" t="s">
        <v>35</v>
      </c>
      <c r="O1258" s="5" t="s">
        <v>36</v>
      </c>
      <c r="P1258" s="208" t="s">
        <v>37</v>
      </c>
      <c r="Q1258" s="5" t="s">
        <v>38</v>
      </c>
      <c r="R1258" s="208" t="s">
        <v>24</v>
      </c>
      <c r="S1258" s="5" t="s">
        <v>25</v>
      </c>
      <c r="T1258" s="208" t="s">
        <v>26</v>
      </c>
      <c r="U1258" s="5" t="s">
        <v>27</v>
      </c>
      <c r="V1258" s="321" t="s">
        <v>28</v>
      </c>
      <c r="W1258" s="208" t="s">
        <v>29</v>
      </c>
      <c r="X1258" s="70" t="s">
        <v>30</v>
      </c>
      <c r="Y1258" s="208" t="s">
        <v>31</v>
      </c>
      <c r="Z1258" s="208" t="s">
        <v>32</v>
      </c>
      <c r="AA1258" s="5" t="s">
        <v>51</v>
      </c>
      <c r="AB1258" s="5" t="s">
        <v>52</v>
      </c>
      <c r="AC1258" s="5" t="s">
        <v>53</v>
      </c>
      <c r="AD1258" s="5" t="s">
        <v>54</v>
      </c>
      <c r="AE1258" s="5" t="s">
        <v>55</v>
      </c>
      <c r="AF1258" s="5" t="s">
        <v>56</v>
      </c>
      <c r="AG1258" s="5" t="s">
        <v>60</v>
      </c>
      <c r="AH1258" s="5" t="s">
        <v>61</v>
      </c>
      <c r="AI1258" s="5" t="s">
        <v>62</v>
      </c>
      <c r="AJ1258" s="70" t="s">
        <v>63</v>
      </c>
      <c r="AK1258" s="5" t="s">
        <v>64</v>
      </c>
      <c r="AL1258" s="71" t="s">
        <v>65</v>
      </c>
    </row>
    <row r="1259" spans="1:38" ht="99" customHeight="1" x14ac:dyDescent="0.25">
      <c r="A1259" s="12">
        <v>1</v>
      </c>
      <c r="B1259" s="13" t="s">
        <v>11</v>
      </c>
      <c r="C1259" s="713">
        <v>300000</v>
      </c>
      <c r="D1259" s="716">
        <f>C1259-AH1272</f>
        <v>300000</v>
      </c>
      <c r="E1259" s="92"/>
      <c r="F1259" s="468"/>
      <c r="G1259" s="26"/>
      <c r="H1259" s="475"/>
      <c r="I1259" s="199"/>
      <c r="J1259" s="29"/>
      <c r="K1259" s="199"/>
      <c r="L1259" s="437"/>
      <c r="M1259" s="83"/>
      <c r="N1259" s="249"/>
      <c r="O1259" s="28"/>
      <c r="P1259" s="221"/>
      <c r="Q1259" s="28"/>
      <c r="R1259" s="221"/>
      <c r="S1259" s="77"/>
      <c r="T1259" s="78"/>
      <c r="U1259" s="37"/>
      <c r="V1259" s="232"/>
      <c r="W1259" s="230"/>
      <c r="X1259" s="52"/>
      <c r="Y1259" s="232"/>
      <c r="Z1259" s="230"/>
      <c r="AA1259" s="49"/>
      <c r="AB1259" s="36"/>
      <c r="AC1259" s="10"/>
      <c r="AD1259" s="21"/>
      <c r="AE1259" s="10"/>
      <c r="AF1259" s="21"/>
      <c r="AG1259" s="116">
        <f>U1259+X1259+AC1259+AE1259</f>
        <v>0</v>
      </c>
      <c r="AH1259" s="117">
        <f>W1259+Z1259+AD1259+AF1259</f>
        <v>0</v>
      </c>
      <c r="AI1259" s="67">
        <f>AD1259/(C1259-AH1266)</f>
        <v>0</v>
      </c>
      <c r="AJ1259" s="66">
        <f>AF1259/(C1259-AH1266)</f>
        <v>0</v>
      </c>
      <c r="AK1259" s="123"/>
      <c r="AL1259" s="126">
        <f>AH1259/C1259</f>
        <v>0</v>
      </c>
    </row>
    <row r="1260" spans="1:38" ht="87" customHeight="1" x14ac:dyDescent="0.25">
      <c r="A1260" s="14">
        <v>2</v>
      </c>
      <c r="B1260" s="15" t="s">
        <v>6</v>
      </c>
      <c r="C1260" s="714"/>
      <c r="D1260" s="717"/>
      <c r="E1260" s="162"/>
      <c r="F1260" s="503"/>
      <c r="G1260" s="162"/>
      <c r="H1260" s="503"/>
      <c r="I1260" s="504"/>
      <c r="J1260" s="166"/>
      <c r="K1260" s="504"/>
      <c r="L1260" s="503"/>
      <c r="M1260" s="162"/>
      <c r="N1260" s="266"/>
      <c r="O1260" s="162"/>
      <c r="P1260" s="266"/>
      <c r="Q1260" s="162"/>
      <c r="R1260" s="266"/>
      <c r="S1260" s="162"/>
      <c r="T1260" s="166"/>
      <c r="U1260" s="162"/>
      <c r="V1260" s="168"/>
      <c r="W1260" s="266"/>
      <c r="X1260" s="162"/>
      <c r="Y1260" s="168"/>
      <c r="Z1260" s="266"/>
      <c r="AA1260" s="162"/>
      <c r="AB1260" s="166"/>
      <c r="AC1260" s="162"/>
      <c r="AD1260" s="166"/>
      <c r="AE1260" s="162"/>
      <c r="AF1260" s="166"/>
      <c r="AG1260" s="162">
        <f t="shared" ref="AG1260:AG1271" si="802">U1260+X1260+AC1260+AE1260</f>
        <v>0</v>
      </c>
      <c r="AH1260" s="166">
        <f t="shared" ref="AH1260:AH1271" si="803">W1260+Z1260+AD1260+AF1260</f>
        <v>0</v>
      </c>
      <c r="AI1260" s="169">
        <f>AD1260/(C1259-AH1266)</f>
        <v>0</v>
      </c>
      <c r="AJ1260" s="170">
        <f>AF1260/(C1259-AH1266)</f>
        <v>0</v>
      </c>
      <c r="AK1260" s="171"/>
      <c r="AL1260" s="173">
        <f>AH1260/C1259</f>
        <v>0</v>
      </c>
    </row>
    <row r="1261" spans="1:38" ht="85.5" customHeight="1" x14ac:dyDescent="0.25">
      <c r="A1261" s="14">
        <v>3</v>
      </c>
      <c r="B1261" s="15" t="s">
        <v>13</v>
      </c>
      <c r="C1261" s="714"/>
      <c r="D1261" s="717"/>
      <c r="E1261" s="163"/>
      <c r="F1261" s="501"/>
      <c r="G1261" s="165"/>
      <c r="H1261" s="503"/>
      <c r="I1261" s="504"/>
      <c r="J1261" s="166"/>
      <c r="K1261" s="504"/>
      <c r="L1261" s="503"/>
      <c r="M1261" s="167"/>
      <c r="N1261" s="266"/>
      <c r="O1261" s="165"/>
      <c r="P1261" s="266"/>
      <c r="Q1261" s="165"/>
      <c r="R1261" s="266"/>
      <c r="S1261" s="167"/>
      <c r="T1261" s="166"/>
      <c r="U1261" s="165"/>
      <c r="V1261" s="168"/>
      <c r="W1261" s="266"/>
      <c r="X1261" s="167"/>
      <c r="Y1261" s="168"/>
      <c r="Z1261" s="266"/>
      <c r="AA1261" s="167"/>
      <c r="AB1261" s="166"/>
      <c r="AC1261" s="165"/>
      <c r="AD1261" s="166"/>
      <c r="AE1261" s="165"/>
      <c r="AF1261" s="166"/>
      <c r="AG1261" s="167">
        <f t="shared" si="802"/>
        <v>0</v>
      </c>
      <c r="AH1261" s="166">
        <f t="shared" si="803"/>
        <v>0</v>
      </c>
      <c r="AI1261" s="169">
        <f>AD1261/(C1259-AH1266)</f>
        <v>0</v>
      </c>
      <c r="AJ1261" s="170">
        <f>AF1261/(C1259-AH1266)</f>
        <v>0</v>
      </c>
      <c r="AK1261" s="171"/>
      <c r="AL1261" s="172">
        <f>AH1261/C1259</f>
        <v>0</v>
      </c>
    </row>
    <row r="1262" spans="1:38" ht="101.25" customHeight="1" x14ac:dyDescent="0.25">
      <c r="A1262" s="14">
        <v>4</v>
      </c>
      <c r="B1262" s="15" t="s">
        <v>14</v>
      </c>
      <c r="C1262" s="714"/>
      <c r="D1262" s="717"/>
      <c r="E1262" s="163"/>
      <c r="F1262" s="501"/>
      <c r="G1262" s="165"/>
      <c r="H1262" s="503"/>
      <c r="I1262" s="504"/>
      <c r="J1262" s="166"/>
      <c r="K1262" s="504"/>
      <c r="L1262" s="503"/>
      <c r="M1262" s="167"/>
      <c r="N1262" s="266"/>
      <c r="O1262" s="165"/>
      <c r="P1262" s="266"/>
      <c r="Q1262" s="165"/>
      <c r="R1262" s="266"/>
      <c r="S1262" s="167"/>
      <c r="T1262" s="166"/>
      <c r="U1262" s="165"/>
      <c r="V1262" s="168"/>
      <c r="W1262" s="266"/>
      <c r="X1262" s="167"/>
      <c r="Y1262" s="168"/>
      <c r="Z1262" s="266"/>
      <c r="AA1262" s="167"/>
      <c r="AB1262" s="166"/>
      <c r="AC1262" s="165"/>
      <c r="AD1262" s="166"/>
      <c r="AE1262" s="165"/>
      <c r="AF1262" s="166"/>
      <c r="AG1262" s="167">
        <f t="shared" si="802"/>
        <v>0</v>
      </c>
      <c r="AH1262" s="166">
        <f t="shared" si="803"/>
        <v>0</v>
      </c>
      <c r="AI1262" s="169">
        <f>AD1262/(C1259-AH1266)</f>
        <v>0</v>
      </c>
      <c r="AJ1262" s="170">
        <f>AF1262/(C1259-AH1266)</f>
        <v>0</v>
      </c>
      <c r="AK1262" s="171"/>
      <c r="AL1262" s="172">
        <f>AH1262/C1259</f>
        <v>0</v>
      </c>
    </row>
    <row r="1263" spans="1:38" ht="138" customHeight="1" x14ac:dyDescent="0.25">
      <c r="A1263" s="14">
        <v>5</v>
      </c>
      <c r="B1263" s="15" t="s">
        <v>99</v>
      </c>
      <c r="C1263" s="714"/>
      <c r="D1263" s="717"/>
      <c r="E1263" s="162"/>
      <c r="F1263" s="503"/>
      <c r="G1263" s="162"/>
      <c r="H1263" s="503"/>
      <c r="I1263" s="504"/>
      <c r="J1263" s="166"/>
      <c r="K1263" s="504"/>
      <c r="L1263" s="503"/>
      <c r="M1263" s="162"/>
      <c r="N1263" s="266"/>
      <c r="O1263" s="162"/>
      <c r="P1263" s="266"/>
      <c r="Q1263" s="162"/>
      <c r="R1263" s="266"/>
      <c r="S1263" s="162"/>
      <c r="T1263" s="166"/>
      <c r="U1263" s="162"/>
      <c r="V1263" s="168"/>
      <c r="W1263" s="266"/>
      <c r="X1263" s="162"/>
      <c r="Y1263" s="168"/>
      <c r="Z1263" s="266"/>
      <c r="AA1263" s="162"/>
      <c r="AB1263" s="166"/>
      <c r="AC1263" s="162"/>
      <c r="AD1263" s="166"/>
      <c r="AE1263" s="162"/>
      <c r="AF1263" s="166"/>
      <c r="AG1263" s="162">
        <f t="shared" si="802"/>
        <v>0</v>
      </c>
      <c r="AH1263" s="166">
        <f t="shared" si="803"/>
        <v>0</v>
      </c>
      <c r="AI1263" s="169">
        <f>AD1263/(C1259-AH1266)</f>
        <v>0</v>
      </c>
      <c r="AJ1263" s="170">
        <f>AF1263/(C1259-AH1266)</f>
        <v>0</v>
      </c>
      <c r="AK1263" s="171"/>
      <c r="AL1263" s="173">
        <f>AH1263/C1259</f>
        <v>0</v>
      </c>
    </row>
    <row r="1264" spans="1:38" ht="116.25" customHeight="1" x14ac:dyDescent="0.25">
      <c r="A1264" s="14">
        <v>6</v>
      </c>
      <c r="B1264" s="15" t="s">
        <v>16</v>
      </c>
      <c r="C1264" s="714"/>
      <c r="D1264" s="717"/>
      <c r="E1264" s="163"/>
      <c r="F1264" s="501"/>
      <c r="G1264" s="165"/>
      <c r="H1264" s="503"/>
      <c r="I1264" s="504"/>
      <c r="J1264" s="166"/>
      <c r="K1264" s="504"/>
      <c r="L1264" s="503"/>
      <c r="M1264" s="167"/>
      <c r="N1264" s="266"/>
      <c r="O1264" s="165"/>
      <c r="P1264" s="266"/>
      <c r="Q1264" s="165"/>
      <c r="R1264" s="266"/>
      <c r="S1264" s="167"/>
      <c r="T1264" s="166"/>
      <c r="U1264" s="165"/>
      <c r="V1264" s="168"/>
      <c r="W1264" s="266"/>
      <c r="X1264" s="167"/>
      <c r="Y1264" s="168"/>
      <c r="Z1264" s="266"/>
      <c r="AA1264" s="167"/>
      <c r="AB1264" s="166"/>
      <c r="AC1264" s="165"/>
      <c r="AD1264" s="166"/>
      <c r="AE1264" s="165"/>
      <c r="AF1264" s="166"/>
      <c r="AG1264" s="167">
        <f t="shared" si="802"/>
        <v>0</v>
      </c>
      <c r="AH1264" s="166">
        <f t="shared" si="803"/>
        <v>0</v>
      </c>
      <c r="AI1264" s="169">
        <f>AD1264/(C1259-AH1266)</f>
        <v>0</v>
      </c>
      <c r="AJ1264" s="170">
        <f>AF1264/(C1259-AH1266)</f>
        <v>0</v>
      </c>
      <c r="AK1264" s="171"/>
      <c r="AL1264" s="172">
        <f>AH1264/C1259</f>
        <v>0</v>
      </c>
    </row>
    <row r="1265" spans="1:38" ht="65.25" customHeight="1" x14ac:dyDescent="0.25">
      <c r="A1265" s="14">
        <v>7</v>
      </c>
      <c r="B1265" s="15" t="s">
        <v>98</v>
      </c>
      <c r="C1265" s="714"/>
      <c r="D1265" s="717"/>
      <c r="E1265" s="93"/>
      <c r="F1265" s="470"/>
      <c r="G1265" s="40"/>
      <c r="H1265" s="446"/>
      <c r="I1265" s="451"/>
      <c r="J1265" s="41"/>
      <c r="K1265" s="451"/>
      <c r="L1265" s="446"/>
      <c r="M1265" s="50"/>
      <c r="N1265" s="234"/>
      <c r="O1265" s="40"/>
      <c r="P1265" s="234"/>
      <c r="Q1265" s="40"/>
      <c r="R1265" s="234"/>
      <c r="S1265" s="50"/>
      <c r="T1265" s="41"/>
      <c r="U1265" s="40"/>
      <c r="V1265" s="235"/>
      <c r="W1265" s="234"/>
      <c r="X1265" s="50"/>
      <c r="Y1265" s="235"/>
      <c r="Z1265" s="234"/>
      <c r="AA1265" s="50"/>
      <c r="AB1265" s="79"/>
      <c r="AC1265" s="40"/>
      <c r="AD1265" s="41"/>
      <c r="AE1265" s="40"/>
      <c r="AF1265" s="41"/>
      <c r="AG1265" s="76">
        <f t="shared" si="802"/>
        <v>0</v>
      </c>
      <c r="AH1265" s="41">
        <f t="shared" si="803"/>
        <v>0</v>
      </c>
      <c r="AI1265" s="39">
        <f>AD1265/(C1259-AH1266)</f>
        <v>0</v>
      </c>
      <c r="AJ1265" s="90">
        <f>AF1265/(C1259-AH1266)</f>
        <v>0</v>
      </c>
      <c r="AK1265" s="123"/>
      <c r="AL1265" s="125">
        <f>AH1265/C1259</f>
        <v>0</v>
      </c>
    </row>
    <row r="1266" spans="1:38" ht="59.25" customHeight="1" x14ac:dyDescent="0.25">
      <c r="A1266" s="14">
        <v>8</v>
      </c>
      <c r="B1266" s="15" t="s">
        <v>97</v>
      </c>
      <c r="C1266" s="714"/>
      <c r="D1266" s="717"/>
      <c r="E1266" s="94"/>
      <c r="F1266" s="472"/>
      <c r="G1266" s="270">
        <v>1</v>
      </c>
      <c r="H1266" s="271">
        <v>6500</v>
      </c>
      <c r="I1266" s="451"/>
      <c r="J1266" s="41"/>
      <c r="K1266" s="606">
        <v>1</v>
      </c>
      <c r="L1266" s="437">
        <v>6500</v>
      </c>
      <c r="M1266" s="248">
        <f t="shared" ref="M1266" si="804">SUM(I1266,K1266)</f>
        <v>1</v>
      </c>
      <c r="N1266" s="249">
        <f t="shared" ref="N1266" si="805">SUM(J1266,L1266)</f>
        <v>6500</v>
      </c>
      <c r="O1266" s="101"/>
      <c r="P1266" s="42"/>
      <c r="Q1266" s="211">
        <v>1</v>
      </c>
      <c r="R1266" s="212">
        <v>6500</v>
      </c>
      <c r="S1266" s="245">
        <f t="shared" ref="S1266" si="806">O1266+Q1266</f>
        <v>1</v>
      </c>
      <c r="T1266" s="246">
        <f t="shared" ref="T1266" si="807">P1266+R1266</f>
        <v>6500</v>
      </c>
      <c r="U1266" s="233"/>
      <c r="V1266" s="235"/>
      <c r="W1266" s="234"/>
      <c r="X1266" s="242"/>
      <c r="Y1266" s="232"/>
      <c r="Z1266" s="230"/>
      <c r="AA1266" s="239">
        <f t="shared" ref="AA1266" si="808">U1266+X1266</f>
        <v>0</v>
      </c>
      <c r="AB1266" s="229">
        <f t="shared" ref="AB1266" si="809">W1266+Z1266</f>
        <v>0</v>
      </c>
      <c r="AC1266" s="233"/>
      <c r="AD1266" s="234"/>
      <c r="AE1266" s="219"/>
      <c r="AF1266" s="222"/>
      <c r="AG1266" s="261">
        <f t="shared" si="802"/>
        <v>0</v>
      </c>
      <c r="AH1266" s="262">
        <f t="shared" si="803"/>
        <v>0</v>
      </c>
      <c r="AI1266" s="67" t="e">
        <f t="shared" ref="AI1266" si="810">AD1266/(C1261-AH1268)</f>
        <v>#DIV/0!</v>
      </c>
      <c r="AJ1266" s="66">
        <f>AF1266/(C1259-AH1266)</f>
        <v>0</v>
      </c>
      <c r="AK1266" s="123">
        <f>AH1272/C1259</f>
        <v>0</v>
      </c>
      <c r="AL1266" s="126">
        <f>AH1266/C1259</f>
        <v>0</v>
      </c>
    </row>
    <row r="1267" spans="1:38" ht="60" customHeight="1" x14ac:dyDescent="0.25">
      <c r="A1267" s="14">
        <v>9</v>
      </c>
      <c r="B1267" s="15" t="s">
        <v>7</v>
      </c>
      <c r="C1267" s="714"/>
      <c r="D1267" s="717"/>
      <c r="E1267" s="163"/>
      <c r="F1267" s="501"/>
      <c r="G1267" s="165"/>
      <c r="H1267" s="503"/>
      <c r="I1267" s="504"/>
      <c r="J1267" s="166"/>
      <c r="K1267" s="504"/>
      <c r="L1267" s="503"/>
      <c r="M1267" s="167"/>
      <c r="N1267" s="266"/>
      <c r="O1267" s="165"/>
      <c r="P1267" s="266"/>
      <c r="Q1267" s="165"/>
      <c r="R1267" s="266"/>
      <c r="S1267" s="167"/>
      <c r="T1267" s="166"/>
      <c r="U1267" s="165"/>
      <c r="V1267" s="168"/>
      <c r="W1267" s="266"/>
      <c r="X1267" s="167"/>
      <c r="Y1267" s="168"/>
      <c r="Z1267" s="266"/>
      <c r="AA1267" s="167"/>
      <c r="AB1267" s="166"/>
      <c r="AC1267" s="165"/>
      <c r="AD1267" s="166"/>
      <c r="AE1267" s="165"/>
      <c r="AF1267" s="166"/>
      <c r="AG1267" s="167">
        <f t="shared" si="802"/>
        <v>0</v>
      </c>
      <c r="AH1267" s="166">
        <f t="shared" si="803"/>
        <v>0</v>
      </c>
      <c r="AI1267" s="169">
        <f>AD1267/(C1259-AH1266)</f>
        <v>0</v>
      </c>
      <c r="AJ1267" s="170">
        <f>AF1267/(C1259-AH1266)</f>
        <v>0</v>
      </c>
      <c r="AK1267" s="171"/>
      <c r="AL1267" s="172">
        <f>AH1267/C1259</f>
        <v>0</v>
      </c>
    </row>
    <row r="1268" spans="1:38" ht="73.5" customHeight="1" x14ac:dyDescent="0.25">
      <c r="A1268" s="14">
        <v>10</v>
      </c>
      <c r="B1268" s="15" t="s">
        <v>8</v>
      </c>
      <c r="C1268" s="714"/>
      <c r="D1268" s="717"/>
      <c r="E1268" s="163"/>
      <c r="F1268" s="501"/>
      <c r="G1268" s="165"/>
      <c r="H1268" s="503"/>
      <c r="I1268" s="504"/>
      <c r="J1268" s="166"/>
      <c r="K1268" s="504"/>
      <c r="L1268" s="503"/>
      <c r="M1268" s="167"/>
      <c r="N1268" s="266"/>
      <c r="O1268" s="165"/>
      <c r="P1268" s="266"/>
      <c r="Q1268" s="165"/>
      <c r="R1268" s="266"/>
      <c r="S1268" s="167"/>
      <c r="T1268" s="166"/>
      <c r="U1268" s="165"/>
      <c r="V1268" s="168"/>
      <c r="W1268" s="266"/>
      <c r="X1268" s="167"/>
      <c r="Y1268" s="168"/>
      <c r="Z1268" s="266"/>
      <c r="AA1268" s="167"/>
      <c r="AB1268" s="166"/>
      <c r="AC1268" s="174"/>
      <c r="AD1268" s="175"/>
      <c r="AE1268" s="174"/>
      <c r="AF1268" s="175"/>
      <c r="AG1268" s="167">
        <f t="shared" si="802"/>
        <v>0</v>
      </c>
      <c r="AH1268" s="166">
        <f t="shared" si="803"/>
        <v>0</v>
      </c>
      <c r="AI1268" s="169">
        <f>AD1268/(C1259-AH1266)</f>
        <v>0</v>
      </c>
      <c r="AJ1268" s="170">
        <f>AF1268/(C1259-AH1266)</f>
        <v>0</v>
      </c>
      <c r="AK1268" s="171"/>
      <c r="AL1268" s="172">
        <f>AH1268/C1259</f>
        <v>0</v>
      </c>
    </row>
    <row r="1269" spans="1:38" ht="120" customHeight="1" x14ac:dyDescent="0.25">
      <c r="A1269" s="14">
        <v>11</v>
      </c>
      <c r="B1269" s="15" t="s">
        <v>12</v>
      </c>
      <c r="C1269" s="714"/>
      <c r="D1269" s="717"/>
      <c r="E1269" s="163"/>
      <c r="F1269" s="501"/>
      <c r="G1269" s="165"/>
      <c r="H1269" s="503"/>
      <c r="I1269" s="504"/>
      <c r="J1269" s="166"/>
      <c r="K1269" s="504"/>
      <c r="L1269" s="503"/>
      <c r="M1269" s="167"/>
      <c r="N1269" s="266"/>
      <c r="O1269" s="165"/>
      <c r="P1269" s="266"/>
      <c r="Q1269" s="165"/>
      <c r="R1269" s="266"/>
      <c r="S1269" s="167"/>
      <c r="T1269" s="166"/>
      <c r="U1269" s="165"/>
      <c r="V1269" s="168"/>
      <c r="W1269" s="266"/>
      <c r="X1269" s="167"/>
      <c r="Y1269" s="168"/>
      <c r="Z1269" s="266"/>
      <c r="AA1269" s="167"/>
      <c r="AB1269" s="166"/>
      <c r="AC1269" s="165"/>
      <c r="AD1269" s="166"/>
      <c r="AE1269" s="165"/>
      <c r="AF1269" s="166"/>
      <c r="AG1269" s="167">
        <f t="shared" si="802"/>
        <v>0</v>
      </c>
      <c r="AH1269" s="166">
        <f t="shared" si="803"/>
        <v>0</v>
      </c>
      <c r="AI1269" s="169">
        <f>AD1269/(C1259-AH1266)</f>
        <v>0</v>
      </c>
      <c r="AJ1269" s="170">
        <f>AF1269/(C1259-AH1266)</f>
        <v>0</v>
      </c>
      <c r="AK1269" s="171"/>
      <c r="AL1269" s="172">
        <f>AH1269/C1259</f>
        <v>0</v>
      </c>
    </row>
    <row r="1270" spans="1:38" ht="63.75" customHeight="1" x14ac:dyDescent="0.25">
      <c r="A1270" s="14">
        <v>12</v>
      </c>
      <c r="B1270" s="15" t="s">
        <v>9</v>
      </c>
      <c r="C1270" s="714"/>
      <c r="D1270" s="717"/>
      <c r="E1270" s="163"/>
      <c r="F1270" s="501"/>
      <c r="G1270" s="165"/>
      <c r="H1270" s="503"/>
      <c r="I1270" s="504"/>
      <c r="J1270" s="166"/>
      <c r="K1270" s="504"/>
      <c r="L1270" s="503"/>
      <c r="M1270" s="167"/>
      <c r="N1270" s="266"/>
      <c r="O1270" s="165"/>
      <c r="P1270" s="266"/>
      <c r="Q1270" s="165"/>
      <c r="R1270" s="266"/>
      <c r="S1270" s="167"/>
      <c r="T1270" s="166"/>
      <c r="U1270" s="165"/>
      <c r="V1270" s="168"/>
      <c r="W1270" s="266"/>
      <c r="X1270" s="167"/>
      <c r="Y1270" s="168"/>
      <c r="Z1270" s="266"/>
      <c r="AA1270" s="167"/>
      <c r="AB1270" s="166"/>
      <c r="AC1270" s="165"/>
      <c r="AD1270" s="166"/>
      <c r="AE1270" s="165"/>
      <c r="AF1270" s="166"/>
      <c r="AG1270" s="167">
        <f t="shared" si="802"/>
        <v>0</v>
      </c>
      <c r="AH1270" s="166">
        <f t="shared" si="803"/>
        <v>0</v>
      </c>
      <c r="AI1270" s="169">
        <f>AD1270/(C1259-AH1266)</f>
        <v>0</v>
      </c>
      <c r="AJ1270" s="170">
        <f>AF1270/(C1259-AH1266)</f>
        <v>0</v>
      </c>
      <c r="AK1270" s="171"/>
      <c r="AL1270" s="172">
        <f>AH1270/C1259</f>
        <v>0</v>
      </c>
    </row>
    <row r="1271" spans="1:38" ht="62.25" customHeight="1" thickBot="1" x14ac:dyDescent="0.3">
      <c r="A1271" s="16">
        <v>13</v>
      </c>
      <c r="B1271" s="17" t="s">
        <v>10</v>
      </c>
      <c r="C1271" s="715"/>
      <c r="D1271" s="718"/>
      <c r="E1271" s="176"/>
      <c r="F1271" s="177"/>
      <c r="G1271" s="178"/>
      <c r="H1271" s="179"/>
      <c r="I1271" s="269"/>
      <c r="J1271" s="180"/>
      <c r="K1271" s="269"/>
      <c r="L1271" s="268"/>
      <c r="M1271" s="181"/>
      <c r="N1271" s="268"/>
      <c r="O1271" s="178"/>
      <c r="P1271" s="179"/>
      <c r="Q1271" s="178"/>
      <c r="R1271" s="179"/>
      <c r="S1271" s="182"/>
      <c r="T1271" s="179"/>
      <c r="U1271" s="178"/>
      <c r="V1271" s="183"/>
      <c r="W1271" s="179"/>
      <c r="X1271" s="182"/>
      <c r="Y1271" s="183"/>
      <c r="Z1271" s="179"/>
      <c r="AA1271" s="182"/>
      <c r="AB1271" s="179"/>
      <c r="AC1271" s="178"/>
      <c r="AD1271" s="179"/>
      <c r="AE1271" s="178"/>
      <c r="AF1271" s="179"/>
      <c r="AG1271" s="182">
        <f t="shared" si="802"/>
        <v>0</v>
      </c>
      <c r="AH1271" s="179">
        <f t="shared" si="803"/>
        <v>0</v>
      </c>
      <c r="AI1271" s="184">
        <f>AD1271/(C1259-AH1266)</f>
        <v>0</v>
      </c>
      <c r="AJ1271" s="185">
        <f>AF1271/(C1259-AH1266)</f>
        <v>0</v>
      </c>
      <c r="AK1271" s="186"/>
      <c r="AL1271" s="187">
        <f>AH1271/C1259</f>
        <v>0</v>
      </c>
    </row>
    <row r="1272" spans="1:38" ht="29.25" customHeight="1" thickBot="1" x14ac:dyDescent="0.3">
      <c r="A1272" s="719" t="s">
        <v>40</v>
      </c>
      <c r="B1272" s="720"/>
      <c r="C1272" s="11">
        <f>C1259</f>
        <v>300000</v>
      </c>
      <c r="D1272" s="11">
        <f>D1259</f>
        <v>300000</v>
      </c>
      <c r="E1272" s="56">
        <f t="shared" ref="E1272:L1272" si="811">SUM(E1259:E1271)</f>
        <v>0</v>
      </c>
      <c r="F1272" s="236">
        <f t="shared" si="811"/>
        <v>0</v>
      </c>
      <c r="G1272" s="56">
        <f t="shared" si="811"/>
        <v>1</v>
      </c>
      <c r="H1272" s="236">
        <f t="shared" si="811"/>
        <v>6500</v>
      </c>
      <c r="I1272" s="241">
        <f t="shared" si="811"/>
        <v>0</v>
      </c>
      <c r="J1272" s="57">
        <f t="shared" si="811"/>
        <v>0</v>
      </c>
      <c r="K1272" s="241">
        <f t="shared" si="811"/>
        <v>1</v>
      </c>
      <c r="L1272" s="244">
        <f t="shared" si="811"/>
        <v>6500</v>
      </c>
      <c r="M1272" s="51">
        <f>SUM(M1259:M1271)</f>
        <v>1</v>
      </c>
      <c r="N1272" s="244">
        <f>SUM(N1259:N1271)</f>
        <v>6500</v>
      </c>
      <c r="O1272" s="97">
        <f>SUM(O1259:O1271)</f>
        <v>0</v>
      </c>
      <c r="P1272" s="236">
        <f>SUM(P1259:P1271)</f>
        <v>0</v>
      </c>
      <c r="Q1272" s="86">
        <f t="shared" ref="Q1272:AJ1272" si="812">SUM(Q1259:Q1271)</f>
        <v>1</v>
      </c>
      <c r="R1272" s="236">
        <f t="shared" si="812"/>
        <v>6500</v>
      </c>
      <c r="S1272" s="75">
        <f t="shared" si="812"/>
        <v>1</v>
      </c>
      <c r="T1272" s="46">
        <f t="shared" si="812"/>
        <v>6500</v>
      </c>
      <c r="U1272" s="86">
        <f t="shared" si="812"/>
        <v>0</v>
      </c>
      <c r="V1272" s="236">
        <f t="shared" si="812"/>
        <v>0</v>
      </c>
      <c r="W1272" s="236">
        <f t="shared" si="812"/>
        <v>0</v>
      </c>
      <c r="X1272" s="75">
        <f t="shared" si="812"/>
        <v>0</v>
      </c>
      <c r="Y1272" s="236">
        <f t="shared" si="812"/>
        <v>0</v>
      </c>
      <c r="Z1272" s="236">
        <f t="shared" si="812"/>
        <v>0</v>
      </c>
      <c r="AA1272" s="75">
        <f t="shared" si="812"/>
        <v>0</v>
      </c>
      <c r="AB1272" s="46">
        <f t="shared" si="812"/>
        <v>0</v>
      </c>
      <c r="AC1272" s="86">
        <f t="shared" si="812"/>
        <v>0</v>
      </c>
      <c r="AD1272" s="46">
        <f t="shared" si="812"/>
        <v>0</v>
      </c>
      <c r="AE1272" s="86">
        <f t="shared" si="812"/>
        <v>0</v>
      </c>
      <c r="AF1272" s="46">
        <f t="shared" si="812"/>
        <v>0</v>
      </c>
      <c r="AG1272" s="75">
        <f t="shared" si="812"/>
        <v>0</v>
      </c>
      <c r="AH1272" s="46">
        <f t="shared" si="812"/>
        <v>0</v>
      </c>
      <c r="AI1272" s="87" t="e">
        <f t="shared" si="812"/>
        <v>#DIV/0!</v>
      </c>
      <c r="AJ1272" s="87">
        <f t="shared" si="812"/>
        <v>0</v>
      </c>
      <c r="AK1272" s="130">
        <f>AK1266</f>
        <v>0</v>
      </c>
      <c r="AL1272" s="128">
        <f>AH1272/C1259</f>
        <v>0</v>
      </c>
    </row>
    <row r="1273" spans="1:38" ht="21.75" thickBot="1" x14ac:dyDescent="0.3">
      <c r="AF1273" s="24" t="s">
        <v>113</v>
      </c>
      <c r="AG1273" s="72">
        <v>4.3499999999999996</v>
      </c>
      <c r="AH1273" s="25">
        <f>AH1272/AG1273</f>
        <v>0</v>
      </c>
    </row>
    <row r="1274" spans="1:38" ht="15.75" thickTop="1" x14ac:dyDescent="0.25">
      <c r="A1274" s="721" t="s">
        <v>45</v>
      </c>
      <c r="B1274" s="722"/>
      <c r="C1274" s="722"/>
      <c r="D1274" s="722"/>
      <c r="E1274" s="722"/>
      <c r="F1274" s="722"/>
      <c r="G1274" s="722"/>
      <c r="H1274" s="722"/>
      <c r="I1274" s="722"/>
      <c r="J1274" s="722"/>
      <c r="K1274" s="723"/>
      <c r="L1274" s="722"/>
      <c r="M1274" s="722"/>
      <c r="N1274" s="722"/>
      <c r="O1274" s="722"/>
      <c r="P1274" s="722"/>
      <c r="Q1274" s="724"/>
    </row>
    <row r="1275" spans="1:38" ht="18.75" x14ac:dyDescent="0.3">
      <c r="A1275" s="725"/>
      <c r="B1275" s="726"/>
      <c r="C1275" s="726"/>
      <c r="D1275" s="726"/>
      <c r="E1275" s="726"/>
      <c r="F1275" s="726"/>
      <c r="G1275" s="726"/>
      <c r="H1275" s="726"/>
      <c r="I1275" s="726"/>
      <c r="J1275" s="726"/>
      <c r="K1275" s="727"/>
      <c r="L1275" s="726"/>
      <c r="M1275" s="726"/>
      <c r="N1275" s="726"/>
      <c r="O1275" s="726"/>
      <c r="P1275" s="726"/>
      <c r="Q1275" s="728"/>
      <c r="AF1275" s="33"/>
    </row>
    <row r="1276" spans="1:38" ht="15.75" x14ac:dyDescent="0.25">
      <c r="A1276" s="725"/>
      <c r="B1276" s="726"/>
      <c r="C1276" s="726"/>
      <c r="D1276" s="726"/>
      <c r="E1276" s="726"/>
      <c r="F1276" s="726"/>
      <c r="G1276" s="726"/>
      <c r="H1276" s="726"/>
      <c r="I1276" s="726"/>
      <c r="J1276" s="726"/>
      <c r="K1276" s="727"/>
      <c r="L1276" s="726"/>
      <c r="M1276" s="726"/>
      <c r="N1276" s="726"/>
      <c r="O1276" s="726"/>
      <c r="P1276" s="726"/>
      <c r="Q1276" s="728"/>
      <c r="AE1276" s="34" t="s">
        <v>66</v>
      </c>
      <c r="AF1276" s="24"/>
    </row>
    <row r="1277" spans="1:38" ht="15.75" x14ac:dyDescent="0.25">
      <c r="A1277" s="725"/>
      <c r="B1277" s="726"/>
      <c r="C1277" s="726"/>
      <c r="D1277" s="726"/>
      <c r="E1277" s="726"/>
      <c r="F1277" s="726"/>
      <c r="G1277" s="726"/>
      <c r="H1277" s="726"/>
      <c r="I1277" s="726"/>
      <c r="J1277" s="726"/>
      <c r="K1277" s="727"/>
      <c r="L1277" s="726"/>
      <c r="M1277" s="726"/>
      <c r="N1277" s="726"/>
      <c r="O1277" s="726"/>
      <c r="P1277" s="726"/>
      <c r="Q1277" s="728"/>
      <c r="AE1277" s="34" t="s">
        <v>46</v>
      </c>
      <c r="AF1277" s="54">
        <f>(Z1272-Z1266)+(AF1272-AF1266)</f>
        <v>0</v>
      </c>
    </row>
    <row r="1278" spans="1:38" ht="15.75" x14ac:dyDescent="0.25">
      <c r="A1278" s="725"/>
      <c r="B1278" s="726"/>
      <c r="C1278" s="726"/>
      <c r="D1278" s="726"/>
      <c r="E1278" s="726"/>
      <c r="F1278" s="726"/>
      <c r="G1278" s="726"/>
      <c r="H1278" s="726"/>
      <c r="I1278" s="726"/>
      <c r="J1278" s="726"/>
      <c r="K1278" s="727"/>
      <c r="L1278" s="726"/>
      <c r="M1278" s="726"/>
      <c r="N1278" s="726"/>
      <c r="O1278" s="726"/>
      <c r="P1278" s="726"/>
      <c r="Q1278" s="728"/>
      <c r="AE1278" s="34" t="s">
        <v>47</v>
      </c>
      <c r="AF1278" s="54">
        <f>W1272+AD1272</f>
        <v>0</v>
      </c>
    </row>
    <row r="1279" spans="1:38" ht="15.75" x14ac:dyDescent="0.25">
      <c r="A1279" s="725"/>
      <c r="B1279" s="726"/>
      <c r="C1279" s="726"/>
      <c r="D1279" s="726"/>
      <c r="E1279" s="726"/>
      <c r="F1279" s="726"/>
      <c r="G1279" s="726"/>
      <c r="H1279" s="726"/>
      <c r="I1279" s="726"/>
      <c r="J1279" s="726"/>
      <c r="K1279" s="727"/>
      <c r="L1279" s="726"/>
      <c r="M1279" s="726"/>
      <c r="N1279" s="726"/>
      <c r="O1279" s="726"/>
      <c r="P1279" s="726"/>
      <c r="Q1279" s="728"/>
      <c r="AE1279" s="34" t="s">
        <v>48</v>
      </c>
      <c r="AF1279" s="54">
        <f>Z1266+AF1266</f>
        <v>0</v>
      </c>
    </row>
    <row r="1280" spans="1:38" ht="15.75" x14ac:dyDescent="0.25">
      <c r="A1280" s="725"/>
      <c r="B1280" s="726"/>
      <c r="C1280" s="726"/>
      <c r="D1280" s="726"/>
      <c r="E1280" s="726"/>
      <c r="F1280" s="726"/>
      <c r="G1280" s="726"/>
      <c r="H1280" s="726"/>
      <c r="I1280" s="726"/>
      <c r="J1280" s="726"/>
      <c r="K1280" s="727"/>
      <c r="L1280" s="726"/>
      <c r="M1280" s="726"/>
      <c r="N1280" s="726"/>
      <c r="O1280" s="726"/>
      <c r="P1280" s="726"/>
      <c r="Q1280" s="728"/>
      <c r="AE1280" s="34" t="s">
        <v>49</v>
      </c>
      <c r="AF1280" s="55">
        <f>SUM(AF1277:AF1279)</f>
        <v>0</v>
      </c>
    </row>
    <row r="1281" spans="1:39" x14ac:dyDescent="0.25">
      <c r="A1281" s="725"/>
      <c r="B1281" s="726"/>
      <c r="C1281" s="726"/>
      <c r="D1281" s="726"/>
      <c r="E1281" s="726"/>
      <c r="F1281" s="726"/>
      <c r="G1281" s="726"/>
      <c r="H1281" s="726"/>
      <c r="I1281" s="726"/>
      <c r="J1281" s="726"/>
      <c r="K1281" s="727"/>
      <c r="L1281" s="726"/>
      <c r="M1281" s="726"/>
      <c r="N1281" s="726"/>
      <c r="O1281" s="726"/>
      <c r="P1281" s="726"/>
      <c r="Q1281" s="728"/>
    </row>
    <row r="1282" spans="1:39" ht="15.75" thickBot="1" x14ac:dyDescent="0.3">
      <c r="A1282" s="729"/>
      <c r="B1282" s="730"/>
      <c r="C1282" s="730"/>
      <c r="D1282" s="730"/>
      <c r="E1282" s="730"/>
      <c r="F1282" s="730"/>
      <c r="G1282" s="730"/>
      <c r="H1282" s="730"/>
      <c r="I1282" s="730"/>
      <c r="J1282" s="730"/>
      <c r="K1282" s="731"/>
      <c r="L1282" s="730"/>
      <c r="M1282" s="730"/>
      <c r="N1282" s="730"/>
      <c r="O1282" s="730"/>
      <c r="P1282" s="730"/>
      <c r="Q1282" s="732"/>
    </row>
    <row r="1283" spans="1:39" ht="15.75" thickTop="1" x14ac:dyDescent="0.25"/>
    <row r="1285" spans="1:39" ht="15.75" thickBot="1" x14ac:dyDescent="0.3"/>
    <row r="1286" spans="1:39" ht="27" thickBot="1" x14ac:dyDescent="0.3">
      <c r="A1286" s="733" t="s">
        <v>150</v>
      </c>
      <c r="B1286" s="734"/>
      <c r="C1286" s="734"/>
      <c r="D1286" s="734"/>
      <c r="E1286" s="734"/>
      <c r="F1286" s="734"/>
      <c r="G1286" s="734"/>
      <c r="H1286" s="734"/>
      <c r="I1286" s="734"/>
      <c r="J1286" s="734"/>
      <c r="K1286" s="735"/>
      <c r="L1286" s="734"/>
      <c r="M1286" s="734"/>
      <c r="N1286" s="734"/>
      <c r="O1286" s="734"/>
      <c r="P1286" s="734"/>
      <c r="Q1286" s="734"/>
      <c r="R1286" s="734"/>
      <c r="S1286" s="734"/>
      <c r="T1286" s="734"/>
      <c r="U1286" s="734"/>
      <c r="V1286" s="734"/>
      <c r="W1286" s="734"/>
      <c r="X1286" s="734"/>
      <c r="Y1286" s="734"/>
      <c r="Z1286" s="734"/>
      <c r="AA1286" s="734"/>
      <c r="AB1286" s="734"/>
      <c r="AC1286" s="734"/>
      <c r="AD1286" s="734"/>
      <c r="AE1286" s="734"/>
      <c r="AF1286" s="734"/>
      <c r="AG1286" s="734"/>
      <c r="AH1286" s="734"/>
      <c r="AI1286" s="734"/>
      <c r="AJ1286" s="734"/>
      <c r="AK1286" s="736"/>
      <c r="AL1286" s="73"/>
      <c r="AM1286" s="45"/>
    </row>
    <row r="1287" spans="1:39" ht="21" customHeight="1" x14ac:dyDescent="0.25">
      <c r="A1287" s="737" t="s">
        <v>114</v>
      </c>
      <c r="B1287" s="738"/>
      <c r="C1287" s="744" t="s">
        <v>41</v>
      </c>
      <c r="D1287" s="745"/>
      <c r="E1287" s="748" t="s">
        <v>100</v>
      </c>
      <c r="F1287" s="749"/>
      <c r="G1287" s="749"/>
      <c r="H1287" s="749"/>
      <c r="I1287" s="749"/>
      <c r="J1287" s="749"/>
      <c r="K1287" s="750"/>
      <c r="L1287" s="749"/>
      <c r="M1287" s="749"/>
      <c r="N1287" s="749"/>
      <c r="O1287" s="754" t="s">
        <v>77</v>
      </c>
      <c r="P1287" s="755"/>
      <c r="Q1287" s="755"/>
      <c r="R1287" s="755"/>
      <c r="S1287" s="755"/>
      <c r="T1287" s="755"/>
      <c r="U1287" s="755"/>
      <c r="V1287" s="755"/>
      <c r="W1287" s="755"/>
      <c r="X1287" s="755"/>
      <c r="Y1287" s="755"/>
      <c r="Z1287" s="755"/>
      <c r="AA1287" s="755"/>
      <c r="AB1287" s="755"/>
      <c r="AC1287" s="755"/>
      <c r="AD1287" s="755"/>
      <c r="AE1287" s="755"/>
      <c r="AF1287" s="755"/>
      <c r="AG1287" s="755"/>
      <c r="AH1287" s="755"/>
      <c r="AI1287" s="755"/>
      <c r="AJ1287" s="755"/>
      <c r="AK1287" s="756"/>
      <c r="AL1287" s="63"/>
    </row>
    <row r="1288" spans="1:39" ht="36" customHeight="1" thickBot="1" x14ac:dyDescent="0.3">
      <c r="A1288" s="739"/>
      <c r="B1288" s="740"/>
      <c r="C1288" s="746"/>
      <c r="D1288" s="747"/>
      <c r="E1288" s="751"/>
      <c r="F1288" s="752"/>
      <c r="G1288" s="752"/>
      <c r="H1288" s="752"/>
      <c r="I1288" s="752"/>
      <c r="J1288" s="752"/>
      <c r="K1288" s="753"/>
      <c r="L1288" s="752"/>
      <c r="M1288" s="752"/>
      <c r="N1288" s="752"/>
      <c r="O1288" s="757"/>
      <c r="P1288" s="758"/>
      <c r="Q1288" s="758"/>
      <c r="R1288" s="758"/>
      <c r="S1288" s="758"/>
      <c r="T1288" s="758"/>
      <c r="U1288" s="758"/>
      <c r="V1288" s="758"/>
      <c r="W1288" s="758"/>
      <c r="X1288" s="758"/>
      <c r="Y1288" s="758"/>
      <c r="Z1288" s="758"/>
      <c r="AA1288" s="758"/>
      <c r="AB1288" s="758"/>
      <c r="AC1288" s="758"/>
      <c r="AD1288" s="758"/>
      <c r="AE1288" s="758"/>
      <c r="AF1288" s="758"/>
      <c r="AG1288" s="758"/>
      <c r="AH1288" s="758"/>
      <c r="AI1288" s="758"/>
      <c r="AJ1288" s="758"/>
      <c r="AK1288" s="759"/>
      <c r="AL1288" s="63"/>
    </row>
    <row r="1289" spans="1:39" s="33" customFormat="1" ht="84" customHeight="1" thickBot="1" x14ac:dyDescent="0.35">
      <c r="A1289" s="739"/>
      <c r="B1289" s="741"/>
      <c r="C1289" s="760" t="s">
        <v>43</v>
      </c>
      <c r="D1289" s="762" t="s">
        <v>44</v>
      </c>
      <c r="E1289" s="764" t="s">
        <v>59</v>
      </c>
      <c r="F1289" s="765"/>
      <c r="G1289" s="765"/>
      <c r="H1289" s="766"/>
      <c r="I1289" s="767" t="s">
        <v>58</v>
      </c>
      <c r="J1289" s="768"/>
      <c r="K1289" s="769"/>
      <c r="L1289" s="770"/>
      <c r="M1289" s="771" t="s">
        <v>49</v>
      </c>
      <c r="N1289" s="772"/>
      <c r="O1289" s="773" t="s">
        <v>103</v>
      </c>
      <c r="P1289" s="774"/>
      <c r="Q1289" s="774"/>
      <c r="R1289" s="775"/>
      <c r="S1289" s="776" t="s">
        <v>49</v>
      </c>
      <c r="T1289" s="777"/>
      <c r="U1289" s="778" t="s">
        <v>104</v>
      </c>
      <c r="V1289" s="779"/>
      <c r="W1289" s="779"/>
      <c r="X1289" s="779"/>
      <c r="Y1289" s="779"/>
      <c r="Z1289" s="780"/>
      <c r="AA1289" s="781" t="s">
        <v>49</v>
      </c>
      <c r="AB1289" s="782"/>
      <c r="AC1289" s="783" t="s">
        <v>105</v>
      </c>
      <c r="AD1289" s="784"/>
      <c r="AE1289" s="784"/>
      <c r="AF1289" s="785"/>
      <c r="AG1289" s="786" t="s">
        <v>49</v>
      </c>
      <c r="AH1289" s="787"/>
      <c r="AI1289" s="788" t="s">
        <v>23</v>
      </c>
      <c r="AJ1289" s="789"/>
      <c r="AK1289" s="790"/>
      <c r="AL1289" s="62"/>
    </row>
    <row r="1290" spans="1:39" ht="113.25" thickBot="1" x14ac:dyDescent="0.3">
      <c r="A1290" s="742"/>
      <c r="B1290" s="743"/>
      <c r="C1290" s="761"/>
      <c r="D1290" s="763"/>
      <c r="E1290" s="91" t="s">
        <v>81</v>
      </c>
      <c r="F1290" s="619" t="s">
        <v>82</v>
      </c>
      <c r="G1290" s="91" t="s">
        <v>83</v>
      </c>
      <c r="H1290" s="619" t="s">
        <v>84</v>
      </c>
      <c r="I1290" s="197" t="s">
        <v>81</v>
      </c>
      <c r="J1290" s="64" t="s">
        <v>92</v>
      </c>
      <c r="K1290" s="197" t="s">
        <v>93</v>
      </c>
      <c r="L1290" s="64" t="s">
        <v>94</v>
      </c>
      <c r="M1290" s="98" t="s">
        <v>85</v>
      </c>
      <c r="N1290" s="207" t="s">
        <v>86</v>
      </c>
      <c r="O1290" s="100" t="s">
        <v>87</v>
      </c>
      <c r="P1290" s="102" t="s">
        <v>101</v>
      </c>
      <c r="Q1290" s="100" t="s">
        <v>88</v>
      </c>
      <c r="R1290" s="102" t="s">
        <v>102</v>
      </c>
      <c r="S1290" s="103" t="s">
        <v>89</v>
      </c>
      <c r="T1290" s="213" t="s">
        <v>90</v>
      </c>
      <c r="U1290" s="104" t="s">
        <v>87</v>
      </c>
      <c r="V1290" s="107" t="s">
        <v>106</v>
      </c>
      <c r="W1290" s="105" t="s">
        <v>107</v>
      </c>
      <c r="X1290" s="108" t="s">
        <v>88</v>
      </c>
      <c r="Y1290" s="107" t="s">
        <v>108</v>
      </c>
      <c r="Z1290" s="105" t="s">
        <v>109</v>
      </c>
      <c r="AA1290" s="110" t="s">
        <v>95</v>
      </c>
      <c r="AB1290" s="111" t="s">
        <v>96</v>
      </c>
      <c r="AC1290" s="112" t="s">
        <v>87</v>
      </c>
      <c r="AD1290" s="113" t="s">
        <v>101</v>
      </c>
      <c r="AE1290" s="112" t="s">
        <v>88</v>
      </c>
      <c r="AF1290" s="113" t="s">
        <v>102</v>
      </c>
      <c r="AG1290" s="114" t="s">
        <v>91</v>
      </c>
      <c r="AH1290" s="115" t="s">
        <v>110</v>
      </c>
      <c r="AI1290" s="120" t="s">
        <v>111</v>
      </c>
      <c r="AJ1290" s="122" t="s">
        <v>112</v>
      </c>
      <c r="AK1290" s="151" t="s">
        <v>79</v>
      </c>
      <c r="AL1290" s="58"/>
      <c r="AM1290" s="59"/>
    </row>
    <row r="1291" spans="1:39" ht="15.75" thickBot="1" x14ac:dyDescent="0.3">
      <c r="A1291" s="708" t="s">
        <v>1</v>
      </c>
      <c r="B1291" s="709"/>
      <c r="C1291" s="139" t="s">
        <v>2</v>
      </c>
      <c r="D1291" s="143" t="s">
        <v>3</v>
      </c>
      <c r="E1291" s="144" t="s">
        <v>4</v>
      </c>
      <c r="F1291" s="264" t="s">
        <v>5</v>
      </c>
      <c r="G1291" s="144" t="s">
        <v>33</v>
      </c>
      <c r="H1291" s="264" t="s">
        <v>34</v>
      </c>
      <c r="I1291" s="263" t="s">
        <v>18</v>
      </c>
      <c r="J1291" s="146" t="s">
        <v>19</v>
      </c>
      <c r="K1291" s="263" t="s">
        <v>20</v>
      </c>
      <c r="L1291" s="264" t="s">
        <v>21</v>
      </c>
      <c r="M1291" s="145" t="s">
        <v>22</v>
      </c>
      <c r="N1291" s="264" t="s">
        <v>35</v>
      </c>
      <c r="O1291" s="144" t="s">
        <v>36</v>
      </c>
      <c r="P1291" s="264" t="s">
        <v>37</v>
      </c>
      <c r="Q1291" s="144" t="s">
        <v>38</v>
      </c>
      <c r="R1291" s="264" t="s">
        <v>24</v>
      </c>
      <c r="S1291" s="145" t="s">
        <v>25</v>
      </c>
      <c r="T1291" s="146" t="s">
        <v>26</v>
      </c>
      <c r="U1291" s="144" t="s">
        <v>27</v>
      </c>
      <c r="V1291" s="88" t="s">
        <v>28</v>
      </c>
      <c r="W1291" s="147" t="s">
        <v>29</v>
      </c>
      <c r="X1291" s="148" t="s">
        <v>30</v>
      </c>
      <c r="Y1291" s="89" t="s">
        <v>31</v>
      </c>
      <c r="Z1291" s="264" t="s">
        <v>32</v>
      </c>
      <c r="AA1291" s="145" t="s">
        <v>51</v>
      </c>
      <c r="AB1291" s="140" t="s">
        <v>52</v>
      </c>
      <c r="AC1291" s="144" t="s">
        <v>53</v>
      </c>
      <c r="AD1291" s="140" t="s">
        <v>54</v>
      </c>
      <c r="AE1291" s="144" t="s">
        <v>55</v>
      </c>
      <c r="AF1291" s="140" t="s">
        <v>56</v>
      </c>
      <c r="AG1291" s="145" t="s">
        <v>60</v>
      </c>
      <c r="AH1291" s="140" t="s">
        <v>61</v>
      </c>
      <c r="AI1291" s="139" t="s">
        <v>62</v>
      </c>
      <c r="AJ1291" s="140" t="s">
        <v>63</v>
      </c>
      <c r="AK1291" s="152" t="s">
        <v>64</v>
      </c>
      <c r="AL1291" s="60"/>
      <c r="AM1291" s="59"/>
    </row>
    <row r="1292" spans="1:39" ht="37.5" x14ac:dyDescent="0.25">
      <c r="A1292" s="31">
        <v>1</v>
      </c>
      <c r="B1292" s="131" t="s">
        <v>71</v>
      </c>
      <c r="C1292" s="864">
        <f>C1259</f>
        <v>300000</v>
      </c>
      <c r="D1292" s="865">
        <f>C1292-AH1303</f>
        <v>236510.3</v>
      </c>
      <c r="E1292" s="92"/>
      <c r="F1292" s="468"/>
      <c r="G1292" s="26"/>
      <c r="H1292" s="475"/>
      <c r="I1292" s="199"/>
      <c r="J1292" s="29"/>
      <c r="K1292" s="199"/>
      <c r="L1292" s="437"/>
      <c r="M1292" s="248">
        <f t="shared" ref="M1292:M1302" si="813">SUM(I1292,K1292)</f>
        <v>0</v>
      </c>
      <c r="N1292" s="249">
        <f t="shared" ref="N1292:N1302" si="814">SUM(J1292,L1292)</f>
        <v>0</v>
      </c>
      <c r="O1292" s="226"/>
      <c r="P1292" s="221"/>
      <c r="Q1292" s="436"/>
      <c r="R1292" s="428"/>
      <c r="S1292" s="245">
        <f t="shared" ref="S1292:S1302" si="815">O1292+Q1292</f>
        <v>0</v>
      </c>
      <c r="T1292" s="246">
        <f t="shared" ref="T1292:T1302" si="816">P1292+R1292</f>
        <v>0</v>
      </c>
      <c r="U1292" s="231"/>
      <c r="V1292" s="232"/>
      <c r="W1292" s="230"/>
      <c r="X1292" s="242"/>
      <c r="Y1292" s="232"/>
      <c r="Z1292" s="230"/>
      <c r="AA1292" s="239">
        <f t="shared" ref="AA1292:AA1302" si="817">U1292+X1292</f>
        <v>0</v>
      </c>
      <c r="AB1292" s="229">
        <f t="shared" ref="AB1292:AB1302" si="818">W1292+Z1292</f>
        <v>0</v>
      </c>
      <c r="AC1292" s="219"/>
      <c r="AD1292" s="222"/>
      <c r="AE1292" s="219"/>
      <c r="AF1292" s="222"/>
      <c r="AG1292" s="261">
        <f t="shared" ref="AG1292:AG1302" si="819">U1292+X1292+AC1292+AE1292</f>
        <v>0</v>
      </c>
      <c r="AH1292" s="262">
        <f t="shared" ref="AH1292:AH1302" si="820">W1292+Z1292+AD1292+AF1292</f>
        <v>0</v>
      </c>
      <c r="AI1292" s="67">
        <f>AD1292/C1259</f>
        <v>0</v>
      </c>
      <c r="AJ1292" s="141">
        <f>AF1292/C1259</f>
        <v>0</v>
      </c>
      <c r="AK1292" s="153">
        <f>AH1292/C1259</f>
        <v>0</v>
      </c>
      <c r="AL1292" s="61"/>
      <c r="AM1292" s="59"/>
    </row>
    <row r="1293" spans="1:39" ht="75" x14ac:dyDescent="0.25">
      <c r="A1293" s="32">
        <v>2</v>
      </c>
      <c r="B1293" s="131" t="s">
        <v>72</v>
      </c>
      <c r="C1293" s="864"/>
      <c r="D1293" s="865"/>
      <c r="E1293" s="92"/>
      <c r="F1293" s="468"/>
      <c r="G1293" s="270">
        <v>1</v>
      </c>
      <c r="H1293" s="271">
        <v>6500</v>
      </c>
      <c r="I1293" s="199"/>
      <c r="J1293" s="29"/>
      <c r="K1293" s="606">
        <v>1</v>
      </c>
      <c r="L1293" s="437">
        <v>6500</v>
      </c>
      <c r="M1293" s="248">
        <f t="shared" si="813"/>
        <v>1</v>
      </c>
      <c r="N1293" s="249">
        <f t="shared" si="814"/>
        <v>6500</v>
      </c>
      <c r="O1293" s="226"/>
      <c r="P1293" s="221"/>
      <c r="Q1293" s="436">
        <v>1</v>
      </c>
      <c r="R1293" s="428">
        <v>6500</v>
      </c>
      <c r="S1293" s="245">
        <f t="shared" si="815"/>
        <v>1</v>
      </c>
      <c r="T1293" s="246">
        <f t="shared" si="816"/>
        <v>6500</v>
      </c>
      <c r="U1293" s="231"/>
      <c r="V1293" s="232"/>
      <c r="W1293" s="230"/>
      <c r="X1293" s="242"/>
      <c r="Y1293" s="232"/>
      <c r="Z1293" s="230"/>
      <c r="AA1293" s="239">
        <f t="shared" si="817"/>
        <v>0</v>
      </c>
      <c r="AB1293" s="229">
        <f t="shared" si="818"/>
        <v>0</v>
      </c>
      <c r="AC1293" s="219"/>
      <c r="AD1293" s="222"/>
      <c r="AE1293" s="425">
        <v>5</v>
      </c>
      <c r="AF1293" s="431">
        <v>63037.97</v>
      </c>
      <c r="AG1293" s="261">
        <f t="shared" si="819"/>
        <v>5</v>
      </c>
      <c r="AH1293" s="262">
        <f t="shared" si="820"/>
        <v>63037.97</v>
      </c>
      <c r="AI1293" s="67">
        <f>AD1293/C1259</f>
        <v>0</v>
      </c>
      <c r="AJ1293" s="141">
        <f>AF1293/C1259</f>
        <v>0.21012656666666668</v>
      </c>
      <c r="AK1293" s="153">
        <f>AH1293/C1259</f>
        <v>0.21012656666666668</v>
      </c>
      <c r="AL1293" s="61"/>
      <c r="AM1293" s="59"/>
    </row>
    <row r="1294" spans="1:39" ht="37.5" x14ac:dyDescent="0.25">
      <c r="A1294" s="32">
        <v>3</v>
      </c>
      <c r="B1294" s="131" t="s">
        <v>73</v>
      </c>
      <c r="C1294" s="864"/>
      <c r="D1294" s="865"/>
      <c r="E1294" s="92"/>
      <c r="F1294" s="468"/>
      <c r="G1294" s="26"/>
      <c r="H1294" s="475"/>
      <c r="I1294" s="199"/>
      <c r="J1294" s="29"/>
      <c r="K1294" s="199"/>
      <c r="L1294" s="437"/>
      <c r="M1294" s="248">
        <f t="shared" si="813"/>
        <v>0</v>
      </c>
      <c r="N1294" s="249">
        <f t="shared" si="814"/>
        <v>0</v>
      </c>
      <c r="O1294" s="226"/>
      <c r="P1294" s="221"/>
      <c r="Q1294" s="226"/>
      <c r="R1294" s="221"/>
      <c r="S1294" s="245">
        <f t="shared" si="815"/>
        <v>0</v>
      </c>
      <c r="T1294" s="246">
        <f t="shared" si="816"/>
        <v>0</v>
      </c>
      <c r="U1294" s="231"/>
      <c r="V1294" s="232"/>
      <c r="W1294" s="230"/>
      <c r="X1294" s="242"/>
      <c r="Y1294" s="232"/>
      <c r="Z1294" s="230"/>
      <c r="AA1294" s="239">
        <f t="shared" si="817"/>
        <v>0</v>
      </c>
      <c r="AB1294" s="229">
        <f t="shared" si="818"/>
        <v>0</v>
      </c>
      <c r="AC1294" s="219"/>
      <c r="AD1294" s="222"/>
      <c r="AE1294" s="425">
        <v>1</v>
      </c>
      <c r="AF1294" s="431">
        <v>451.73</v>
      </c>
      <c r="AG1294" s="261">
        <f t="shared" si="819"/>
        <v>1</v>
      </c>
      <c r="AH1294" s="262">
        <f t="shared" si="820"/>
        <v>451.73</v>
      </c>
      <c r="AI1294" s="67">
        <f>AD1294/C1259</f>
        <v>0</v>
      </c>
      <c r="AJ1294" s="141">
        <f>AF1294/C1259</f>
        <v>1.5057666666666667E-3</v>
      </c>
      <c r="AK1294" s="153">
        <f>AH1294/C1259</f>
        <v>1.5057666666666667E-3</v>
      </c>
      <c r="AL1294" s="61"/>
      <c r="AM1294" s="59"/>
    </row>
    <row r="1295" spans="1:39" ht="37.5" x14ac:dyDescent="0.25">
      <c r="A1295" s="32">
        <v>4</v>
      </c>
      <c r="B1295" s="131" t="s">
        <v>74</v>
      </c>
      <c r="C1295" s="864"/>
      <c r="D1295" s="865"/>
      <c r="E1295" s="92"/>
      <c r="F1295" s="468"/>
      <c r="G1295" s="26"/>
      <c r="H1295" s="475"/>
      <c r="I1295" s="199"/>
      <c r="J1295" s="29"/>
      <c r="K1295" s="199"/>
      <c r="L1295" s="437"/>
      <c r="M1295" s="248">
        <f t="shared" si="813"/>
        <v>0</v>
      </c>
      <c r="N1295" s="249">
        <f t="shared" si="814"/>
        <v>0</v>
      </c>
      <c r="O1295" s="226"/>
      <c r="P1295" s="221"/>
      <c r="Q1295" s="226"/>
      <c r="R1295" s="221"/>
      <c r="S1295" s="245">
        <f t="shared" si="815"/>
        <v>0</v>
      </c>
      <c r="T1295" s="246">
        <f t="shared" si="816"/>
        <v>0</v>
      </c>
      <c r="U1295" s="231"/>
      <c r="V1295" s="232"/>
      <c r="W1295" s="230"/>
      <c r="X1295" s="242"/>
      <c r="Y1295" s="232"/>
      <c r="Z1295" s="230"/>
      <c r="AA1295" s="239">
        <f t="shared" si="817"/>
        <v>0</v>
      </c>
      <c r="AB1295" s="229">
        <f t="shared" si="818"/>
        <v>0</v>
      </c>
      <c r="AC1295" s="219"/>
      <c r="AD1295" s="222"/>
      <c r="AE1295" s="219"/>
      <c r="AF1295" s="222"/>
      <c r="AG1295" s="261">
        <f t="shared" si="819"/>
        <v>0</v>
      </c>
      <c r="AH1295" s="262">
        <f t="shared" si="820"/>
        <v>0</v>
      </c>
      <c r="AI1295" s="67">
        <f>AD1295/C1259</f>
        <v>0</v>
      </c>
      <c r="AJ1295" s="141">
        <f>AF1295/C1259</f>
        <v>0</v>
      </c>
      <c r="AK1295" s="153">
        <f>AH1295/C1259</f>
        <v>0</v>
      </c>
      <c r="AL1295" s="61"/>
      <c r="AM1295" s="59"/>
    </row>
    <row r="1296" spans="1:39" ht="37.5" x14ac:dyDescent="0.25">
      <c r="A1296" s="32">
        <v>5</v>
      </c>
      <c r="B1296" s="131" t="s">
        <v>75</v>
      </c>
      <c r="C1296" s="864"/>
      <c r="D1296" s="865"/>
      <c r="E1296" s="92"/>
      <c r="F1296" s="468"/>
      <c r="G1296" s="26"/>
      <c r="H1296" s="475"/>
      <c r="I1296" s="199"/>
      <c r="J1296" s="29"/>
      <c r="K1296" s="199"/>
      <c r="L1296" s="437"/>
      <c r="M1296" s="248">
        <f t="shared" si="813"/>
        <v>0</v>
      </c>
      <c r="N1296" s="249">
        <f t="shared" si="814"/>
        <v>0</v>
      </c>
      <c r="O1296" s="226"/>
      <c r="P1296" s="221"/>
      <c r="Q1296" s="226"/>
      <c r="R1296" s="221"/>
      <c r="S1296" s="245">
        <f t="shared" si="815"/>
        <v>0</v>
      </c>
      <c r="T1296" s="246">
        <f t="shared" si="816"/>
        <v>0</v>
      </c>
      <c r="U1296" s="231"/>
      <c r="V1296" s="232"/>
      <c r="W1296" s="230"/>
      <c r="X1296" s="242"/>
      <c r="Y1296" s="232"/>
      <c r="Z1296" s="230"/>
      <c r="AA1296" s="239">
        <f t="shared" si="817"/>
        <v>0</v>
      </c>
      <c r="AB1296" s="229">
        <f t="shared" si="818"/>
        <v>0</v>
      </c>
      <c r="AC1296" s="219"/>
      <c r="AD1296" s="222"/>
      <c r="AE1296" s="219"/>
      <c r="AF1296" s="222"/>
      <c r="AG1296" s="261">
        <f t="shared" si="819"/>
        <v>0</v>
      </c>
      <c r="AH1296" s="262">
        <f t="shared" si="820"/>
        <v>0</v>
      </c>
      <c r="AI1296" s="67">
        <f>AD1296/C1259</f>
        <v>0</v>
      </c>
      <c r="AJ1296" s="141">
        <f>AF1296/C1259</f>
        <v>0</v>
      </c>
      <c r="AK1296" s="153">
        <f>AH1296/C1259</f>
        <v>0</v>
      </c>
      <c r="AL1296" s="61"/>
      <c r="AM1296" s="59"/>
    </row>
    <row r="1297" spans="1:39" ht="37.5" x14ac:dyDescent="0.25">
      <c r="A1297" s="32">
        <v>6</v>
      </c>
      <c r="B1297" s="131" t="s">
        <v>76</v>
      </c>
      <c r="C1297" s="864"/>
      <c r="D1297" s="865"/>
      <c r="E1297" s="92"/>
      <c r="F1297" s="468"/>
      <c r="G1297" s="26"/>
      <c r="H1297" s="475"/>
      <c r="I1297" s="199"/>
      <c r="J1297" s="29"/>
      <c r="K1297" s="199"/>
      <c r="L1297" s="437"/>
      <c r="M1297" s="248">
        <f t="shared" si="813"/>
        <v>0</v>
      </c>
      <c r="N1297" s="249">
        <f t="shared" si="814"/>
        <v>0</v>
      </c>
      <c r="O1297" s="226"/>
      <c r="P1297" s="221"/>
      <c r="Q1297" s="226"/>
      <c r="R1297" s="221"/>
      <c r="S1297" s="245">
        <f t="shared" si="815"/>
        <v>0</v>
      </c>
      <c r="T1297" s="246">
        <f t="shared" si="816"/>
        <v>0</v>
      </c>
      <c r="U1297" s="231"/>
      <c r="V1297" s="232"/>
      <c r="W1297" s="230"/>
      <c r="X1297" s="242"/>
      <c r="Y1297" s="232"/>
      <c r="Z1297" s="230"/>
      <c r="AA1297" s="239">
        <f t="shared" si="817"/>
        <v>0</v>
      </c>
      <c r="AB1297" s="229">
        <f t="shared" si="818"/>
        <v>0</v>
      </c>
      <c r="AC1297" s="219"/>
      <c r="AD1297" s="222"/>
      <c r="AE1297" s="219"/>
      <c r="AF1297" s="222"/>
      <c r="AG1297" s="261">
        <f t="shared" si="819"/>
        <v>0</v>
      </c>
      <c r="AH1297" s="262">
        <f t="shared" si="820"/>
        <v>0</v>
      </c>
      <c r="AI1297" s="67">
        <f>AD1297/C1259</f>
        <v>0</v>
      </c>
      <c r="AJ1297" s="141">
        <f>AF1297/C1259</f>
        <v>0</v>
      </c>
      <c r="AK1297" s="153">
        <f>AH1297/C1259</f>
        <v>0</v>
      </c>
      <c r="AL1297" s="61"/>
      <c r="AM1297" s="59"/>
    </row>
    <row r="1298" spans="1:39" ht="38.25" thickBot="1" x14ac:dyDescent="0.35">
      <c r="A1298" s="32">
        <v>7</v>
      </c>
      <c r="B1298" s="132" t="s">
        <v>42</v>
      </c>
      <c r="C1298" s="864"/>
      <c r="D1298" s="865"/>
      <c r="E1298" s="92"/>
      <c r="F1298" s="468"/>
      <c r="G1298" s="26"/>
      <c r="H1298" s="475"/>
      <c r="I1298" s="199"/>
      <c r="J1298" s="29"/>
      <c r="K1298" s="199"/>
      <c r="L1298" s="437"/>
      <c r="M1298" s="248">
        <f t="shared" si="813"/>
        <v>0</v>
      </c>
      <c r="N1298" s="249">
        <f t="shared" si="814"/>
        <v>0</v>
      </c>
      <c r="O1298" s="226"/>
      <c r="P1298" s="221"/>
      <c r="Q1298" s="226"/>
      <c r="R1298" s="221"/>
      <c r="S1298" s="245">
        <f t="shared" si="815"/>
        <v>0</v>
      </c>
      <c r="T1298" s="246">
        <f t="shared" si="816"/>
        <v>0</v>
      </c>
      <c r="U1298" s="231"/>
      <c r="V1298" s="232"/>
      <c r="W1298" s="230"/>
      <c r="X1298" s="242"/>
      <c r="Y1298" s="232"/>
      <c r="Z1298" s="230"/>
      <c r="AA1298" s="239">
        <f t="shared" si="817"/>
        <v>0</v>
      </c>
      <c r="AB1298" s="229">
        <f t="shared" si="818"/>
        <v>0</v>
      </c>
      <c r="AC1298" s="219"/>
      <c r="AD1298" s="222"/>
      <c r="AE1298" s="219"/>
      <c r="AF1298" s="222"/>
      <c r="AG1298" s="261">
        <f t="shared" si="819"/>
        <v>0</v>
      </c>
      <c r="AH1298" s="262">
        <f t="shared" si="820"/>
        <v>0</v>
      </c>
      <c r="AI1298" s="67">
        <f>AD1298/C1259</f>
        <v>0</v>
      </c>
      <c r="AJ1298" s="141">
        <f>AF1298/C1259</f>
        <v>0</v>
      </c>
      <c r="AK1298" s="153">
        <f>AH1298/C1259</f>
        <v>0</v>
      </c>
      <c r="AL1298" s="61"/>
      <c r="AM1298" s="59"/>
    </row>
    <row r="1299" spans="1:39" ht="38.25" thickBot="1" x14ac:dyDescent="0.3">
      <c r="A1299" s="32">
        <v>8</v>
      </c>
      <c r="B1299" s="133" t="s">
        <v>67</v>
      </c>
      <c r="C1299" s="864"/>
      <c r="D1299" s="865"/>
      <c r="E1299" s="92"/>
      <c r="F1299" s="468"/>
      <c r="G1299" s="26"/>
      <c r="H1299" s="475"/>
      <c r="I1299" s="199"/>
      <c r="J1299" s="29"/>
      <c r="K1299" s="199"/>
      <c r="L1299" s="437"/>
      <c r="M1299" s="248">
        <f t="shared" si="813"/>
        <v>0</v>
      </c>
      <c r="N1299" s="249">
        <f t="shared" si="814"/>
        <v>0</v>
      </c>
      <c r="O1299" s="226"/>
      <c r="P1299" s="221"/>
      <c r="Q1299" s="226"/>
      <c r="R1299" s="221"/>
      <c r="S1299" s="245">
        <f t="shared" si="815"/>
        <v>0</v>
      </c>
      <c r="T1299" s="246">
        <f t="shared" si="816"/>
        <v>0</v>
      </c>
      <c r="U1299" s="231"/>
      <c r="V1299" s="232"/>
      <c r="W1299" s="230"/>
      <c r="X1299" s="242"/>
      <c r="Y1299" s="232"/>
      <c r="Z1299" s="230"/>
      <c r="AA1299" s="239">
        <f t="shared" si="817"/>
        <v>0</v>
      </c>
      <c r="AB1299" s="229">
        <f t="shared" si="818"/>
        <v>0</v>
      </c>
      <c r="AC1299" s="219"/>
      <c r="AD1299" s="222"/>
      <c r="AE1299" s="219"/>
      <c r="AF1299" s="222"/>
      <c r="AG1299" s="261">
        <f t="shared" si="819"/>
        <v>0</v>
      </c>
      <c r="AH1299" s="262">
        <f t="shared" si="820"/>
        <v>0</v>
      </c>
      <c r="AI1299" s="67">
        <f>AD1299/C1259</f>
        <v>0</v>
      </c>
      <c r="AJ1299" s="141">
        <f>AF1299/C1259</f>
        <v>0</v>
      </c>
      <c r="AK1299" s="153">
        <f>AH1299/C1259</f>
        <v>0</v>
      </c>
      <c r="AL1299" s="61"/>
      <c r="AM1299" s="59"/>
    </row>
    <row r="1300" spans="1:39" ht="21" x14ac:dyDescent="0.25">
      <c r="A1300" s="14" t="s">
        <v>69</v>
      </c>
      <c r="B1300" s="134"/>
      <c r="C1300" s="864"/>
      <c r="D1300" s="865"/>
      <c r="E1300" s="92"/>
      <c r="F1300" s="468"/>
      <c r="G1300" s="26"/>
      <c r="H1300" s="475"/>
      <c r="I1300" s="199"/>
      <c r="J1300" s="29"/>
      <c r="K1300" s="199"/>
      <c r="L1300" s="437"/>
      <c r="M1300" s="248">
        <f t="shared" si="813"/>
        <v>0</v>
      </c>
      <c r="N1300" s="249">
        <f t="shared" si="814"/>
        <v>0</v>
      </c>
      <c r="O1300" s="226"/>
      <c r="P1300" s="221"/>
      <c r="Q1300" s="226"/>
      <c r="R1300" s="221"/>
      <c r="S1300" s="245">
        <f t="shared" si="815"/>
        <v>0</v>
      </c>
      <c r="T1300" s="246">
        <f t="shared" si="816"/>
        <v>0</v>
      </c>
      <c r="U1300" s="231"/>
      <c r="V1300" s="232"/>
      <c r="W1300" s="230"/>
      <c r="X1300" s="242"/>
      <c r="Y1300" s="232"/>
      <c r="Z1300" s="230"/>
      <c r="AA1300" s="239">
        <f t="shared" si="817"/>
        <v>0</v>
      </c>
      <c r="AB1300" s="229">
        <f t="shared" si="818"/>
        <v>0</v>
      </c>
      <c r="AC1300" s="219"/>
      <c r="AD1300" s="222"/>
      <c r="AE1300" s="219"/>
      <c r="AF1300" s="222"/>
      <c r="AG1300" s="261">
        <f t="shared" si="819"/>
        <v>0</v>
      </c>
      <c r="AH1300" s="262">
        <f t="shared" si="820"/>
        <v>0</v>
      </c>
      <c r="AI1300" s="67">
        <f>AD1300/C1259</f>
        <v>0</v>
      </c>
      <c r="AJ1300" s="141">
        <f>AF1300/C1259</f>
        <v>0</v>
      </c>
      <c r="AK1300" s="153">
        <f>AH1300/C1259</f>
        <v>0</v>
      </c>
      <c r="AL1300" s="61"/>
      <c r="AM1300" s="59"/>
    </row>
    <row r="1301" spans="1:39" ht="21" x14ac:dyDescent="0.25">
      <c r="A1301" s="14" t="s">
        <v>68</v>
      </c>
      <c r="B1301" s="134"/>
      <c r="C1301" s="864"/>
      <c r="D1301" s="865"/>
      <c r="E1301" s="92"/>
      <c r="F1301" s="468"/>
      <c r="G1301" s="26"/>
      <c r="H1301" s="475"/>
      <c r="I1301" s="199"/>
      <c r="J1301" s="29"/>
      <c r="K1301" s="199"/>
      <c r="L1301" s="437"/>
      <c r="M1301" s="248">
        <f t="shared" si="813"/>
        <v>0</v>
      </c>
      <c r="N1301" s="249">
        <f t="shared" si="814"/>
        <v>0</v>
      </c>
      <c r="O1301" s="226"/>
      <c r="P1301" s="221"/>
      <c r="Q1301" s="226"/>
      <c r="R1301" s="221"/>
      <c r="S1301" s="245">
        <f t="shared" si="815"/>
        <v>0</v>
      </c>
      <c r="T1301" s="246">
        <f t="shared" si="816"/>
        <v>0</v>
      </c>
      <c r="U1301" s="231"/>
      <c r="V1301" s="232"/>
      <c r="W1301" s="230"/>
      <c r="X1301" s="242"/>
      <c r="Y1301" s="232"/>
      <c r="Z1301" s="230"/>
      <c r="AA1301" s="239">
        <f t="shared" si="817"/>
        <v>0</v>
      </c>
      <c r="AB1301" s="229">
        <f t="shared" si="818"/>
        <v>0</v>
      </c>
      <c r="AC1301" s="219"/>
      <c r="AD1301" s="222"/>
      <c r="AE1301" s="219"/>
      <c r="AF1301" s="222"/>
      <c r="AG1301" s="261">
        <f t="shared" si="819"/>
        <v>0</v>
      </c>
      <c r="AH1301" s="262">
        <f t="shared" si="820"/>
        <v>0</v>
      </c>
      <c r="AI1301" s="67">
        <f>AD1301/C1259</f>
        <v>0</v>
      </c>
      <c r="AJ1301" s="141">
        <f>AF1301/C1259</f>
        <v>0</v>
      </c>
      <c r="AK1301" s="153">
        <f>AH1301/C1259</f>
        <v>0</v>
      </c>
      <c r="AL1301" s="61"/>
      <c r="AM1301" s="59"/>
    </row>
    <row r="1302" spans="1:39" ht="21.75" thickBot="1" x14ac:dyDescent="0.3">
      <c r="A1302" s="14" t="s">
        <v>70</v>
      </c>
      <c r="B1302" s="134"/>
      <c r="C1302" s="878"/>
      <c r="D1302" s="879"/>
      <c r="E1302" s="95"/>
      <c r="F1302" s="474"/>
      <c r="G1302" s="27"/>
      <c r="H1302" s="476"/>
      <c r="I1302" s="201"/>
      <c r="J1302" s="30"/>
      <c r="K1302" s="201"/>
      <c r="L1302" s="438"/>
      <c r="M1302" s="248">
        <f t="shared" si="813"/>
        <v>0</v>
      </c>
      <c r="N1302" s="249">
        <f t="shared" si="814"/>
        <v>0</v>
      </c>
      <c r="O1302" s="44"/>
      <c r="P1302" s="20"/>
      <c r="Q1302" s="44"/>
      <c r="R1302" s="20"/>
      <c r="S1302" s="245">
        <f t="shared" si="815"/>
        <v>0</v>
      </c>
      <c r="T1302" s="246">
        <f t="shared" si="816"/>
        <v>0</v>
      </c>
      <c r="U1302" s="257"/>
      <c r="V1302" s="259"/>
      <c r="W1302" s="258"/>
      <c r="X1302" s="260"/>
      <c r="Y1302" s="259"/>
      <c r="Z1302" s="258"/>
      <c r="AA1302" s="239">
        <f t="shared" si="817"/>
        <v>0</v>
      </c>
      <c r="AB1302" s="229">
        <f t="shared" si="818"/>
        <v>0</v>
      </c>
      <c r="AC1302" s="149"/>
      <c r="AD1302" s="150"/>
      <c r="AE1302" s="149"/>
      <c r="AF1302" s="150"/>
      <c r="AG1302" s="261">
        <f t="shared" si="819"/>
        <v>0</v>
      </c>
      <c r="AH1302" s="262">
        <f t="shared" si="820"/>
        <v>0</v>
      </c>
      <c r="AI1302" s="68">
        <f>AD1302/C1259</f>
        <v>0</v>
      </c>
      <c r="AJ1302" s="142">
        <f>AF1302/C1259</f>
        <v>0</v>
      </c>
      <c r="AK1302" s="154">
        <f>AH1302/C1259</f>
        <v>0</v>
      </c>
      <c r="AL1302" s="61"/>
      <c r="AM1302" s="59"/>
    </row>
    <row r="1303" spans="1:39" ht="24" thickBot="1" x14ac:dyDescent="0.3">
      <c r="A1303" s="719" t="s">
        <v>40</v>
      </c>
      <c r="B1303" s="720"/>
      <c r="C1303" s="135">
        <f>C1292</f>
        <v>300000</v>
      </c>
      <c r="D1303" s="135">
        <f>D1292</f>
        <v>236510.3</v>
      </c>
      <c r="E1303" s="56">
        <f t="shared" ref="E1303:AG1303" si="821">SUM(E1292:E1302)</f>
        <v>0</v>
      </c>
      <c r="F1303" s="236">
        <f t="shared" si="821"/>
        <v>0</v>
      </c>
      <c r="G1303" s="56">
        <f t="shared" si="821"/>
        <v>1</v>
      </c>
      <c r="H1303" s="96">
        <f t="shared" si="821"/>
        <v>6500</v>
      </c>
      <c r="I1303" s="247">
        <f t="shared" si="821"/>
        <v>0</v>
      </c>
      <c r="J1303" s="46">
        <f t="shared" si="821"/>
        <v>0</v>
      </c>
      <c r="K1303" s="247">
        <f t="shared" si="821"/>
        <v>1</v>
      </c>
      <c r="L1303" s="236">
        <f t="shared" si="821"/>
        <v>6500</v>
      </c>
      <c r="M1303" s="82">
        <f t="shared" si="821"/>
        <v>1</v>
      </c>
      <c r="N1303" s="236">
        <f t="shared" si="821"/>
        <v>6500</v>
      </c>
      <c r="O1303" s="86">
        <f t="shared" si="821"/>
        <v>0</v>
      </c>
      <c r="P1303" s="236">
        <f t="shared" si="821"/>
        <v>0</v>
      </c>
      <c r="Q1303" s="86">
        <f t="shared" si="821"/>
        <v>1</v>
      </c>
      <c r="R1303" s="38">
        <f t="shared" si="821"/>
        <v>6500</v>
      </c>
      <c r="S1303" s="75">
        <f t="shared" si="821"/>
        <v>1</v>
      </c>
      <c r="T1303" s="38">
        <f t="shared" si="821"/>
        <v>6500</v>
      </c>
      <c r="U1303" s="85">
        <f t="shared" si="821"/>
        <v>0</v>
      </c>
      <c r="V1303" s="38">
        <f t="shared" si="821"/>
        <v>0</v>
      </c>
      <c r="W1303" s="96">
        <f t="shared" si="821"/>
        <v>0</v>
      </c>
      <c r="X1303" s="75">
        <f t="shared" si="821"/>
        <v>0</v>
      </c>
      <c r="Y1303" s="38">
        <f t="shared" si="821"/>
        <v>0</v>
      </c>
      <c r="Z1303" s="38">
        <f t="shared" si="821"/>
        <v>0</v>
      </c>
      <c r="AA1303" s="136">
        <f t="shared" si="821"/>
        <v>0</v>
      </c>
      <c r="AB1303" s="46">
        <f t="shared" si="821"/>
        <v>0</v>
      </c>
      <c r="AC1303" s="97">
        <f t="shared" si="821"/>
        <v>0</v>
      </c>
      <c r="AD1303" s="46">
        <f t="shared" si="821"/>
        <v>0</v>
      </c>
      <c r="AE1303" s="86">
        <f t="shared" si="821"/>
        <v>6</v>
      </c>
      <c r="AF1303" s="46">
        <f t="shared" si="821"/>
        <v>63489.700000000004</v>
      </c>
      <c r="AG1303" s="75">
        <f t="shared" si="821"/>
        <v>6</v>
      </c>
      <c r="AH1303" s="96">
        <f>SUM(AH1292:AH1302)</f>
        <v>63489.700000000004</v>
      </c>
      <c r="AI1303" s="137">
        <f>AD1303/C1259</f>
        <v>0</v>
      </c>
      <c r="AJ1303" s="138">
        <f>AF1303/C1259</f>
        <v>0.21163233333333334</v>
      </c>
      <c r="AK1303" s="65">
        <f>AH1303/C1259</f>
        <v>0.21163233333333334</v>
      </c>
      <c r="AL1303" s="61"/>
      <c r="AM1303" s="59"/>
    </row>
    <row r="1304" spans="1:39" x14ac:dyDescent="0.25">
      <c r="E1304" s="336" t="str">
        <f>IF(E1272=E1303,"OK","BŁĄD")</f>
        <v>OK</v>
      </c>
      <c r="F1304" s="610" t="str">
        <f t="shared" ref="F1304" si="822">IF(F1272=F1303,"OK","BŁĄD")</f>
        <v>OK</v>
      </c>
      <c r="G1304" s="336" t="str">
        <f t="shared" ref="G1304" si="823">IF(G1272=G1303,"OK","BŁĄD")</f>
        <v>OK</v>
      </c>
      <c r="H1304" s="610" t="str">
        <f t="shared" ref="H1304" si="824">IF(H1272=H1303,"OK","BŁĄD")</f>
        <v>OK</v>
      </c>
      <c r="I1304" s="573" t="str">
        <f t="shared" ref="I1304" si="825">IF(I1272=I1303,"OK","BŁĄD")</f>
        <v>OK</v>
      </c>
      <c r="J1304" s="336" t="str">
        <f t="shared" ref="J1304" si="826">IF(J1272=J1303,"OK","BŁĄD")</f>
        <v>OK</v>
      </c>
      <c r="K1304" s="573" t="str">
        <f t="shared" ref="K1304" si="827">IF(K1272=K1303,"OK","BŁĄD")</f>
        <v>OK</v>
      </c>
      <c r="L1304" s="610" t="str">
        <f t="shared" ref="L1304" si="828">IF(L1272=L1303,"OK","BŁĄD")</f>
        <v>OK</v>
      </c>
      <c r="M1304" s="336" t="str">
        <f t="shared" ref="M1304" si="829">IF(M1272=M1303,"OK","BŁĄD")</f>
        <v>OK</v>
      </c>
      <c r="N1304" s="336" t="str">
        <f t="shared" ref="N1304" si="830">IF(N1272=N1303,"OK","BŁĄD")</f>
        <v>OK</v>
      </c>
      <c r="O1304" s="336" t="str">
        <f t="shared" ref="O1304" si="831">IF(O1272=O1303,"OK","BŁĄD")</f>
        <v>OK</v>
      </c>
      <c r="P1304" s="336" t="str">
        <f t="shared" ref="P1304" si="832">IF(P1272=P1303,"OK","BŁĄD")</f>
        <v>OK</v>
      </c>
      <c r="Q1304" s="336" t="str">
        <f t="shared" ref="Q1304" si="833">IF(Q1272=Q1303,"OK","BŁĄD")</f>
        <v>OK</v>
      </c>
      <c r="R1304" s="336" t="str">
        <f t="shared" ref="R1304" si="834">IF(R1272=R1303,"OK","BŁĄD")</f>
        <v>OK</v>
      </c>
      <c r="S1304" s="336" t="str">
        <f t="shared" ref="S1304" si="835">IF(S1272=S1303,"OK","BŁĄD")</f>
        <v>OK</v>
      </c>
      <c r="T1304" s="336" t="str">
        <f t="shared" ref="T1304" si="836">IF(T1272=T1303,"OK","BŁĄD")</f>
        <v>OK</v>
      </c>
      <c r="U1304" s="336" t="str">
        <f t="shared" ref="U1304" si="837">IF(U1272=U1303,"OK","BŁĄD")</f>
        <v>OK</v>
      </c>
      <c r="V1304" s="336" t="str">
        <f t="shared" ref="V1304" si="838">IF(V1272=V1303,"OK","BŁĄD")</f>
        <v>OK</v>
      </c>
      <c r="W1304" s="336" t="str">
        <f t="shared" ref="W1304" si="839">IF(W1272=W1303,"OK","BŁĄD")</f>
        <v>OK</v>
      </c>
      <c r="X1304" s="336" t="str">
        <f t="shared" ref="X1304" si="840">IF(X1272=X1303,"OK","BŁĄD")</f>
        <v>OK</v>
      </c>
      <c r="Y1304" s="336" t="str">
        <f t="shared" ref="Y1304" si="841">IF(Y1272=Y1303,"OK","BŁĄD")</f>
        <v>OK</v>
      </c>
      <c r="Z1304" s="336" t="str">
        <f t="shared" ref="Z1304" si="842">IF(Z1272=Z1303,"OK","BŁĄD")</f>
        <v>OK</v>
      </c>
      <c r="AA1304" s="336" t="str">
        <f t="shared" ref="AA1304" si="843">IF(AA1272=AA1303,"OK","BŁĄD")</f>
        <v>OK</v>
      </c>
      <c r="AB1304" s="336" t="str">
        <f t="shared" ref="AB1304" si="844">IF(AB1272=AB1303,"OK","BŁĄD")</f>
        <v>OK</v>
      </c>
      <c r="AC1304" s="336" t="str">
        <f t="shared" ref="AC1304" si="845">IF(AC1272=AC1303,"OK","BŁĄD")</f>
        <v>OK</v>
      </c>
      <c r="AD1304" s="336" t="str">
        <f t="shared" ref="AD1304" si="846">IF(AD1272=AD1303,"OK","BŁĄD")</f>
        <v>OK</v>
      </c>
      <c r="AE1304" s="336" t="str">
        <f t="shared" ref="AE1304" si="847">IF(AE1272=AE1303,"OK","BŁĄD")</f>
        <v>BŁĄD</v>
      </c>
      <c r="AF1304" s="336" t="str">
        <f t="shared" ref="AF1304" si="848">IF(AF1272=AF1303,"OK","BŁĄD")</f>
        <v>BŁĄD</v>
      </c>
      <c r="AG1304" s="336" t="str">
        <f t="shared" ref="AG1304" si="849">IF(AG1272=AG1303,"OK","BŁĄD")</f>
        <v>BŁĄD</v>
      </c>
      <c r="AH1304" s="336" t="str">
        <f t="shared" ref="AH1304" si="850">IF(AH1272=AH1303,"OK","BŁĄD")</f>
        <v>BŁĄD</v>
      </c>
      <c r="AJ1304" s="59"/>
      <c r="AK1304" s="59"/>
      <c r="AL1304" s="59"/>
      <c r="AM1304" s="59"/>
    </row>
    <row r="1305" spans="1:39" ht="15.75" thickBot="1" x14ac:dyDescent="0.3">
      <c r="AJ1305" s="59"/>
      <c r="AK1305" s="59"/>
      <c r="AL1305" s="59"/>
      <c r="AM1305" s="59"/>
    </row>
    <row r="1306" spans="1:39" ht="19.5" thickTop="1" x14ac:dyDescent="0.3">
      <c r="A1306" s="721" t="s">
        <v>45</v>
      </c>
      <c r="B1306" s="722"/>
      <c r="C1306" s="722"/>
      <c r="D1306" s="722"/>
      <c r="E1306" s="722"/>
      <c r="F1306" s="722"/>
      <c r="G1306" s="722"/>
      <c r="H1306" s="722"/>
      <c r="I1306" s="722"/>
      <c r="J1306" s="722"/>
      <c r="K1306" s="723"/>
      <c r="L1306" s="722"/>
      <c r="M1306" s="722"/>
      <c r="N1306" s="722"/>
      <c r="O1306" s="722"/>
      <c r="P1306" s="722"/>
      <c r="Q1306" s="724"/>
      <c r="AD1306" s="33" t="s">
        <v>50</v>
      </c>
      <c r="AE1306" s="3" t="str">
        <f>IF(AH1303=AH1272,"OK","BŁĄD")</f>
        <v>BŁĄD</v>
      </c>
    </row>
    <row r="1307" spans="1:39" x14ac:dyDescent="0.25">
      <c r="A1307" s="725"/>
      <c r="B1307" s="726"/>
      <c r="C1307" s="726"/>
      <c r="D1307" s="726"/>
      <c r="E1307" s="726"/>
      <c r="F1307" s="726"/>
      <c r="G1307" s="726"/>
      <c r="H1307" s="726"/>
      <c r="I1307" s="726"/>
      <c r="J1307" s="726"/>
      <c r="K1307" s="727"/>
      <c r="L1307" s="726"/>
      <c r="M1307" s="726"/>
      <c r="N1307" s="726"/>
      <c r="O1307" s="726"/>
      <c r="P1307" s="726"/>
      <c r="Q1307" s="728"/>
    </row>
    <row r="1308" spans="1:39" x14ac:dyDescent="0.25">
      <c r="A1308" s="725"/>
      <c r="B1308" s="726"/>
      <c r="C1308" s="726"/>
      <c r="D1308" s="726"/>
      <c r="E1308" s="726"/>
      <c r="F1308" s="726"/>
      <c r="G1308" s="726"/>
      <c r="H1308" s="726"/>
      <c r="I1308" s="726"/>
      <c r="J1308" s="726"/>
      <c r="K1308" s="727"/>
      <c r="L1308" s="726"/>
      <c r="M1308" s="726"/>
      <c r="N1308" s="726"/>
      <c r="O1308" s="726"/>
      <c r="P1308" s="726"/>
      <c r="Q1308" s="728"/>
      <c r="AF1308" s="228"/>
    </row>
    <row r="1309" spans="1:39" x14ac:dyDescent="0.25">
      <c r="A1309" s="725"/>
      <c r="B1309" s="726"/>
      <c r="C1309" s="726"/>
      <c r="D1309" s="726"/>
      <c r="E1309" s="726"/>
      <c r="F1309" s="726"/>
      <c r="G1309" s="726"/>
      <c r="H1309" s="726"/>
      <c r="I1309" s="726"/>
      <c r="J1309" s="726"/>
      <c r="K1309" s="727"/>
      <c r="L1309" s="726"/>
      <c r="M1309" s="726"/>
      <c r="N1309" s="726"/>
      <c r="O1309" s="726"/>
      <c r="P1309" s="726"/>
      <c r="Q1309" s="728"/>
    </row>
    <row r="1310" spans="1:39" x14ac:dyDescent="0.25">
      <c r="A1310" s="725"/>
      <c r="B1310" s="726"/>
      <c r="C1310" s="726"/>
      <c r="D1310" s="726"/>
      <c r="E1310" s="726"/>
      <c r="F1310" s="726"/>
      <c r="G1310" s="726"/>
      <c r="H1310" s="726"/>
      <c r="I1310" s="726"/>
      <c r="J1310" s="726"/>
      <c r="K1310" s="727"/>
      <c r="L1310" s="726"/>
      <c r="M1310" s="726"/>
      <c r="N1310" s="726"/>
      <c r="O1310" s="726"/>
      <c r="P1310" s="726"/>
      <c r="Q1310" s="728"/>
    </row>
    <row r="1311" spans="1:39" x14ac:dyDescent="0.25">
      <c r="A1311" s="725"/>
      <c r="B1311" s="726"/>
      <c r="C1311" s="726"/>
      <c r="D1311" s="726"/>
      <c r="E1311" s="726"/>
      <c r="F1311" s="726"/>
      <c r="G1311" s="726"/>
      <c r="H1311" s="726"/>
      <c r="I1311" s="726"/>
      <c r="J1311" s="726"/>
      <c r="K1311" s="727"/>
      <c r="L1311" s="726"/>
      <c r="M1311" s="726"/>
      <c r="N1311" s="726"/>
      <c r="O1311" s="726"/>
      <c r="P1311" s="726"/>
      <c r="Q1311" s="728"/>
    </row>
    <row r="1312" spans="1:39" x14ac:dyDescent="0.25">
      <c r="A1312" s="725"/>
      <c r="B1312" s="726"/>
      <c r="C1312" s="726"/>
      <c r="D1312" s="726"/>
      <c r="E1312" s="726"/>
      <c r="F1312" s="726"/>
      <c r="G1312" s="726"/>
      <c r="H1312" s="726"/>
      <c r="I1312" s="726"/>
      <c r="J1312" s="726"/>
      <c r="K1312" s="727"/>
      <c r="L1312" s="726"/>
      <c r="M1312" s="726"/>
      <c r="N1312" s="726"/>
      <c r="O1312" s="726"/>
      <c r="P1312" s="726"/>
      <c r="Q1312" s="728"/>
    </row>
    <row r="1313" spans="1:38" x14ac:dyDescent="0.25">
      <c r="A1313" s="725"/>
      <c r="B1313" s="726"/>
      <c r="C1313" s="726"/>
      <c r="D1313" s="726"/>
      <c r="E1313" s="726"/>
      <c r="F1313" s="726"/>
      <c r="G1313" s="726"/>
      <c r="H1313" s="726"/>
      <c r="I1313" s="726"/>
      <c r="J1313" s="726"/>
      <c r="K1313" s="727"/>
      <c r="L1313" s="726"/>
      <c r="M1313" s="726"/>
      <c r="N1313" s="726"/>
      <c r="O1313" s="726"/>
      <c r="P1313" s="726"/>
      <c r="Q1313" s="728"/>
    </row>
    <row r="1314" spans="1:38" ht="15.75" thickBot="1" x14ac:dyDescent="0.3">
      <c r="A1314" s="729"/>
      <c r="B1314" s="730"/>
      <c r="C1314" s="730"/>
      <c r="D1314" s="730"/>
      <c r="E1314" s="730"/>
      <c r="F1314" s="730"/>
      <c r="G1314" s="730"/>
      <c r="H1314" s="730"/>
      <c r="I1314" s="730"/>
      <c r="J1314" s="730"/>
      <c r="K1314" s="731"/>
      <c r="L1314" s="730"/>
      <c r="M1314" s="730"/>
      <c r="N1314" s="730"/>
      <c r="O1314" s="730"/>
      <c r="P1314" s="730"/>
      <c r="Q1314" s="732"/>
    </row>
    <row r="1315" spans="1:38" ht="15.75" thickTop="1" x14ac:dyDescent="0.25"/>
    <row r="1316" spans="1:38" x14ac:dyDescent="0.25">
      <c r="B1316" s="1"/>
      <c r="C1316" s="1"/>
    </row>
    <row r="1319" spans="1:38" ht="18.75" x14ac:dyDescent="0.3">
      <c r="B1319" s="2" t="s">
        <v>15</v>
      </c>
      <c r="C1319" s="2"/>
      <c r="D1319" s="2"/>
      <c r="E1319" s="2"/>
      <c r="F1319" s="618"/>
      <c r="G1319" s="2"/>
    </row>
    <row r="1320" spans="1:38" ht="23.25" x14ac:dyDescent="0.35">
      <c r="A1320"/>
      <c r="B1320" s="161" t="s">
        <v>132</v>
      </c>
      <c r="C1320" s="159"/>
      <c r="D1320" s="159"/>
      <c r="E1320" s="159"/>
      <c r="F1320" s="218"/>
      <c r="G1320" s="159"/>
      <c r="H1320" s="623"/>
      <c r="I1320" s="206"/>
      <c r="J1320" s="218"/>
      <c r="K1320" s="206"/>
      <c r="L1320" s="209"/>
      <c r="M1320" s="156"/>
      <c r="N1320" s="209"/>
      <c r="O1320" s="156"/>
      <c r="S1320" s="3"/>
      <c r="X1320" s="3"/>
      <c r="AA1320" s="3"/>
      <c r="AG1320" s="3"/>
    </row>
    <row r="1321" spans="1:38" ht="21.75" thickBot="1" x14ac:dyDescent="0.4">
      <c r="B1321" s="8"/>
      <c r="C1321" s="8"/>
      <c r="D1321" s="8"/>
      <c r="E1321" s="8"/>
      <c r="F1321" s="214"/>
      <c r="G1321" s="8"/>
      <c r="H1321" s="214"/>
      <c r="I1321" s="196"/>
      <c r="J1321" s="214"/>
      <c r="K1321" s="196"/>
      <c r="L1321" s="214"/>
    </row>
    <row r="1322" spans="1:38" ht="27" customHeight="1" thickBot="1" x14ac:dyDescent="0.3">
      <c r="A1322" s="791" t="s">
        <v>150</v>
      </c>
      <c r="B1322" s="792"/>
      <c r="C1322" s="792"/>
      <c r="D1322" s="792"/>
      <c r="E1322" s="792"/>
      <c r="F1322" s="792"/>
      <c r="G1322" s="792"/>
      <c r="H1322" s="792"/>
      <c r="I1322" s="792"/>
      <c r="J1322" s="792"/>
      <c r="K1322" s="793"/>
      <c r="L1322" s="792"/>
      <c r="M1322" s="792"/>
      <c r="N1322" s="792"/>
      <c r="O1322" s="792"/>
      <c r="P1322" s="792"/>
      <c r="Q1322" s="792"/>
      <c r="R1322" s="792"/>
      <c r="S1322" s="792"/>
      <c r="T1322" s="792"/>
      <c r="U1322" s="792"/>
      <c r="V1322" s="792"/>
      <c r="W1322" s="792"/>
      <c r="X1322" s="792"/>
      <c r="Y1322" s="792"/>
      <c r="Z1322" s="792"/>
      <c r="AA1322" s="792"/>
      <c r="AB1322" s="792"/>
      <c r="AC1322" s="792"/>
      <c r="AD1322" s="792"/>
      <c r="AE1322" s="792"/>
      <c r="AF1322" s="792"/>
      <c r="AG1322" s="792"/>
      <c r="AH1322" s="792"/>
      <c r="AI1322" s="792"/>
      <c r="AJ1322" s="792"/>
      <c r="AK1322" s="792"/>
      <c r="AL1322" s="43"/>
    </row>
    <row r="1323" spans="1:38" ht="33.75" customHeight="1" x14ac:dyDescent="0.25">
      <c r="A1323" s="794" t="s">
        <v>0</v>
      </c>
      <c r="B1323" s="795"/>
      <c r="C1323" s="744" t="s">
        <v>41</v>
      </c>
      <c r="D1323" s="745"/>
      <c r="E1323" s="748" t="s">
        <v>80</v>
      </c>
      <c r="F1323" s="749"/>
      <c r="G1323" s="749"/>
      <c r="H1323" s="749"/>
      <c r="I1323" s="749"/>
      <c r="J1323" s="749"/>
      <c r="K1323" s="750"/>
      <c r="L1323" s="749"/>
      <c r="M1323" s="749"/>
      <c r="N1323" s="802"/>
      <c r="O1323" s="754" t="s">
        <v>78</v>
      </c>
      <c r="P1323" s="755"/>
      <c r="Q1323" s="755"/>
      <c r="R1323" s="755"/>
      <c r="S1323" s="755"/>
      <c r="T1323" s="755"/>
      <c r="U1323" s="755"/>
      <c r="V1323" s="755"/>
      <c r="W1323" s="755"/>
      <c r="X1323" s="755"/>
      <c r="Y1323" s="755"/>
      <c r="Z1323" s="755"/>
      <c r="AA1323" s="755"/>
      <c r="AB1323" s="755"/>
      <c r="AC1323" s="755"/>
      <c r="AD1323" s="755"/>
      <c r="AE1323" s="755"/>
      <c r="AF1323" s="755"/>
      <c r="AG1323" s="755"/>
      <c r="AH1323" s="755"/>
      <c r="AI1323" s="755"/>
      <c r="AJ1323" s="755"/>
      <c r="AK1323" s="755"/>
      <c r="AL1323" s="756"/>
    </row>
    <row r="1324" spans="1:38" ht="51" customHeight="1" thickBot="1" x14ac:dyDescent="0.3">
      <c r="A1324" s="796"/>
      <c r="B1324" s="797"/>
      <c r="C1324" s="800"/>
      <c r="D1324" s="801"/>
      <c r="E1324" s="803"/>
      <c r="F1324" s="804"/>
      <c r="G1324" s="804"/>
      <c r="H1324" s="804"/>
      <c r="I1324" s="804"/>
      <c r="J1324" s="804"/>
      <c r="K1324" s="805"/>
      <c r="L1324" s="804"/>
      <c r="M1324" s="804"/>
      <c r="N1324" s="806"/>
      <c r="O1324" s="859"/>
      <c r="P1324" s="860"/>
      <c r="Q1324" s="860"/>
      <c r="R1324" s="860"/>
      <c r="S1324" s="860"/>
      <c r="T1324" s="860"/>
      <c r="U1324" s="860"/>
      <c r="V1324" s="860"/>
      <c r="W1324" s="860"/>
      <c r="X1324" s="860"/>
      <c r="Y1324" s="860"/>
      <c r="Z1324" s="860"/>
      <c r="AA1324" s="860"/>
      <c r="AB1324" s="860"/>
      <c r="AC1324" s="860"/>
      <c r="AD1324" s="860"/>
      <c r="AE1324" s="860"/>
      <c r="AF1324" s="860"/>
      <c r="AG1324" s="860"/>
      <c r="AH1324" s="860"/>
      <c r="AI1324" s="860"/>
      <c r="AJ1324" s="860"/>
      <c r="AK1324" s="860"/>
      <c r="AL1324" s="861"/>
    </row>
    <row r="1325" spans="1:38" ht="75" customHeight="1" x14ac:dyDescent="0.25">
      <c r="A1325" s="796"/>
      <c r="B1325" s="797"/>
      <c r="C1325" s="862" t="s">
        <v>43</v>
      </c>
      <c r="D1325" s="866" t="s">
        <v>44</v>
      </c>
      <c r="E1325" s="853" t="s">
        <v>59</v>
      </c>
      <c r="F1325" s="854"/>
      <c r="G1325" s="854"/>
      <c r="H1325" s="855"/>
      <c r="I1325" s="845" t="s">
        <v>58</v>
      </c>
      <c r="J1325" s="846"/>
      <c r="K1325" s="847"/>
      <c r="L1325" s="848"/>
      <c r="M1325" s="841" t="s">
        <v>49</v>
      </c>
      <c r="N1325" s="842"/>
      <c r="O1325" s="807" t="s">
        <v>103</v>
      </c>
      <c r="P1325" s="808"/>
      <c r="Q1325" s="808"/>
      <c r="R1325" s="808"/>
      <c r="S1325" s="811" t="s">
        <v>49</v>
      </c>
      <c r="T1325" s="812"/>
      <c r="U1325" s="815" t="s">
        <v>104</v>
      </c>
      <c r="V1325" s="816"/>
      <c r="W1325" s="816"/>
      <c r="X1325" s="816"/>
      <c r="Y1325" s="816"/>
      <c r="Z1325" s="817"/>
      <c r="AA1325" s="821" t="s">
        <v>49</v>
      </c>
      <c r="AB1325" s="822"/>
      <c r="AC1325" s="825" t="s">
        <v>105</v>
      </c>
      <c r="AD1325" s="826"/>
      <c r="AE1325" s="826"/>
      <c r="AF1325" s="827"/>
      <c r="AG1325" s="831" t="s">
        <v>49</v>
      </c>
      <c r="AH1325" s="832"/>
      <c r="AI1325" s="835" t="s">
        <v>23</v>
      </c>
      <c r="AJ1325" s="836"/>
      <c r="AK1325" s="836"/>
      <c r="AL1325" s="837"/>
    </row>
    <row r="1326" spans="1:38" ht="75" customHeight="1" thickBot="1" x14ac:dyDescent="0.3">
      <c r="A1326" s="796"/>
      <c r="B1326" s="797"/>
      <c r="C1326" s="862"/>
      <c r="D1326" s="866"/>
      <c r="E1326" s="856"/>
      <c r="F1326" s="857"/>
      <c r="G1326" s="857"/>
      <c r="H1326" s="858"/>
      <c r="I1326" s="849"/>
      <c r="J1326" s="850"/>
      <c r="K1326" s="851"/>
      <c r="L1326" s="852"/>
      <c r="M1326" s="843"/>
      <c r="N1326" s="844"/>
      <c r="O1326" s="809"/>
      <c r="P1326" s="810"/>
      <c r="Q1326" s="810"/>
      <c r="R1326" s="810"/>
      <c r="S1326" s="813"/>
      <c r="T1326" s="814"/>
      <c r="U1326" s="818"/>
      <c r="V1326" s="819"/>
      <c r="W1326" s="819"/>
      <c r="X1326" s="819"/>
      <c r="Y1326" s="819"/>
      <c r="Z1326" s="820"/>
      <c r="AA1326" s="823"/>
      <c r="AB1326" s="824"/>
      <c r="AC1326" s="828"/>
      <c r="AD1326" s="829"/>
      <c r="AE1326" s="829"/>
      <c r="AF1326" s="830"/>
      <c r="AG1326" s="833"/>
      <c r="AH1326" s="834"/>
      <c r="AI1326" s="838"/>
      <c r="AJ1326" s="839"/>
      <c r="AK1326" s="839"/>
      <c r="AL1326" s="840"/>
    </row>
    <row r="1327" spans="1:38" ht="139.5" customHeight="1" thickBot="1" x14ac:dyDescent="0.3">
      <c r="A1327" s="798"/>
      <c r="B1327" s="799"/>
      <c r="C1327" s="863"/>
      <c r="D1327" s="867"/>
      <c r="E1327" s="91" t="s">
        <v>81</v>
      </c>
      <c r="F1327" s="619" t="s">
        <v>82</v>
      </c>
      <c r="G1327" s="91" t="s">
        <v>83</v>
      </c>
      <c r="H1327" s="619" t="s">
        <v>84</v>
      </c>
      <c r="I1327" s="197" t="s">
        <v>81</v>
      </c>
      <c r="J1327" s="64" t="s">
        <v>92</v>
      </c>
      <c r="K1327" s="197" t="s">
        <v>93</v>
      </c>
      <c r="L1327" s="64" t="s">
        <v>94</v>
      </c>
      <c r="M1327" s="98" t="s">
        <v>85</v>
      </c>
      <c r="N1327" s="207" t="s">
        <v>86</v>
      </c>
      <c r="O1327" s="100" t="s">
        <v>87</v>
      </c>
      <c r="P1327" s="102" t="s">
        <v>101</v>
      </c>
      <c r="Q1327" s="100" t="s">
        <v>88</v>
      </c>
      <c r="R1327" s="102" t="s">
        <v>102</v>
      </c>
      <c r="S1327" s="103" t="s">
        <v>89</v>
      </c>
      <c r="T1327" s="213" t="s">
        <v>90</v>
      </c>
      <c r="U1327" s="104" t="s">
        <v>87</v>
      </c>
      <c r="V1327" s="107" t="s">
        <v>106</v>
      </c>
      <c r="W1327" s="105" t="s">
        <v>107</v>
      </c>
      <c r="X1327" s="108" t="s">
        <v>88</v>
      </c>
      <c r="Y1327" s="107" t="s">
        <v>108</v>
      </c>
      <c r="Z1327" s="105" t="s">
        <v>109</v>
      </c>
      <c r="AA1327" s="110" t="s">
        <v>95</v>
      </c>
      <c r="AB1327" s="111" t="s">
        <v>96</v>
      </c>
      <c r="AC1327" s="112" t="s">
        <v>87</v>
      </c>
      <c r="AD1327" s="113" t="s">
        <v>101</v>
      </c>
      <c r="AE1327" s="112" t="s">
        <v>88</v>
      </c>
      <c r="AF1327" s="113" t="s">
        <v>102</v>
      </c>
      <c r="AG1327" s="114" t="s">
        <v>91</v>
      </c>
      <c r="AH1327" s="115" t="s">
        <v>110</v>
      </c>
      <c r="AI1327" s="120" t="s">
        <v>111</v>
      </c>
      <c r="AJ1327" s="121" t="s">
        <v>112</v>
      </c>
      <c r="AK1327" s="122" t="s">
        <v>39</v>
      </c>
      <c r="AL1327" s="124" t="s">
        <v>57</v>
      </c>
    </row>
    <row r="1328" spans="1:38" ht="38.25" customHeight="1" thickBot="1" x14ac:dyDescent="0.3">
      <c r="A1328" s="708" t="s">
        <v>1</v>
      </c>
      <c r="B1328" s="712"/>
      <c r="C1328" s="5" t="s">
        <v>2</v>
      </c>
      <c r="D1328" s="70" t="s">
        <v>3</v>
      </c>
      <c r="E1328" s="5" t="s">
        <v>4</v>
      </c>
      <c r="F1328" s="208" t="s">
        <v>5</v>
      </c>
      <c r="G1328" s="5" t="s">
        <v>33</v>
      </c>
      <c r="H1328" s="208" t="s">
        <v>34</v>
      </c>
      <c r="I1328" s="198" t="s">
        <v>18</v>
      </c>
      <c r="J1328" s="208" t="s">
        <v>19</v>
      </c>
      <c r="K1328" s="198" t="s">
        <v>20</v>
      </c>
      <c r="L1328" s="208" t="s">
        <v>21</v>
      </c>
      <c r="M1328" s="5" t="s">
        <v>22</v>
      </c>
      <c r="N1328" s="208" t="s">
        <v>35</v>
      </c>
      <c r="O1328" s="5" t="s">
        <v>36</v>
      </c>
      <c r="P1328" s="208" t="s">
        <v>37</v>
      </c>
      <c r="Q1328" s="5" t="s">
        <v>38</v>
      </c>
      <c r="R1328" s="208" t="s">
        <v>24</v>
      </c>
      <c r="S1328" s="5" t="s">
        <v>25</v>
      </c>
      <c r="T1328" s="208" t="s">
        <v>26</v>
      </c>
      <c r="U1328" s="5" t="s">
        <v>27</v>
      </c>
      <c r="V1328" s="321" t="s">
        <v>28</v>
      </c>
      <c r="W1328" s="208" t="s">
        <v>29</v>
      </c>
      <c r="X1328" s="70" t="s">
        <v>30</v>
      </c>
      <c r="Y1328" s="208" t="s">
        <v>31</v>
      </c>
      <c r="Z1328" s="208" t="s">
        <v>32</v>
      </c>
      <c r="AA1328" s="5" t="s">
        <v>51</v>
      </c>
      <c r="AB1328" s="5" t="s">
        <v>52</v>
      </c>
      <c r="AC1328" s="5" t="s">
        <v>53</v>
      </c>
      <c r="AD1328" s="5" t="s">
        <v>54</v>
      </c>
      <c r="AE1328" s="5" t="s">
        <v>55</v>
      </c>
      <c r="AF1328" s="5" t="s">
        <v>56</v>
      </c>
      <c r="AG1328" s="5" t="s">
        <v>60</v>
      </c>
      <c r="AH1328" s="5" t="s">
        <v>61</v>
      </c>
      <c r="AI1328" s="5" t="s">
        <v>62</v>
      </c>
      <c r="AJ1328" s="70" t="s">
        <v>63</v>
      </c>
      <c r="AK1328" s="5" t="s">
        <v>64</v>
      </c>
      <c r="AL1328" s="71" t="s">
        <v>65</v>
      </c>
    </row>
    <row r="1329" spans="1:38" ht="99" customHeight="1" x14ac:dyDescent="0.25">
      <c r="A1329" s="12">
        <v>1</v>
      </c>
      <c r="B1329" s="13" t="s">
        <v>11</v>
      </c>
      <c r="C1329" s="713">
        <v>13764781.26</v>
      </c>
      <c r="D1329" s="716">
        <f>C1329-AH1342</f>
        <v>13169873.869999999</v>
      </c>
      <c r="E1329" s="605">
        <v>0</v>
      </c>
      <c r="F1329" s="468">
        <v>0</v>
      </c>
      <c r="G1329" s="434">
        <v>0</v>
      </c>
      <c r="H1329" s="475">
        <v>0</v>
      </c>
      <c r="I1329" s="199"/>
      <c r="J1329" s="29"/>
      <c r="K1329" s="606"/>
      <c r="L1329" s="437"/>
      <c r="M1329" s="248">
        <f t="shared" ref="M1329" si="851">SUM(I1329,K1329)</f>
        <v>0</v>
      </c>
      <c r="N1329" s="249">
        <f t="shared" ref="N1329" si="852">SUM(J1329,L1329)</f>
        <v>0</v>
      </c>
      <c r="O1329" s="28"/>
      <c r="P1329" s="221"/>
      <c r="Q1329" s="436"/>
      <c r="R1329" s="428"/>
      <c r="S1329" s="245">
        <f t="shared" ref="S1329" si="853">O1329+Q1329</f>
        <v>0</v>
      </c>
      <c r="T1329" s="246">
        <f t="shared" ref="T1329" si="854">P1329+R1329</f>
        <v>0</v>
      </c>
      <c r="U1329" s="37"/>
      <c r="V1329" s="232"/>
      <c r="W1329" s="230"/>
      <c r="X1329" s="452"/>
      <c r="Y1329" s="444"/>
      <c r="Z1329" s="442"/>
      <c r="AA1329" s="239">
        <f t="shared" ref="AA1329" si="855">U1329+X1329</f>
        <v>0</v>
      </c>
      <c r="AB1329" s="229">
        <f t="shared" ref="AB1329" si="856">W1329+Z1329</f>
        <v>0</v>
      </c>
      <c r="AC1329" s="10"/>
      <c r="AD1329" s="21"/>
      <c r="AE1329" s="425"/>
      <c r="AF1329" s="431"/>
      <c r="AG1329" s="116">
        <f t="shared" ref="AG1329:AG1330" si="857">U1329+X1329+AC1329+AE1329</f>
        <v>0</v>
      </c>
      <c r="AH1329" s="117">
        <f t="shared" ref="AH1329:AH1330" si="858">W1329+Z1329+AD1329+AF1329</f>
        <v>0</v>
      </c>
      <c r="AI1329" s="67" t="e">
        <f>AD1329/(C1327-AH1334)</f>
        <v>#DIV/0!</v>
      </c>
      <c r="AJ1329" s="66" t="e">
        <f>AF1329/(C1327-AH1334)</f>
        <v>#DIV/0!</v>
      </c>
      <c r="AK1329" s="123"/>
      <c r="AL1329" s="126" t="e">
        <f>AH1329/C1327</f>
        <v>#DIV/0!</v>
      </c>
    </row>
    <row r="1330" spans="1:38" ht="87" customHeight="1" x14ac:dyDescent="0.25">
      <c r="A1330" s="14">
        <v>2</v>
      </c>
      <c r="B1330" s="15" t="s">
        <v>6</v>
      </c>
      <c r="C1330" s="714"/>
      <c r="D1330" s="717"/>
      <c r="E1330" s="605">
        <v>0</v>
      </c>
      <c r="F1330" s="468">
        <v>0</v>
      </c>
      <c r="G1330" s="434">
        <v>11</v>
      </c>
      <c r="H1330" s="475">
        <v>1733739</v>
      </c>
      <c r="I1330" s="199"/>
      <c r="J1330" s="29"/>
      <c r="K1330" s="606">
        <v>8</v>
      </c>
      <c r="L1330" s="437">
        <v>909000</v>
      </c>
      <c r="M1330" s="248">
        <f t="shared" ref="M1330" si="859">SUM(I1330,K1330)</f>
        <v>8</v>
      </c>
      <c r="N1330" s="249">
        <f t="shared" ref="N1330" si="860">SUM(J1330,L1330)</f>
        <v>909000</v>
      </c>
      <c r="O1330" s="101"/>
      <c r="P1330" s="42"/>
      <c r="Q1330" s="436"/>
      <c r="R1330" s="428"/>
      <c r="S1330" s="245">
        <f t="shared" ref="S1330" si="861">O1330+Q1330</f>
        <v>0</v>
      </c>
      <c r="T1330" s="246">
        <f t="shared" ref="T1330" si="862">P1330+R1330</f>
        <v>0</v>
      </c>
      <c r="U1330" s="233"/>
      <c r="V1330" s="235"/>
      <c r="W1330" s="234"/>
      <c r="X1330" s="452"/>
      <c r="Y1330" s="444"/>
      <c r="Z1330" s="442"/>
      <c r="AA1330" s="239">
        <f t="shared" ref="AA1330" si="863">U1330+X1330</f>
        <v>0</v>
      </c>
      <c r="AB1330" s="229">
        <f t="shared" ref="AB1330" si="864">W1330+Z1330</f>
        <v>0</v>
      </c>
      <c r="AC1330" s="233"/>
      <c r="AD1330" s="234"/>
      <c r="AE1330" s="425"/>
      <c r="AF1330" s="431"/>
      <c r="AG1330" s="261">
        <f t="shared" si="857"/>
        <v>0</v>
      </c>
      <c r="AH1330" s="262">
        <f t="shared" si="858"/>
        <v>0</v>
      </c>
      <c r="AI1330" s="67" t="e">
        <f>AD1330/(C1327-AH1334)</f>
        <v>#DIV/0!</v>
      </c>
      <c r="AJ1330" s="66" t="e">
        <f>AF1330/(C1327-AH1334)</f>
        <v>#DIV/0!</v>
      </c>
      <c r="AK1330" s="123"/>
      <c r="AL1330" s="126" t="e">
        <f>AH1330/C1327</f>
        <v>#DIV/0!</v>
      </c>
    </row>
    <row r="1331" spans="1:38" ht="85.5" customHeight="1" x14ac:dyDescent="0.25">
      <c r="A1331" s="14">
        <v>3</v>
      </c>
      <c r="B1331" s="15" t="s">
        <v>13</v>
      </c>
      <c r="C1331" s="714"/>
      <c r="D1331" s="717"/>
      <c r="E1331" s="605">
        <v>0</v>
      </c>
      <c r="F1331" s="468">
        <v>0</v>
      </c>
      <c r="G1331" s="434">
        <v>3</v>
      </c>
      <c r="H1331" s="475">
        <v>260000</v>
      </c>
      <c r="I1331" s="199"/>
      <c r="J1331" s="29"/>
      <c r="K1331" s="606">
        <v>3</v>
      </c>
      <c r="L1331" s="437">
        <v>180000</v>
      </c>
      <c r="M1331" s="248">
        <f t="shared" ref="M1331:M1341" si="865">SUM(I1331,K1331)</f>
        <v>3</v>
      </c>
      <c r="N1331" s="249">
        <f t="shared" ref="N1331:N1341" si="866">SUM(J1331,L1331)</f>
        <v>180000</v>
      </c>
      <c r="O1331" s="28"/>
      <c r="P1331" s="221"/>
      <c r="Q1331" s="436"/>
      <c r="R1331" s="428"/>
      <c r="S1331" s="245">
        <f t="shared" ref="S1331:S1341" si="867">O1331+Q1331</f>
        <v>0</v>
      </c>
      <c r="T1331" s="246">
        <f t="shared" ref="T1331:T1341" si="868">P1331+R1331</f>
        <v>0</v>
      </c>
      <c r="U1331" s="37"/>
      <c r="V1331" s="232"/>
      <c r="W1331" s="230"/>
      <c r="X1331" s="452"/>
      <c r="Y1331" s="444"/>
      <c r="Z1331" s="442"/>
      <c r="AA1331" s="239">
        <f t="shared" ref="AA1331:AA1341" si="869">U1331+X1331</f>
        <v>0</v>
      </c>
      <c r="AB1331" s="229">
        <f t="shared" ref="AB1331:AB1341" si="870">W1331+Z1331</f>
        <v>0</v>
      </c>
      <c r="AC1331" s="10"/>
      <c r="AD1331" s="21"/>
      <c r="AE1331" s="425"/>
      <c r="AF1331" s="431"/>
      <c r="AG1331" s="116">
        <f t="shared" ref="AG1331:AG1341" si="871">U1331+X1331+AC1331+AE1331</f>
        <v>0</v>
      </c>
      <c r="AH1331" s="117">
        <f t="shared" ref="AH1331:AH1341" si="872">W1331+Z1331+AD1331+AF1331</f>
        <v>0</v>
      </c>
      <c r="AI1331" s="67">
        <f>AD1331/(C1329-AH1336)</f>
        <v>0</v>
      </c>
      <c r="AJ1331" s="66">
        <f>AF1331/(C1329-AH1336)</f>
        <v>0</v>
      </c>
      <c r="AK1331" s="123"/>
      <c r="AL1331" s="126">
        <f>AH1331/C1329</f>
        <v>0</v>
      </c>
    </row>
    <row r="1332" spans="1:38" ht="101.25" customHeight="1" x14ac:dyDescent="0.25">
      <c r="A1332" s="14">
        <v>4</v>
      </c>
      <c r="B1332" s="15" t="s">
        <v>14</v>
      </c>
      <c r="C1332" s="714"/>
      <c r="D1332" s="717"/>
      <c r="E1332" s="605">
        <v>6</v>
      </c>
      <c r="F1332" s="468">
        <v>3863844.47</v>
      </c>
      <c r="G1332" s="434">
        <v>2</v>
      </c>
      <c r="H1332" s="475">
        <v>858500</v>
      </c>
      <c r="I1332" s="199"/>
      <c r="J1332" s="29"/>
      <c r="K1332" s="606">
        <v>2</v>
      </c>
      <c r="L1332" s="437">
        <v>808500</v>
      </c>
      <c r="M1332" s="248">
        <f t="shared" si="865"/>
        <v>2</v>
      </c>
      <c r="N1332" s="249">
        <f t="shared" si="866"/>
        <v>808500</v>
      </c>
      <c r="O1332" s="28"/>
      <c r="P1332" s="221"/>
      <c r="Q1332" s="436">
        <v>1</v>
      </c>
      <c r="R1332" s="428">
        <v>35900</v>
      </c>
      <c r="S1332" s="245">
        <f t="shared" si="867"/>
        <v>1</v>
      </c>
      <c r="T1332" s="246">
        <f t="shared" si="868"/>
        <v>35900</v>
      </c>
      <c r="U1332" s="37"/>
      <c r="V1332" s="232"/>
      <c r="W1332" s="230"/>
      <c r="X1332" s="452"/>
      <c r="Y1332" s="444"/>
      <c r="Z1332" s="442"/>
      <c r="AA1332" s="239">
        <f t="shared" si="869"/>
        <v>0</v>
      </c>
      <c r="AB1332" s="229">
        <f t="shared" si="870"/>
        <v>0</v>
      </c>
      <c r="AC1332" s="10"/>
      <c r="AD1332" s="21"/>
      <c r="AE1332" s="425"/>
      <c r="AF1332" s="431"/>
      <c r="AG1332" s="116">
        <f t="shared" si="871"/>
        <v>0</v>
      </c>
      <c r="AH1332" s="117">
        <f t="shared" si="872"/>
        <v>0</v>
      </c>
      <c r="AI1332" s="67">
        <f>AD1332/(C1329-AH1336)</f>
        <v>0</v>
      </c>
      <c r="AJ1332" s="66">
        <f>AF1332/(C1329-AH1336)</f>
        <v>0</v>
      </c>
      <c r="AK1332" s="123"/>
      <c r="AL1332" s="126">
        <f>AH1332/C1329</f>
        <v>0</v>
      </c>
    </row>
    <row r="1333" spans="1:38" ht="138" customHeight="1" x14ac:dyDescent="0.25">
      <c r="A1333" s="14">
        <v>5</v>
      </c>
      <c r="B1333" s="15" t="s">
        <v>99</v>
      </c>
      <c r="C1333" s="714"/>
      <c r="D1333" s="717"/>
      <c r="E1333" s="605">
        <v>0</v>
      </c>
      <c r="F1333" s="468">
        <v>0</v>
      </c>
      <c r="G1333" s="434">
        <v>0</v>
      </c>
      <c r="H1333" s="475">
        <v>0</v>
      </c>
      <c r="I1333" s="199"/>
      <c r="J1333" s="29"/>
      <c r="K1333" s="606"/>
      <c r="L1333" s="437"/>
      <c r="M1333" s="248">
        <f t="shared" si="865"/>
        <v>0</v>
      </c>
      <c r="N1333" s="249">
        <f t="shared" si="866"/>
        <v>0</v>
      </c>
      <c r="O1333" s="28"/>
      <c r="P1333" s="221"/>
      <c r="Q1333" s="436"/>
      <c r="R1333" s="428"/>
      <c r="S1333" s="245">
        <f t="shared" si="867"/>
        <v>0</v>
      </c>
      <c r="T1333" s="246">
        <f t="shared" si="868"/>
        <v>0</v>
      </c>
      <c r="U1333" s="37"/>
      <c r="V1333" s="232"/>
      <c r="W1333" s="230"/>
      <c r="X1333" s="452"/>
      <c r="Y1333" s="444"/>
      <c r="Z1333" s="442"/>
      <c r="AA1333" s="239">
        <f t="shared" si="869"/>
        <v>0</v>
      </c>
      <c r="AB1333" s="229">
        <f t="shared" si="870"/>
        <v>0</v>
      </c>
      <c r="AC1333" s="10"/>
      <c r="AD1333" s="21"/>
      <c r="AE1333" s="425"/>
      <c r="AF1333" s="431"/>
      <c r="AG1333" s="116">
        <f t="shared" si="871"/>
        <v>0</v>
      </c>
      <c r="AH1333" s="117">
        <f t="shared" si="872"/>
        <v>0</v>
      </c>
      <c r="AI1333" s="67">
        <f>AD1333/(C1329-AH1336)</f>
        <v>0</v>
      </c>
      <c r="AJ1333" s="66">
        <f>AF1333/(C1329-AH1336)</f>
        <v>0</v>
      </c>
      <c r="AK1333" s="123"/>
      <c r="AL1333" s="126">
        <f>AH1333/C1329</f>
        <v>0</v>
      </c>
    </row>
    <row r="1334" spans="1:38" ht="116.25" customHeight="1" x14ac:dyDescent="0.25">
      <c r="A1334" s="14">
        <v>6</v>
      </c>
      <c r="B1334" s="15" t="s">
        <v>16</v>
      </c>
      <c r="C1334" s="714"/>
      <c r="D1334" s="717"/>
      <c r="E1334" s="605">
        <v>48</v>
      </c>
      <c r="F1334" s="468">
        <v>9384231</v>
      </c>
      <c r="G1334" s="434">
        <v>0</v>
      </c>
      <c r="H1334" s="475">
        <v>0</v>
      </c>
      <c r="I1334" s="199"/>
      <c r="J1334" s="29"/>
      <c r="K1334" s="606"/>
      <c r="L1334" s="437"/>
      <c r="M1334" s="248">
        <f t="shared" si="865"/>
        <v>0</v>
      </c>
      <c r="N1334" s="249">
        <f t="shared" si="866"/>
        <v>0</v>
      </c>
      <c r="O1334" s="28"/>
      <c r="P1334" s="221"/>
      <c r="Q1334" s="436"/>
      <c r="R1334" s="428"/>
      <c r="S1334" s="245">
        <f t="shared" si="867"/>
        <v>0</v>
      </c>
      <c r="T1334" s="246">
        <f t="shared" si="868"/>
        <v>0</v>
      </c>
      <c r="U1334" s="37"/>
      <c r="V1334" s="232"/>
      <c r="W1334" s="230"/>
      <c r="X1334" s="452"/>
      <c r="Y1334" s="444"/>
      <c r="Z1334" s="442"/>
      <c r="AA1334" s="239">
        <f t="shared" si="869"/>
        <v>0</v>
      </c>
      <c r="AB1334" s="229">
        <f t="shared" si="870"/>
        <v>0</v>
      </c>
      <c r="AC1334" s="10"/>
      <c r="AD1334" s="21"/>
      <c r="AE1334" s="425"/>
      <c r="AF1334" s="431"/>
      <c r="AG1334" s="116">
        <f t="shared" si="871"/>
        <v>0</v>
      </c>
      <c r="AH1334" s="117">
        <f t="shared" si="872"/>
        <v>0</v>
      </c>
      <c r="AI1334" s="67">
        <f>AD1334/(C1329-AH1336)</f>
        <v>0</v>
      </c>
      <c r="AJ1334" s="66">
        <f>AF1334/(C1329-AH1336)</f>
        <v>0</v>
      </c>
      <c r="AK1334" s="123"/>
      <c r="AL1334" s="126">
        <f>AH1334/C1329</f>
        <v>0</v>
      </c>
    </row>
    <row r="1335" spans="1:38" ht="65.25" customHeight="1" x14ac:dyDescent="0.25">
      <c r="A1335" s="14">
        <v>7</v>
      </c>
      <c r="B1335" s="15" t="s">
        <v>98</v>
      </c>
      <c r="C1335" s="714"/>
      <c r="D1335" s="717"/>
      <c r="E1335" s="605">
        <v>0</v>
      </c>
      <c r="F1335" s="468">
        <v>0</v>
      </c>
      <c r="G1335" s="434">
        <v>2</v>
      </c>
      <c r="H1335" s="475">
        <v>177546.9</v>
      </c>
      <c r="I1335" s="199"/>
      <c r="J1335" s="29"/>
      <c r="K1335" s="606">
        <v>1</v>
      </c>
      <c r="L1335" s="437">
        <v>29946</v>
      </c>
      <c r="M1335" s="248">
        <f t="shared" si="865"/>
        <v>1</v>
      </c>
      <c r="N1335" s="249">
        <f t="shared" si="866"/>
        <v>29946</v>
      </c>
      <c r="O1335" s="28"/>
      <c r="P1335" s="221"/>
      <c r="Q1335" s="436"/>
      <c r="R1335" s="428"/>
      <c r="S1335" s="245">
        <f t="shared" si="867"/>
        <v>0</v>
      </c>
      <c r="T1335" s="246">
        <f t="shared" si="868"/>
        <v>0</v>
      </c>
      <c r="U1335" s="37"/>
      <c r="V1335" s="232"/>
      <c r="W1335" s="230"/>
      <c r="X1335" s="452"/>
      <c r="Y1335" s="444"/>
      <c r="Z1335" s="442"/>
      <c r="AA1335" s="239">
        <f t="shared" si="869"/>
        <v>0</v>
      </c>
      <c r="AB1335" s="229">
        <f t="shared" si="870"/>
        <v>0</v>
      </c>
      <c r="AC1335" s="10"/>
      <c r="AD1335" s="21"/>
      <c r="AE1335" s="425"/>
      <c r="AF1335" s="431"/>
      <c r="AG1335" s="116">
        <f t="shared" si="871"/>
        <v>0</v>
      </c>
      <c r="AH1335" s="117">
        <f t="shared" si="872"/>
        <v>0</v>
      </c>
      <c r="AI1335" s="67">
        <f>AD1335/(C1329-AH1336)</f>
        <v>0</v>
      </c>
      <c r="AJ1335" s="66">
        <f>AF1335/(C1329-AH1336)</f>
        <v>0</v>
      </c>
      <c r="AK1335" s="123"/>
      <c r="AL1335" s="126">
        <f>AH1335/C1329</f>
        <v>0</v>
      </c>
    </row>
    <row r="1336" spans="1:38" ht="59.25" customHeight="1" x14ac:dyDescent="0.25">
      <c r="A1336" s="14">
        <v>8</v>
      </c>
      <c r="B1336" s="15" t="s">
        <v>97</v>
      </c>
      <c r="C1336" s="714"/>
      <c r="D1336" s="717"/>
      <c r="E1336" s="605">
        <v>0</v>
      </c>
      <c r="F1336" s="468">
        <v>0</v>
      </c>
      <c r="G1336" s="434">
        <v>44</v>
      </c>
      <c r="H1336" s="475">
        <v>9298300</v>
      </c>
      <c r="I1336" s="199"/>
      <c r="J1336" s="29"/>
      <c r="K1336" s="606">
        <v>38</v>
      </c>
      <c r="L1336" s="437">
        <v>7354870</v>
      </c>
      <c r="M1336" s="248">
        <f t="shared" si="865"/>
        <v>38</v>
      </c>
      <c r="N1336" s="249">
        <f t="shared" si="866"/>
        <v>7354870</v>
      </c>
      <c r="O1336" s="28"/>
      <c r="P1336" s="221"/>
      <c r="Q1336" s="436">
        <v>4</v>
      </c>
      <c r="R1336" s="428">
        <v>376650.4</v>
      </c>
      <c r="S1336" s="245">
        <f t="shared" si="867"/>
        <v>4</v>
      </c>
      <c r="T1336" s="246">
        <f t="shared" si="868"/>
        <v>376650.4</v>
      </c>
      <c r="U1336" s="37"/>
      <c r="V1336" s="232"/>
      <c r="W1336" s="230"/>
      <c r="X1336" s="452">
        <v>5</v>
      </c>
      <c r="Y1336" s="444"/>
      <c r="Z1336" s="442">
        <v>45630.400000000001</v>
      </c>
      <c r="AA1336" s="239">
        <f t="shared" si="869"/>
        <v>5</v>
      </c>
      <c r="AB1336" s="229">
        <f t="shared" si="870"/>
        <v>45630.400000000001</v>
      </c>
      <c r="AC1336" s="10"/>
      <c r="AD1336" s="21"/>
      <c r="AE1336" s="425">
        <v>1</v>
      </c>
      <c r="AF1336" s="431">
        <v>1207</v>
      </c>
      <c r="AG1336" s="116">
        <f t="shared" si="871"/>
        <v>6</v>
      </c>
      <c r="AH1336" s="117">
        <f t="shared" si="872"/>
        <v>46837.4</v>
      </c>
      <c r="AI1336" s="67">
        <f t="shared" ref="AI1336" si="873">AD1336/(C1331-AH1338)</f>
        <v>0</v>
      </c>
      <c r="AJ1336" s="66">
        <f>AF1336/(C1329-AH1336)</f>
        <v>8.7986947046742034E-5</v>
      </c>
      <c r="AK1336" s="123">
        <f>AH1342/C1329</f>
        <v>4.3219530972771883E-2</v>
      </c>
      <c r="AL1336" s="126">
        <f>AH1336/C1329</f>
        <v>3.4026984603168333E-3</v>
      </c>
    </row>
    <row r="1337" spans="1:38" ht="60" customHeight="1" x14ac:dyDescent="0.25">
      <c r="A1337" s="14">
        <v>9</v>
      </c>
      <c r="B1337" s="15" t="s">
        <v>7</v>
      </c>
      <c r="C1337" s="714"/>
      <c r="D1337" s="717"/>
      <c r="E1337" s="605">
        <v>4</v>
      </c>
      <c r="F1337" s="468">
        <v>628126.28</v>
      </c>
      <c r="G1337" s="434">
        <v>1</v>
      </c>
      <c r="H1337" s="475">
        <v>397880</v>
      </c>
      <c r="I1337" s="199"/>
      <c r="J1337" s="29"/>
      <c r="K1337" s="606"/>
      <c r="L1337" s="437"/>
      <c r="M1337" s="248">
        <f t="shared" si="865"/>
        <v>0</v>
      </c>
      <c r="N1337" s="249">
        <f t="shared" si="866"/>
        <v>0</v>
      </c>
      <c r="O1337" s="28"/>
      <c r="P1337" s="221"/>
      <c r="Q1337" s="436"/>
      <c r="R1337" s="428"/>
      <c r="S1337" s="245">
        <f t="shared" si="867"/>
        <v>0</v>
      </c>
      <c r="T1337" s="246">
        <f t="shared" si="868"/>
        <v>0</v>
      </c>
      <c r="U1337" s="37"/>
      <c r="V1337" s="232"/>
      <c r="W1337" s="230"/>
      <c r="X1337" s="452"/>
      <c r="Y1337" s="444"/>
      <c r="Z1337" s="442"/>
      <c r="AA1337" s="239">
        <f t="shared" si="869"/>
        <v>0</v>
      </c>
      <c r="AB1337" s="229">
        <f t="shared" si="870"/>
        <v>0</v>
      </c>
      <c r="AC1337" s="10"/>
      <c r="AD1337" s="21"/>
      <c r="AE1337" s="10"/>
      <c r="AF1337" s="21"/>
      <c r="AG1337" s="116">
        <f t="shared" si="871"/>
        <v>0</v>
      </c>
      <c r="AH1337" s="117">
        <f t="shared" si="872"/>
        <v>0</v>
      </c>
      <c r="AI1337" s="67">
        <f>AD1337/(C1329-AH1336)</f>
        <v>0</v>
      </c>
      <c r="AJ1337" s="66">
        <f>AF1337/(C1329-AH1336)</f>
        <v>0</v>
      </c>
      <c r="AK1337" s="123"/>
      <c r="AL1337" s="126">
        <f>AH1337/C1329</f>
        <v>0</v>
      </c>
    </row>
    <row r="1338" spans="1:38" ht="73.5" customHeight="1" x14ac:dyDescent="0.25">
      <c r="A1338" s="14">
        <v>10</v>
      </c>
      <c r="B1338" s="15" t="s">
        <v>8</v>
      </c>
      <c r="C1338" s="714"/>
      <c r="D1338" s="717"/>
      <c r="E1338" s="605">
        <v>28</v>
      </c>
      <c r="F1338" s="468">
        <v>7918867.4400000004</v>
      </c>
      <c r="G1338" s="434">
        <v>6</v>
      </c>
      <c r="H1338" s="475">
        <v>3559334.4</v>
      </c>
      <c r="I1338" s="199"/>
      <c r="J1338" s="29"/>
      <c r="K1338" s="606">
        <v>5</v>
      </c>
      <c r="L1338" s="437">
        <v>2554647.2599999998</v>
      </c>
      <c r="M1338" s="248">
        <f t="shared" si="865"/>
        <v>5</v>
      </c>
      <c r="N1338" s="249">
        <f t="shared" si="866"/>
        <v>2554647.2599999998</v>
      </c>
      <c r="O1338" s="28"/>
      <c r="P1338" s="221"/>
      <c r="Q1338" s="436"/>
      <c r="R1338" s="428"/>
      <c r="S1338" s="245">
        <f t="shared" si="867"/>
        <v>0</v>
      </c>
      <c r="T1338" s="246">
        <f t="shared" si="868"/>
        <v>0</v>
      </c>
      <c r="U1338" s="37"/>
      <c r="V1338" s="232"/>
      <c r="W1338" s="230"/>
      <c r="X1338" s="452">
        <v>3</v>
      </c>
      <c r="Y1338" s="444">
        <v>152200</v>
      </c>
      <c r="Z1338" s="442">
        <v>538402.18999999994</v>
      </c>
      <c r="AA1338" s="239">
        <f t="shared" si="869"/>
        <v>3</v>
      </c>
      <c r="AB1338" s="229">
        <f t="shared" si="870"/>
        <v>538402.18999999994</v>
      </c>
      <c r="AC1338" s="9"/>
      <c r="AD1338" s="22"/>
      <c r="AE1338" s="9"/>
      <c r="AF1338" s="22"/>
      <c r="AG1338" s="116">
        <f>U1338+X1338+AC1338+AE1338</f>
        <v>3</v>
      </c>
      <c r="AH1338" s="117">
        <f t="shared" si="872"/>
        <v>538402.18999999994</v>
      </c>
      <c r="AI1338" s="67">
        <f>AD1338/(C1329-AH1336)</f>
        <v>0</v>
      </c>
      <c r="AJ1338" s="66">
        <f>AF1338/(C1329-AH1336)</f>
        <v>0</v>
      </c>
      <c r="AK1338" s="123"/>
      <c r="AL1338" s="126">
        <f>AH1338/C1329</f>
        <v>3.9114474820212283E-2</v>
      </c>
    </row>
    <row r="1339" spans="1:38" ht="120" customHeight="1" x14ac:dyDescent="0.25">
      <c r="A1339" s="14">
        <v>11</v>
      </c>
      <c r="B1339" s="15" t="s">
        <v>12</v>
      </c>
      <c r="C1339" s="714"/>
      <c r="D1339" s="717"/>
      <c r="E1339" s="605">
        <v>24</v>
      </c>
      <c r="F1339" s="468">
        <v>4961149.3099999996</v>
      </c>
      <c r="G1339" s="434">
        <v>1</v>
      </c>
      <c r="H1339" s="475">
        <v>293724</v>
      </c>
      <c r="I1339" s="199"/>
      <c r="J1339" s="29"/>
      <c r="K1339" s="606">
        <v>1</v>
      </c>
      <c r="L1339" s="437">
        <v>293724</v>
      </c>
      <c r="M1339" s="248">
        <f t="shared" si="865"/>
        <v>1</v>
      </c>
      <c r="N1339" s="249">
        <f t="shared" si="866"/>
        <v>293724</v>
      </c>
      <c r="O1339" s="28"/>
      <c r="P1339" s="221"/>
      <c r="Q1339" s="436"/>
      <c r="R1339" s="428"/>
      <c r="S1339" s="245">
        <f t="shared" si="867"/>
        <v>0</v>
      </c>
      <c r="T1339" s="246">
        <f t="shared" si="868"/>
        <v>0</v>
      </c>
      <c r="U1339" s="37"/>
      <c r="V1339" s="232"/>
      <c r="W1339" s="230"/>
      <c r="X1339" s="452"/>
      <c r="Y1339" s="444"/>
      <c r="Z1339" s="442"/>
      <c r="AA1339" s="239">
        <f t="shared" si="869"/>
        <v>0</v>
      </c>
      <c r="AB1339" s="229">
        <f t="shared" si="870"/>
        <v>0</v>
      </c>
      <c r="AC1339" s="10"/>
      <c r="AD1339" s="21"/>
      <c r="AE1339" s="10"/>
      <c r="AF1339" s="21"/>
      <c r="AG1339" s="116">
        <f t="shared" si="871"/>
        <v>0</v>
      </c>
      <c r="AH1339" s="117">
        <f t="shared" si="872"/>
        <v>0</v>
      </c>
      <c r="AI1339" s="67">
        <f>AD1339/(C1329-AH1336)</f>
        <v>0</v>
      </c>
      <c r="AJ1339" s="66">
        <f>AF1339/(C1329-AH1336)</f>
        <v>0</v>
      </c>
      <c r="AK1339" s="123"/>
      <c r="AL1339" s="126">
        <f>AH1339/C1329</f>
        <v>0</v>
      </c>
    </row>
    <row r="1340" spans="1:38" ht="63.75" customHeight="1" x14ac:dyDescent="0.25">
      <c r="A1340" s="14">
        <v>12</v>
      </c>
      <c r="B1340" s="15" t="s">
        <v>9</v>
      </c>
      <c r="C1340" s="714"/>
      <c r="D1340" s="717"/>
      <c r="E1340" s="605">
        <v>26</v>
      </c>
      <c r="F1340" s="468">
        <v>5449975.0199999996</v>
      </c>
      <c r="G1340" s="434">
        <v>7</v>
      </c>
      <c r="H1340" s="475">
        <v>1283043</v>
      </c>
      <c r="I1340" s="199"/>
      <c r="J1340" s="29"/>
      <c r="K1340" s="606">
        <v>4</v>
      </c>
      <c r="L1340" s="437">
        <v>564534</v>
      </c>
      <c r="M1340" s="248">
        <f t="shared" si="865"/>
        <v>4</v>
      </c>
      <c r="N1340" s="249">
        <f t="shared" si="866"/>
        <v>564534</v>
      </c>
      <c r="O1340" s="28"/>
      <c r="P1340" s="221"/>
      <c r="Q1340" s="436"/>
      <c r="R1340" s="428"/>
      <c r="S1340" s="245">
        <f t="shared" si="867"/>
        <v>0</v>
      </c>
      <c r="T1340" s="246">
        <f t="shared" si="868"/>
        <v>0</v>
      </c>
      <c r="U1340" s="37"/>
      <c r="V1340" s="232"/>
      <c r="W1340" s="230"/>
      <c r="X1340" s="452">
        <v>1</v>
      </c>
      <c r="Y1340" s="444">
        <v>79582.080000000002</v>
      </c>
      <c r="Z1340" s="442">
        <v>9667.7999999999993</v>
      </c>
      <c r="AA1340" s="239">
        <f t="shared" si="869"/>
        <v>1</v>
      </c>
      <c r="AB1340" s="229">
        <f t="shared" si="870"/>
        <v>9667.7999999999993</v>
      </c>
      <c r="AC1340" s="10"/>
      <c r="AD1340" s="21"/>
      <c r="AE1340" s="10"/>
      <c r="AF1340" s="21"/>
      <c r="AG1340" s="116">
        <f t="shared" si="871"/>
        <v>1</v>
      </c>
      <c r="AH1340" s="117">
        <f t="shared" si="872"/>
        <v>9667.7999999999993</v>
      </c>
      <c r="AI1340" s="67">
        <f>AD1340/(C1329-AH1336)</f>
        <v>0</v>
      </c>
      <c r="AJ1340" s="66">
        <f>AF1340/(C1329-AH1336)</f>
        <v>0</v>
      </c>
      <c r="AK1340" s="123"/>
      <c r="AL1340" s="126">
        <f>AH1340/C1329</f>
        <v>7.0235769224276064E-4</v>
      </c>
    </row>
    <row r="1341" spans="1:38" ht="62.25" customHeight="1" thickBot="1" x14ac:dyDescent="0.3">
      <c r="A1341" s="16">
        <v>13</v>
      </c>
      <c r="B1341" s="17" t="s">
        <v>10</v>
      </c>
      <c r="C1341" s="715"/>
      <c r="D1341" s="718"/>
      <c r="E1341" s="605">
        <v>51</v>
      </c>
      <c r="F1341" s="474">
        <v>15414171.16</v>
      </c>
      <c r="G1341" s="435">
        <v>19</v>
      </c>
      <c r="H1341" s="476">
        <v>4921645.0999999996</v>
      </c>
      <c r="I1341" s="200"/>
      <c r="J1341" s="99"/>
      <c r="K1341" s="607">
        <v>8</v>
      </c>
      <c r="L1341" s="478">
        <v>1069560</v>
      </c>
      <c r="M1341" s="248">
        <f t="shared" si="865"/>
        <v>8</v>
      </c>
      <c r="N1341" s="249">
        <f t="shared" si="866"/>
        <v>1069560</v>
      </c>
      <c r="O1341" s="44"/>
      <c r="P1341" s="20"/>
      <c r="Q1341" s="44"/>
      <c r="R1341" s="20"/>
      <c r="S1341" s="245">
        <f t="shared" si="867"/>
        <v>0</v>
      </c>
      <c r="T1341" s="246">
        <f t="shared" si="868"/>
        <v>0</v>
      </c>
      <c r="U1341" s="106"/>
      <c r="V1341" s="259"/>
      <c r="W1341" s="258"/>
      <c r="X1341" s="485"/>
      <c r="Y1341" s="484"/>
      <c r="Z1341" s="483"/>
      <c r="AA1341" s="239">
        <f t="shared" si="869"/>
        <v>0</v>
      </c>
      <c r="AB1341" s="229">
        <f t="shared" si="870"/>
        <v>0</v>
      </c>
      <c r="AC1341" s="18"/>
      <c r="AD1341" s="23"/>
      <c r="AE1341" s="18"/>
      <c r="AF1341" s="23"/>
      <c r="AG1341" s="118">
        <f t="shared" si="871"/>
        <v>0</v>
      </c>
      <c r="AH1341" s="119">
        <f t="shared" si="872"/>
        <v>0</v>
      </c>
      <c r="AI1341" s="68">
        <f>AD1341/(C1329-AH1336)</f>
        <v>0</v>
      </c>
      <c r="AJ1341" s="69">
        <f>AF1341/(C1329-AH1336)</f>
        <v>0</v>
      </c>
      <c r="AK1341" s="129"/>
      <c r="AL1341" s="127">
        <f>AH1341/C1329</f>
        <v>0</v>
      </c>
    </row>
    <row r="1342" spans="1:38" ht="29.25" customHeight="1" thickBot="1" x14ac:dyDescent="0.3">
      <c r="A1342" s="719" t="s">
        <v>40</v>
      </c>
      <c r="B1342" s="720"/>
      <c r="C1342" s="11">
        <f>C1329</f>
        <v>13764781.26</v>
      </c>
      <c r="D1342" s="11">
        <f>D1329</f>
        <v>13169873.869999999</v>
      </c>
      <c r="E1342" s="56">
        <f t="shared" ref="E1342:L1342" si="874">SUM(E1329:E1341)</f>
        <v>187</v>
      </c>
      <c r="F1342" s="236">
        <f t="shared" si="874"/>
        <v>47620364.68</v>
      </c>
      <c r="G1342" s="56">
        <f t="shared" si="874"/>
        <v>96</v>
      </c>
      <c r="H1342" s="236">
        <f t="shared" si="874"/>
        <v>22783712.399999999</v>
      </c>
      <c r="I1342" s="241">
        <f t="shared" si="874"/>
        <v>0</v>
      </c>
      <c r="J1342" s="57">
        <f t="shared" si="874"/>
        <v>0</v>
      </c>
      <c r="K1342" s="241">
        <f t="shared" si="874"/>
        <v>70</v>
      </c>
      <c r="L1342" s="244">
        <f t="shared" si="874"/>
        <v>13764781.26</v>
      </c>
      <c r="M1342" s="51">
        <f>SUM(M1329:M1341)</f>
        <v>70</v>
      </c>
      <c r="N1342" s="244">
        <f>SUM(N1329:N1341)</f>
        <v>13764781.26</v>
      </c>
      <c r="O1342" s="97">
        <f>SUM(O1329:O1341)</f>
        <v>0</v>
      </c>
      <c r="P1342" s="236">
        <f>SUM(P1329:P1341)</f>
        <v>0</v>
      </c>
      <c r="Q1342" s="86">
        <f t="shared" ref="Q1342:AJ1342" si="875">SUM(Q1329:Q1341)</f>
        <v>5</v>
      </c>
      <c r="R1342" s="236">
        <f t="shared" si="875"/>
        <v>412550.40000000002</v>
      </c>
      <c r="S1342" s="75">
        <f t="shared" si="875"/>
        <v>5</v>
      </c>
      <c r="T1342" s="46">
        <f t="shared" si="875"/>
        <v>412550.40000000002</v>
      </c>
      <c r="U1342" s="86">
        <f t="shared" si="875"/>
        <v>0</v>
      </c>
      <c r="V1342" s="236">
        <f t="shared" si="875"/>
        <v>0</v>
      </c>
      <c r="W1342" s="236">
        <f t="shared" si="875"/>
        <v>0</v>
      </c>
      <c r="X1342" s="75">
        <f t="shared" si="875"/>
        <v>9</v>
      </c>
      <c r="Y1342" s="236">
        <f t="shared" si="875"/>
        <v>231782.08000000002</v>
      </c>
      <c r="Z1342" s="236">
        <f t="shared" si="875"/>
        <v>593700.39</v>
      </c>
      <c r="AA1342" s="75">
        <f t="shared" si="875"/>
        <v>9</v>
      </c>
      <c r="AB1342" s="46">
        <f t="shared" si="875"/>
        <v>593700.39</v>
      </c>
      <c r="AC1342" s="86">
        <f t="shared" si="875"/>
        <v>0</v>
      </c>
      <c r="AD1342" s="46">
        <f t="shared" si="875"/>
        <v>0</v>
      </c>
      <c r="AE1342" s="86">
        <f t="shared" si="875"/>
        <v>1</v>
      </c>
      <c r="AF1342" s="46">
        <f t="shared" si="875"/>
        <v>1207</v>
      </c>
      <c r="AG1342" s="75">
        <f t="shared" si="875"/>
        <v>10</v>
      </c>
      <c r="AH1342" s="46">
        <f t="shared" si="875"/>
        <v>594907.39</v>
      </c>
      <c r="AI1342" s="87" t="e">
        <f t="shared" si="875"/>
        <v>#DIV/0!</v>
      </c>
      <c r="AJ1342" s="87" t="e">
        <f t="shared" si="875"/>
        <v>#DIV/0!</v>
      </c>
      <c r="AK1342" s="130">
        <f>AK1336</f>
        <v>4.3219530972771883E-2</v>
      </c>
      <c r="AL1342" s="128">
        <f>AH1342/C1329</f>
        <v>4.3219530972771883E-2</v>
      </c>
    </row>
    <row r="1343" spans="1:38" ht="21.75" thickBot="1" x14ac:dyDescent="0.3">
      <c r="AF1343" s="24" t="s">
        <v>113</v>
      </c>
      <c r="AG1343" s="72">
        <v>4.3499999999999996</v>
      </c>
      <c r="AH1343" s="25">
        <f>AH1342/AG1343</f>
        <v>136760.31954022989</v>
      </c>
    </row>
    <row r="1344" spans="1:38" ht="15.75" thickTop="1" x14ac:dyDescent="0.25">
      <c r="A1344" s="721" t="s">
        <v>45</v>
      </c>
      <c r="B1344" s="722"/>
      <c r="C1344" s="722"/>
      <c r="D1344" s="722"/>
      <c r="E1344" s="722"/>
      <c r="F1344" s="722"/>
      <c r="G1344" s="722"/>
      <c r="H1344" s="722"/>
      <c r="I1344" s="722"/>
      <c r="J1344" s="722"/>
      <c r="K1344" s="723"/>
      <c r="L1344" s="722"/>
      <c r="M1344" s="722"/>
      <c r="N1344" s="722"/>
      <c r="O1344" s="722"/>
      <c r="P1344" s="722"/>
      <c r="Q1344" s="724"/>
    </row>
    <row r="1345" spans="1:39" ht="18.75" x14ac:dyDescent="0.3">
      <c r="A1345" s="725"/>
      <c r="B1345" s="726"/>
      <c r="C1345" s="726"/>
      <c r="D1345" s="726"/>
      <c r="E1345" s="726"/>
      <c r="F1345" s="726"/>
      <c r="G1345" s="726"/>
      <c r="H1345" s="726"/>
      <c r="I1345" s="726"/>
      <c r="J1345" s="726"/>
      <c r="K1345" s="727"/>
      <c r="L1345" s="726"/>
      <c r="M1345" s="726"/>
      <c r="N1345" s="726"/>
      <c r="O1345" s="726"/>
      <c r="P1345" s="726"/>
      <c r="Q1345" s="728"/>
      <c r="AF1345" s="33"/>
    </row>
    <row r="1346" spans="1:39" ht="15.75" x14ac:dyDescent="0.25">
      <c r="A1346" s="725"/>
      <c r="B1346" s="726"/>
      <c r="C1346" s="726"/>
      <c r="D1346" s="726"/>
      <c r="E1346" s="726"/>
      <c r="F1346" s="726"/>
      <c r="G1346" s="726"/>
      <c r="H1346" s="726"/>
      <c r="I1346" s="726"/>
      <c r="J1346" s="726"/>
      <c r="K1346" s="727"/>
      <c r="L1346" s="726"/>
      <c r="M1346" s="726"/>
      <c r="N1346" s="726"/>
      <c r="O1346" s="726"/>
      <c r="P1346" s="726"/>
      <c r="Q1346" s="728"/>
      <c r="AE1346" s="34" t="s">
        <v>66</v>
      </c>
      <c r="AF1346" s="24"/>
    </row>
    <row r="1347" spans="1:39" ht="15.75" x14ac:dyDescent="0.25">
      <c r="A1347" s="725"/>
      <c r="B1347" s="726"/>
      <c r="C1347" s="726"/>
      <c r="D1347" s="726"/>
      <c r="E1347" s="726"/>
      <c r="F1347" s="726"/>
      <c r="G1347" s="726"/>
      <c r="H1347" s="726"/>
      <c r="I1347" s="726"/>
      <c r="J1347" s="726"/>
      <c r="K1347" s="727"/>
      <c r="L1347" s="726"/>
      <c r="M1347" s="726"/>
      <c r="N1347" s="726"/>
      <c r="O1347" s="726"/>
      <c r="P1347" s="726"/>
      <c r="Q1347" s="728"/>
      <c r="AE1347" s="34" t="s">
        <v>46</v>
      </c>
      <c r="AF1347" s="54">
        <f>(Z1342-Z1336)+(AF1342-AF1336)</f>
        <v>548069.99</v>
      </c>
    </row>
    <row r="1348" spans="1:39" ht="15.75" x14ac:dyDescent="0.25">
      <c r="A1348" s="725"/>
      <c r="B1348" s="726"/>
      <c r="C1348" s="726"/>
      <c r="D1348" s="726"/>
      <c r="E1348" s="726"/>
      <c r="F1348" s="726"/>
      <c r="G1348" s="726"/>
      <c r="H1348" s="726"/>
      <c r="I1348" s="726"/>
      <c r="J1348" s="726"/>
      <c r="K1348" s="727"/>
      <c r="L1348" s="726"/>
      <c r="M1348" s="726"/>
      <c r="N1348" s="726"/>
      <c r="O1348" s="726"/>
      <c r="P1348" s="726"/>
      <c r="Q1348" s="728"/>
      <c r="AE1348" s="34" t="s">
        <v>47</v>
      </c>
      <c r="AF1348" s="54">
        <f>W1342+AD1342</f>
        <v>0</v>
      </c>
    </row>
    <row r="1349" spans="1:39" ht="15.75" x14ac:dyDescent="0.25">
      <c r="A1349" s="725"/>
      <c r="B1349" s="726"/>
      <c r="C1349" s="726"/>
      <c r="D1349" s="726"/>
      <c r="E1349" s="726"/>
      <c r="F1349" s="726"/>
      <c r="G1349" s="726"/>
      <c r="H1349" s="726"/>
      <c r="I1349" s="726"/>
      <c r="J1349" s="726"/>
      <c r="K1349" s="727"/>
      <c r="L1349" s="726"/>
      <c r="M1349" s="726"/>
      <c r="N1349" s="726"/>
      <c r="O1349" s="726"/>
      <c r="P1349" s="726"/>
      <c r="Q1349" s="728"/>
      <c r="AE1349" s="34" t="s">
        <v>48</v>
      </c>
      <c r="AF1349" s="54">
        <f>Z1336+AF1336</f>
        <v>46837.4</v>
      </c>
    </row>
    <row r="1350" spans="1:39" ht="15.75" x14ac:dyDescent="0.25">
      <c r="A1350" s="725"/>
      <c r="B1350" s="726"/>
      <c r="C1350" s="726"/>
      <c r="D1350" s="726"/>
      <c r="E1350" s="726"/>
      <c r="F1350" s="726"/>
      <c r="G1350" s="726"/>
      <c r="H1350" s="726"/>
      <c r="I1350" s="726"/>
      <c r="J1350" s="726"/>
      <c r="K1350" s="727"/>
      <c r="L1350" s="726"/>
      <c r="M1350" s="726"/>
      <c r="N1350" s="726"/>
      <c r="O1350" s="726"/>
      <c r="P1350" s="726"/>
      <c r="Q1350" s="728"/>
      <c r="AE1350" s="34" t="s">
        <v>49</v>
      </c>
      <c r="AF1350" s="55">
        <f>SUM(AF1347:AF1349)</f>
        <v>594907.39</v>
      </c>
    </row>
    <row r="1351" spans="1:39" x14ac:dyDescent="0.25">
      <c r="A1351" s="725"/>
      <c r="B1351" s="726"/>
      <c r="C1351" s="726"/>
      <c r="D1351" s="726"/>
      <c r="E1351" s="726"/>
      <c r="F1351" s="726"/>
      <c r="G1351" s="726"/>
      <c r="H1351" s="726"/>
      <c r="I1351" s="726"/>
      <c r="J1351" s="726"/>
      <c r="K1351" s="727"/>
      <c r="L1351" s="726"/>
      <c r="M1351" s="726"/>
      <c r="N1351" s="726"/>
      <c r="O1351" s="726"/>
      <c r="P1351" s="726"/>
      <c r="Q1351" s="728"/>
    </row>
    <row r="1352" spans="1:39" ht="15.75" thickBot="1" x14ac:dyDescent="0.3">
      <c r="A1352" s="729"/>
      <c r="B1352" s="730"/>
      <c r="C1352" s="730"/>
      <c r="D1352" s="730"/>
      <c r="E1352" s="730"/>
      <c r="F1352" s="730"/>
      <c r="G1352" s="730"/>
      <c r="H1352" s="730"/>
      <c r="I1352" s="730"/>
      <c r="J1352" s="730"/>
      <c r="K1352" s="731"/>
      <c r="L1352" s="730"/>
      <c r="M1352" s="730"/>
      <c r="N1352" s="730"/>
      <c r="O1352" s="730"/>
      <c r="P1352" s="730"/>
      <c r="Q1352" s="732"/>
    </row>
    <row r="1353" spans="1:39" ht="15.75" thickTop="1" x14ac:dyDescent="0.25"/>
    <row r="1355" spans="1:39" ht="15.75" thickBot="1" x14ac:dyDescent="0.3"/>
    <row r="1356" spans="1:39" ht="27" thickBot="1" x14ac:dyDescent="0.3">
      <c r="A1356" s="733" t="s">
        <v>150</v>
      </c>
      <c r="B1356" s="734"/>
      <c r="C1356" s="734"/>
      <c r="D1356" s="734"/>
      <c r="E1356" s="734"/>
      <c r="F1356" s="734"/>
      <c r="G1356" s="734"/>
      <c r="H1356" s="734"/>
      <c r="I1356" s="734"/>
      <c r="J1356" s="734"/>
      <c r="K1356" s="735"/>
      <c r="L1356" s="734"/>
      <c r="M1356" s="734"/>
      <c r="N1356" s="734"/>
      <c r="O1356" s="734"/>
      <c r="P1356" s="734"/>
      <c r="Q1356" s="734"/>
      <c r="R1356" s="734"/>
      <c r="S1356" s="734"/>
      <c r="T1356" s="734"/>
      <c r="U1356" s="734"/>
      <c r="V1356" s="734"/>
      <c r="W1356" s="734"/>
      <c r="X1356" s="734"/>
      <c r="Y1356" s="734"/>
      <c r="Z1356" s="734"/>
      <c r="AA1356" s="734"/>
      <c r="AB1356" s="734"/>
      <c r="AC1356" s="734"/>
      <c r="AD1356" s="734"/>
      <c r="AE1356" s="734"/>
      <c r="AF1356" s="734"/>
      <c r="AG1356" s="734"/>
      <c r="AH1356" s="734"/>
      <c r="AI1356" s="734"/>
      <c r="AJ1356" s="734"/>
      <c r="AK1356" s="736"/>
      <c r="AL1356" s="73"/>
      <c r="AM1356" s="45"/>
    </row>
    <row r="1357" spans="1:39" ht="21" customHeight="1" x14ac:dyDescent="0.25">
      <c r="A1357" s="737" t="s">
        <v>114</v>
      </c>
      <c r="B1357" s="738"/>
      <c r="C1357" s="744" t="s">
        <v>41</v>
      </c>
      <c r="D1357" s="745"/>
      <c r="E1357" s="748" t="s">
        <v>100</v>
      </c>
      <c r="F1357" s="749"/>
      <c r="G1357" s="749"/>
      <c r="H1357" s="749"/>
      <c r="I1357" s="749"/>
      <c r="J1357" s="749"/>
      <c r="K1357" s="750"/>
      <c r="L1357" s="749"/>
      <c r="M1357" s="749"/>
      <c r="N1357" s="749"/>
      <c r="O1357" s="754" t="s">
        <v>77</v>
      </c>
      <c r="P1357" s="755"/>
      <c r="Q1357" s="755"/>
      <c r="R1357" s="755"/>
      <c r="S1357" s="755"/>
      <c r="T1357" s="755"/>
      <c r="U1357" s="755"/>
      <c r="V1357" s="755"/>
      <c r="W1357" s="755"/>
      <c r="X1357" s="755"/>
      <c r="Y1357" s="755"/>
      <c r="Z1357" s="755"/>
      <c r="AA1357" s="755"/>
      <c r="AB1357" s="755"/>
      <c r="AC1357" s="755"/>
      <c r="AD1357" s="755"/>
      <c r="AE1357" s="755"/>
      <c r="AF1357" s="755"/>
      <c r="AG1357" s="755"/>
      <c r="AH1357" s="755"/>
      <c r="AI1357" s="755"/>
      <c r="AJ1357" s="755"/>
      <c r="AK1357" s="756"/>
      <c r="AL1357" s="63"/>
    </row>
    <row r="1358" spans="1:39" ht="36" customHeight="1" thickBot="1" x14ac:dyDescent="0.3">
      <c r="A1358" s="739"/>
      <c r="B1358" s="740"/>
      <c r="C1358" s="746"/>
      <c r="D1358" s="747"/>
      <c r="E1358" s="751"/>
      <c r="F1358" s="752"/>
      <c r="G1358" s="752"/>
      <c r="H1358" s="752"/>
      <c r="I1358" s="752"/>
      <c r="J1358" s="752"/>
      <c r="K1358" s="753"/>
      <c r="L1358" s="752"/>
      <c r="M1358" s="752"/>
      <c r="N1358" s="752"/>
      <c r="O1358" s="757"/>
      <c r="P1358" s="758"/>
      <c r="Q1358" s="758"/>
      <c r="R1358" s="758"/>
      <c r="S1358" s="758"/>
      <c r="T1358" s="758"/>
      <c r="U1358" s="758"/>
      <c r="V1358" s="758"/>
      <c r="W1358" s="758"/>
      <c r="X1358" s="758"/>
      <c r="Y1358" s="758"/>
      <c r="Z1358" s="758"/>
      <c r="AA1358" s="758"/>
      <c r="AB1358" s="758"/>
      <c r="AC1358" s="758"/>
      <c r="AD1358" s="758"/>
      <c r="AE1358" s="758"/>
      <c r="AF1358" s="758"/>
      <c r="AG1358" s="758"/>
      <c r="AH1358" s="758"/>
      <c r="AI1358" s="758"/>
      <c r="AJ1358" s="758"/>
      <c r="AK1358" s="759"/>
      <c r="AL1358" s="63"/>
    </row>
    <row r="1359" spans="1:39" s="33" customFormat="1" ht="84" customHeight="1" thickBot="1" x14ac:dyDescent="0.35">
      <c r="A1359" s="739"/>
      <c r="B1359" s="741"/>
      <c r="C1359" s="760" t="s">
        <v>43</v>
      </c>
      <c r="D1359" s="762" t="s">
        <v>44</v>
      </c>
      <c r="E1359" s="764" t="s">
        <v>59</v>
      </c>
      <c r="F1359" s="765"/>
      <c r="G1359" s="765"/>
      <c r="H1359" s="766"/>
      <c r="I1359" s="767" t="s">
        <v>58</v>
      </c>
      <c r="J1359" s="768"/>
      <c r="K1359" s="769"/>
      <c r="L1359" s="770"/>
      <c r="M1359" s="771" t="s">
        <v>49</v>
      </c>
      <c r="N1359" s="772"/>
      <c r="O1359" s="773" t="s">
        <v>103</v>
      </c>
      <c r="P1359" s="774"/>
      <c r="Q1359" s="774"/>
      <c r="R1359" s="775"/>
      <c r="S1359" s="776" t="s">
        <v>49</v>
      </c>
      <c r="T1359" s="777"/>
      <c r="U1359" s="778" t="s">
        <v>104</v>
      </c>
      <c r="V1359" s="779"/>
      <c r="W1359" s="779"/>
      <c r="X1359" s="779"/>
      <c r="Y1359" s="779"/>
      <c r="Z1359" s="780"/>
      <c r="AA1359" s="781" t="s">
        <v>49</v>
      </c>
      <c r="AB1359" s="782"/>
      <c r="AC1359" s="783" t="s">
        <v>105</v>
      </c>
      <c r="AD1359" s="784"/>
      <c r="AE1359" s="784"/>
      <c r="AF1359" s="785"/>
      <c r="AG1359" s="786" t="s">
        <v>49</v>
      </c>
      <c r="AH1359" s="787"/>
      <c r="AI1359" s="788" t="s">
        <v>23</v>
      </c>
      <c r="AJ1359" s="789"/>
      <c r="AK1359" s="790"/>
      <c r="AL1359" s="62"/>
    </row>
    <row r="1360" spans="1:39" ht="113.25" thickBot="1" x14ac:dyDescent="0.3">
      <c r="A1360" s="742"/>
      <c r="B1360" s="743"/>
      <c r="C1360" s="761"/>
      <c r="D1360" s="763"/>
      <c r="E1360" s="91" t="s">
        <v>81</v>
      </c>
      <c r="F1360" s="619" t="s">
        <v>82</v>
      </c>
      <c r="G1360" s="91" t="s">
        <v>83</v>
      </c>
      <c r="H1360" s="619" t="s">
        <v>84</v>
      </c>
      <c r="I1360" s="197" t="s">
        <v>81</v>
      </c>
      <c r="J1360" s="64" t="s">
        <v>92</v>
      </c>
      <c r="K1360" s="197" t="s">
        <v>93</v>
      </c>
      <c r="L1360" s="64" t="s">
        <v>94</v>
      </c>
      <c r="M1360" s="98" t="s">
        <v>85</v>
      </c>
      <c r="N1360" s="207" t="s">
        <v>86</v>
      </c>
      <c r="O1360" s="100" t="s">
        <v>87</v>
      </c>
      <c r="P1360" s="102" t="s">
        <v>101</v>
      </c>
      <c r="Q1360" s="100" t="s">
        <v>88</v>
      </c>
      <c r="R1360" s="102" t="s">
        <v>102</v>
      </c>
      <c r="S1360" s="103" t="s">
        <v>89</v>
      </c>
      <c r="T1360" s="213" t="s">
        <v>90</v>
      </c>
      <c r="U1360" s="104" t="s">
        <v>87</v>
      </c>
      <c r="V1360" s="107" t="s">
        <v>106</v>
      </c>
      <c r="W1360" s="105" t="s">
        <v>107</v>
      </c>
      <c r="X1360" s="108" t="s">
        <v>88</v>
      </c>
      <c r="Y1360" s="107" t="s">
        <v>108</v>
      </c>
      <c r="Z1360" s="105" t="s">
        <v>109</v>
      </c>
      <c r="AA1360" s="110" t="s">
        <v>95</v>
      </c>
      <c r="AB1360" s="111" t="s">
        <v>96</v>
      </c>
      <c r="AC1360" s="112" t="s">
        <v>87</v>
      </c>
      <c r="AD1360" s="113" t="s">
        <v>101</v>
      </c>
      <c r="AE1360" s="112" t="s">
        <v>88</v>
      </c>
      <c r="AF1360" s="113" t="s">
        <v>102</v>
      </c>
      <c r="AG1360" s="114" t="s">
        <v>91</v>
      </c>
      <c r="AH1360" s="115" t="s">
        <v>110</v>
      </c>
      <c r="AI1360" s="120" t="s">
        <v>111</v>
      </c>
      <c r="AJ1360" s="122" t="s">
        <v>112</v>
      </c>
      <c r="AK1360" s="151" t="s">
        <v>79</v>
      </c>
      <c r="AL1360" s="58"/>
      <c r="AM1360" s="59"/>
    </row>
    <row r="1361" spans="1:39" ht="15.75" thickBot="1" x14ac:dyDescent="0.3">
      <c r="A1361" s="708" t="s">
        <v>1</v>
      </c>
      <c r="B1361" s="709"/>
      <c r="C1361" s="595" t="s">
        <v>2</v>
      </c>
      <c r="D1361" s="596" t="s">
        <v>3</v>
      </c>
      <c r="E1361" s="144" t="s">
        <v>4</v>
      </c>
      <c r="F1361" s="264" t="s">
        <v>5</v>
      </c>
      <c r="G1361" s="144" t="s">
        <v>33</v>
      </c>
      <c r="H1361" s="264" t="s">
        <v>34</v>
      </c>
      <c r="I1361" s="263" t="s">
        <v>18</v>
      </c>
      <c r="J1361" s="146" t="s">
        <v>19</v>
      </c>
      <c r="K1361" s="263" t="s">
        <v>20</v>
      </c>
      <c r="L1361" s="264" t="s">
        <v>21</v>
      </c>
      <c r="M1361" s="145" t="s">
        <v>22</v>
      </c>
      <c r="N1361" s="264" t="s">
        <v>35</v>
      </c>
      <c r="O1361" s="144" t="s">
        <v>36</v>
      </c>
      <c r="P1361" s="264" t="s">
        <v>37</v>
      </c>
      <c r="Q1361" s="144" t="s">
        <v>38</v>
      </c>
      <c r="R1361" s="264" t="s">
        <v>24</v>
      </c>
      <c r="S1361" s="145" t="s">
        <v>25</v>
      </c>
      <c r="T1361" s="146" t="s">
        <v>26</v>
      </c>
      <c r="U1361" s="144" t="s">
        <v>27</v>
      </c>
      <c r="V1361" s="88" t="s">
        <v>28</v>
      </c>
      <c r="W1361" s="147" t="s">
        <v>29</v>
      </c>
      <c r="X1361" s="148" t="s">
        <v>30</v>
      </c>
      <c r="Y1361" s="89" t="s">
        <v>31</v>
      </c>
      <c r="Z1361" s="264" t="s">
        <v>32</v>
      </c>
      <c r="AA1361" s="145" t="s">
        <v>51</v>
      </c>
      <c r="AB1361" s="140" t="s">
        <v>52</v>
      </c>
      <c r="AC1361" s="144" t="s">
        <v>53</v>
      </c>
      <c r="AD1361" s="140" t="s">
        <v>54</v>
      </c>
      <c r="AE1361" s="144" t="s">
        <v>55</v>
      </c>
      <c r="AF1361" s="140" t="s">
        <v>56</v>
      </c>
      <c r="AG1361" s="145" t="s">
        <v>60</v>
      </c>
      <c r="AH1361" s="140" t="s">
        <v>61</v>
      </c>
      <c r="AI1361" s="139" t="s">
        <v>62</v>
      </c>
      <c r="AJ1361" s="140" t="s">
        <v>63</v>
      </c>
      <c r="AK1361" s="152" t="s">
        <v>64</v>
      </c>
      <c r="AL1361" s="60"/>
      <c r="AM1361" s="59"/>
    </row>
    <row r="1362" spans="1:39" ht="37.5" customHeight="1" x14ac:dyDescent="0.25">
      <c r="A1362" s="31">
        <v>1</v>
      </c>
      <c r="B1362" s="131" t="s">
        <v>71</v>
      </c>
      <c r="C1362" s="705">
        <f>C1329</f>
        <v>13764781.26</v>
      </c>
      <c r="D1362" s="705">
        <f>C1362-AH1412</f>
        <v>13517657.17</v>
      </c>
      <c r="E1362" s="467">
        <v>23</v>
      </c>
      <c r="F1362" s="468">
        <v>4339392.9000000004</v>
      </c>
      <c r="G1362" s="434">
        <v>20</v>
      </c>
      <c r="H1362" s="475">
        <v>3457739</v>
      </c>
      <c r="I1362" s="492"/>
      <c r="J1362" s="437"/>
      <c r="K1362" s="492">
        <v>17</v>
      </c>
      <c r="L1362" s="437">
        <v>2123870</v>
      </c>
      <c r="M1362" s="248">
        <f t="shared" ref="M1362:M1370" si="876">SUM(I1362,K1362)</f>
        <v>17</v>
      </c>
      <c r="N1362" s="249">
        <f t="shared" ref="N1362:N1370" si="877">SUM(J1362,L1362)</f>
        <v>2123870</v>
      </c>
      <c r="O1362" s="226"/>
      <c r="P1362" s="221"/>
      <c r="Q1362" s="436">
        <v>1</v>
      </c>
      <c r="R1362" s="428">
        <v>340000</v>
      </c>
      <c r="S1362" s="245">
        <f t="shared" ref="S1362:S1370" si="878">O1362+Q1362</f>
        <v>1</v>
      </c>
      <c r="T1362" s="246">
        <f t="shared" ref="T1362:T1370" si="879">P1362+R1362</f>
        <v>340000</v>
      </c>
      <c r="U1362" s="231"/>
      <c r="V1362" s="232"/>
      <c r="W1362" s="230"/>
      <c r="X1362" s="452">
        <v>1</v>
      </c>
      <c r="Y1362" s="444"/>
      <c r="Z1362" s="442">
        <v>14296.5</v>
      </c>
      <c r="AA1362" s="239">
        <f t="shared" ref="AA1362:AA1370" si="880">U1362+X1362</f>
        <v>1</v>
      </c>
      <c r="AB1362" s="229">
        <f t="shared" ref="AB1362:AB1370" si="881">W1362+Z1362</f>
        <v>14296.5</v>
      </c>
      <c r="AC1362" s="219"/>
      <c r="AD1362" s="222"/>
      <c r="AE1362" s="425">
        <v>1</v>
      </c>
      <c r="AF1362" s="431">
        <v>1207</v>
      </c>
      <c r="AG1362" s="261">
        <f t="shared" ref="AG1362:AG1369" si="882">U1362+X1362+AC1362+AE1362</f>
        <v>2</v>
      </c>
      <c r="AH1362" s="262">
        <f t="shared" ref="AH1362:AH1369" si="883">W1362+Z1362+AD1362+AF1362</f>
        <v>15503.5</v>
      </c>
      <c r="AI1362" s="67">
        <f>AD1362/C1329</f>
        <v>0</v>
      </c>
      <c r="AJ1362" s="141">
        <f>AF1362/C1329</f>
        <v>8.7687553997498107E-5</v>
      </c>
      <c r="AK1362" s="153">
        <f>AH1362/C1329</f>
        <v>1.1263164816903164E-3</v>
      </c>
      <c r="AL1362" s="61"/>
      <c r="AM1362" s="59"/>
    </row>
    <row r="1363" spans="1:39" ht="75" x14ac:dyDescent="0.25">
      <c r="A1363" s="32">
        <v>2</v>
      </c>
      <c r="B1363" s="131" t="s">
        <v>72</v>
      </c>
      <c r="C1363" s="706"/>
      <c r="D1363" s="706"/>
      <c r="E1363" s="467">
        <v>11</v>
      </c>
      <c r="F1363" s="468">
        <v>2025846.88</v>
      </c>
      <c r="G1363" s="434">
        <v>3</v>
      </c>
      <c r="H1363" s="475">
        <v>868534</v>
      </c>
      <c r="I1363" s="492"/>
      <c r="J1363" s="437"/>
      <c r="K1363" s="492">
        <v>3</v>
      </c>
      <c r="L1363" s="437">
        <v>868534</v>
      </c>
      <c r="M1363" s="248">
        <f t="shared" si="876"/>
        <v>3</v>
      </c>
      <c r="N1363" s="249">
        <f t="shared" si="877"/>
        <v>868534</v>
      </c>
      <c r="O1363" s="226"/>
      <c r="P1363" s="221"/>
      <c r="Q1363" s="226"/>
      <c r="R1363" s="221"/>
      <c r="S1363" s="245">
        <f t="shared" si="878"/>
        <v>0</v>
      </c>
      <c r="T1363" s="246">
        <f t="shared" si="879"/>
        <v>0</v>
      </c>
      <c r="U1363" s="231"/>
      <c r="V1363" s="232"/>
      <c r="W1363" s="230"/>
      <c r="X1363" s="452">
        <v>1</v>
      </c>
      <c r="Y1363" s="444">
        <v>79582.080000000002</v>
      </c>
      <c r="Z1363" s="442">
        <v>9667.7999999999993</v>
      </c>
      <c r="AA1363" s="239">
        <f t="shared" si="880"/>
        <v>1</v>
      </c>
      <c r="AB1363" s="229">
        <f t="shared" si="881"/>
        <v>9667.7999999999993</v>
      </c>
      <c r="AC1363" s="219"/>
      <c r="AD1363" s="222"/>
      <c r="AE1363" s="219"/>
      <c r="AF1363" s="222"/>
      <c r="AG1363" s="261">
        <f t="shared" si="882"/>
        <v>1</v>
      </c>
      <c r="AH1363" s="262">
        <f t="shared" si="883"/>
        <v>9667.7999999999993</v>
      </c>
      <c r="AI1363" s="67">
        <f>AD1363/C1329</f>
        <v>0</v>
      </c>
      <c r="AJ1363" s="141">
        <f>AF1363/C1329</f>
        <v>0</v>
      </c>
      <c r="AK1363" s="153">
        <f>AH1363/C1329</f>
        <v>7.0235769224276064E-4</v>
      </c>
      <c r="AL1363" s="61"/>
      <c r="AM1363" s="59"/>
    </row>
    <row r="1364" spans="1:39" ht="37.5" x14ac:dyDescent="0.25">
      <c r="A1364" s="32">
        <v>3</v>
      </c>
      <c r="B1364" s="131" t="s">
        <v>73</v>
      </c>
      <c r="C1364" s="706"/>
      <c r="D1364" s="706"/>
      <c r="E1364" s="467">
        <v>3</v>
      </c>
      <c r="F1364" s="468">
        <v>1465434.55</v>
      </c>
      <c r="G1364" s="434">
        <v>14</v>
      </c>
      <c r="H1364" s="475">
        <v>2060576.1</v>
      </c>
      <c r="I1364" s="492"/>
      <c r="J1364" s="437"/>
      <c r="K1364" s="492">
        <v>9</v>
      </c>
      <c r="L1364" s="437">
        <v>540000</v>
      </c>
      <c r="M1364" s="248">
        <f t="shared" si="876"/>
        <v>9</v>
      </c>
      <c r="N1364" s="249">
        <f t="shared" si="877"/>
        <v>540000</v>
      </c>
      <c r="O1364" s="226"/>
      <c r="P1364" s="221"/>
      <c r="Q1364" s="226"/>
      <c r="R1364" s="221"/>
      <c r="S1364" s="245">
        <f t="shared" si="878"/>
        <v>0</v>
      </c>
      <c r="T1364" s="246">
        <f t="shared" si="879"/>
        <v>0</v>
      </c>
      <c r="U1364" s="231"/>
      <c r="V1364" s="232"/>
      <c r="W1364" s="230"/>
      <c r="X1364" s="452"/>
      <c r="Y1364" s="444"/>
      <c r="Z1364" s="442"/>
      <c r="AA1364" s="239">
        <f t="shared" si="880"/>
        <v>0</v>
      </c>
      <c r="AB1364" s="229">
        <f t="shared" si="881"/>
        <v>0</v>
      </c>
      <c r="AC1364" s="219"/>
      <c r="AD1364" s="222"/>
      <c r="AE1364" s="219"/>
      <c r="AF1364" s="222"/>
      <c r="AG1364" s="261">
        <f t="shared" si="882"/>
        <v>0</v>
      </c>
      <c r="AH1364" s="262">
        <f t="shared" si="883"/>
        <v>0</v>
      </c>
      <c r="AI1364" s="67">
        <f>AD1364/C1329</f>
        <v>0</v>
      </c>
      <c r="AJ1364" s="141">
        <f>AF1364/C1329</f>
        <v>0</v>
      </c>
      <c r="AK1364" s="153">
        <f>AH1364/C1329</f>
        <v>0</v>
      </c>
      <c r="AL1364" s="61"/>
      <c r="AM1364" s="59"/>
    </row>
    <row r="1365" spans="1:39" ht="37.5" x14ac:dyDescent="0.25">
      <c r="A1365" s="32">
        <v>4</v>
      </c>
      <c r="B1365" s="131" t="s">
        <v>74</v>
      </c>
      <c r="C1365" s="706"/>
      <c r="D1365" s="706"/>
      <c r="E1365" s="582">
        <v>35</v>
      </c>
      <c r="F1365" s="468">
        <v>9585576.0800000001</v>
      </c>
      <c r="G1365" s="434">
        <v>6</v>
      </c>
      <c r="H1365" s="475">
        <v>744979.9</v>
      </c>
      <c r="I1365" s="492"/>
      <c r="J1365" s="437"/>
      <c r="K1365" s="492">
        <v>5</v>
      </c>
      <c r="L1365" s="437">
        <v>653230</v>
      </c>
      <c r="M1365" s="248">
        <f t="shared" si="876"/>
        <v>5</v>
      </c>
      <c r="N1365" s="249">
        <f t="shared" si="877"/>
        <v>653230</v>
      </c>
      <c r="O1365" s="226"/>
      <c r="P1365" s="221"/>
      <c r="Q1365" s="226"/>
      <c r="R1365" s="221"/>
      <c r="S1365" s="245">
        <f t="shared" si="878"/>
        <v>0</v>
      </c>
      <c r="T1365" s="246">
        <f t="shared" si="879"/>
        <v>0</v>
      </c>
      <c r="U1365" s="231"/>
      <c r="V1365" s="232"/>
      <c r="W1365" s="230"/>
      <c r="X1365" s="452"/>
      <c r="Y1365" s="444"/>
      <c r="Z1365" s="442"/>
      <c r="AA1365" s="239">
        <f t="shared" si="880"/>
        <v>0</v>
      </c>
      <c r="AB1365" s="229">
        <f t="shared" si="881"/>
        <v>0</v>
      </c>
      <c r="AC1365" s="219"/>
      <c r="AD1365" s="222"/>
      <c r="AE1365" s="219"/>
      <c r="AF1365" s="222"/>
      <c r="AG1365" s="261">
        <f t="shared" si="882"/>
        <v>0</v>
      </c>
      <c r="AH1365" s="262">
        <f t="shared" si="883"/>
        <v>0</v>
      </c>
      <c r="AI1365" s="67">
        <f>AD1365/C1329</f>
        <v>0</v>
      </c>
      <c r="AJ1365" s="141">
        <f>AF1365/C1329</f>
        <v>0</v>
      </c>
      <c r="AK1365" s="153">
        <f>AH1365/C1329</f>
        <v>0</v>
      </c>
      <c r="AL1365" s="61"/>
      <c r="AM1365" s="59"/>
    </row>
    <row r="1366" spans="1:39" ht="37.5" x14ac:dyDescent="0.25">
      <c r="A1366" s="32">
        <v>5</v>
      </c>
      <c r="B1366" s="131" t="s">
        <v>75</v>
      </c>
      <c r="C1366" s="706"/>
      <c r="D1366" s="706"/>
      <c r="E1366" s="582">
        <v>10</v>
      </c>
      <c r="F1366" s="468">
        <v>2478860.92</v>
      </c>
      <c r="G1366" s="434">
        <v>3</v>
      </c>
      <c r="H1366" s="475">
        <v>1906485</v>
      </c>
      <c r="I1366" s="492"/>
      <c r="J1366" s="437"/>
      <c r="K1366" s="492">
        <v>3</v>
      </c>
      <c r="L1366" s="437">
        <v>1612347.8599999999</v>
      </c>
      <c r="M1366" s="248">
        <f t="shared" si="876"/>
        <v>3</v>
      </c>
      <c r="N1366" s="249">
        <f t="shared" si="877"/>
        <v>1612347.8599999999</v>
      </c>
      <c r="O1366" s="226"/>
      <c r="P1366" s="221"/>
      <c r="Q1366" s="226"/>
      <c r="R1366" s="221"/>
      <c r="S1366" s="245">
        <f t="shared" si="878"/>
        <v>0</v>
      </c>
      <c r="T1366" s="246">
        <f t="shared" si="879"/>
        <v>0</v>
      </c>
      <c r="U1366" s="231"/>
      <c r="V1366" s="232"/>
      <c r="W1366" s="230"/>
      <c r="X1366" s="452">
        <v>1</v>
      </c>
      <c r="Y1366" s="444">
        <v>152200</v>
      </c>
      <c r="Z1366" s="442">
        <v>221952.79</v>
      </c>
      <c r="AA1366" s="239">
        <f t="shared" si="880"/>
        <v>1</v>
      </c>
      <c r="AB1366" s="229">
        <f t="shared" si="881"/>
        <v>221952.79</v>
      </c>
      <c r="AC1366" s="219"/>
      <c r="AD1366" s="222"/>
      <c r="AE1366" s="219"/>
      <c r="AF1366" s="222"/>
      <c r="AG1366" s="261">
        <f t="shared" si="882"/>
        <v>1</v>
      </c>
      <c r="AH1366" s="262">
        <f t="shared" si="883"/>
        <v>221952.79</v>
      </c>
      <c r="AI1366" s="67">
        <f>AD1366/C1329</f>
        <v>0</v>
      </c>
      <c r="AJ1366" s="141">
        <f>AF1366/C1329</f>
        <v>0</v>
      </c>
      <c r="AK1366" s="153">
        <f>AH1366/C1329</f>
        <v>1.6124687040613386E-2</v>
      </c>
      <c r="AL1366" s="61"/>
      <c r="AM1366" s="59"/>
    </row>
    <row r="1367" spans="1:39" ht="37.5" x14ac:dyDescent="0.25">
      <c r="A1367" s="32">
        <v>6</v>
      </c>
      <c r="B1367" s="131" t="s">
        <v>76</v>
      </c>
      <c r="C1367" s="706"/>
      <c r="D1367" s="706"/>
      <c r="E1367" s="582">
        <v>8</v>
      </c>
      <c r="F1367" s="468">
        <v>1342218.76</v>
      </c>
      <c r="G1367" s="434"/>
      <c r="H1367" s="475"/>
      <c r="I1367" s="492"/>
      <c r="J1367" s="440"/>
      <c r="K1367" s="492"/>
      <c r="L1367" s="437"/>
      <c r="M1367" s="248">
        <f t="shared" si="876"/>
        <v>0</v>
      </c>
      <c r="N1367" s="249">
        <f t="shared" si="877"/>
        <v>0</v>
      </c>
      <c r="O1367" s="226"/>
      <c r="P1367" s="221"/>
      <c r="Q1367" s="226"/>
      <c r="R1367" s="221"/>
      <c r="S1367" s="245">
        <f t="shared" si="878"/>
        <v>0</v>
      </c>
      <c r="T1367" s="246">
        <f t="shared" si="879"/>
        <v>0</v>
      </c>
      <c r="U1367" s="231"/>
      <c r="V1367" s="232"/>
      <c r="W1367" s="230"/>
      <c r="X1367" s="452"/>
      <c r="Y1367" s="444"/>
      <c r="Z1367" s="442"/>
      <c r="AA1367" s="239">
        <f t="shared" si="880"/>
        <v>0</v>
      </c>
      <c r="AB1367" s="229">
        <f t="shared" si="881"/>
        <v>0</v>
      </c>
      <c r="AC1367" s="219"/>
      <c r="AD1367" s="222"/>
      <c r="AE1367" s="219"/>
      <c r="AF1367" s="222"/>
      <c r="AG1367" s="261">
        <f t="shared" si="882"/>
        <v>0</v>
      </c>
      <c r="AH1367" s="262">
        <f t="shared" si="883"/>
        <v>0</v>
      </c>
      <c r="AI1367" s="67">
        <f>AD1367/C1329</f>
        <v>0</v>
      </c>
      <c r="AJ1367" s="141">
        <f>AF1367/C1329</f>
        <v>0</v>
      </c>
      <c r="AK1367" s="153">
        <f>AH1367/C1329</f>
        <v>0</v>
      </c>
      <c r="AL1367" s="61"/>
      <c r="AM1367" s="59"/>
    </row>
    <row r="1368" spans="1:39" ht="38.25" thickBot="1" x14ac:dyDescent="0.35">
      <c r="A1368" s="32">
        <v>7</v>
      </c>
      <c r="B1368" s="132" t="s">
        <v>42</v>
      </c>
      <c r="C1368" s="706"/>
      <c r="D1368" s="706"/>
      <c r="E1368" s="92"/>
      <c r="F1368" s="468"/>
      <c r="G1368" s="434">
        <v>1</v>
      </c>
      <c r="H1368" s="475">
        <v>150000</v>
      </c>
      <c r="I1368" s="492"/>
      <c r="J1368" s="440"/>
      <c r="K1368" s="492">
        <v>1</v>
      </c>
      <c r="L1368" s="437">
        <v>150000</v>
      </c>
      <c r="M1368" s="248">
        <f t="shared" si="876"/>
        <v>1</v>
      </c>
      <c r="N1368" s="249">
        <f t="shared" si="877"/>
        <v>150000</v>
      </c>
      <c r="O1368" s="226"/>
      <c r="P1368" s="221"/>
      <c r="Q1368" s="226"/>
      <c r="R1368" s="221"/>
      <c r="S1368" s="245">
        <f t="shared" si="878"/>
        <v>0</v>
      </c>
      <c r="T1368" s="246">
        <f t="shared" si="879"/>
        <v>0</v>
      </c>
      <c r="U1368" s="231"/>
      <c r="V1368" s="232"/>
      <c r="W1368" s="230"/>
      <c r="X1368" s="452"/>
      <c r="Y1368" s="444"/>
      <c r="Z1368" s="442"/>
      <c r="AA1368" s="239">
        <f t="shared" si="880"/>
        <v>0</v>
      </c>
      <c r="AB1368" s="229">
        <f t="shared" si="881"/>
        <v>0</v>
      </c>
      <c r="AC1368" s="219"/>
      <c r="AD1368" s="222"/>
      <c r="AE1368" s="219"/>
      <c r="AF1368" s="222"/>
      <c r="AG1368" s="261">
        <f t="shared" si="882"/>
        <v>0</v>
      </c>
      <c r="AH1368" s="262">
        <f t="shared" si="883"/>
        <v>0</v>
      </c>
      <c r="AI1368" s="67">
        <f>AD1368/C1329</f>
        <v>0</v>
      </c>
      <c r="AJ1368" s="141">
        <f>AF1368/C1329</f>
        <v>0</v>
      </c>
      <c r="AK1368" s="153">
        <f>AH1368/C1329</f>
        <v>0</v>
      </c>
      <c r="AL1368" s="61"/>
      <c r="AM1368" s="59"/>
    </row>
    <row r="1369" spans="1:39" ht="38.25" thickBot="1" x14ac:dyDescent="0.3">
      <c r="A1369" s="32">
        <v>8</v>
      </c>
      <c r="B1369" s="133" t="s">
        <v>67</v>
      </c>
      <c r="C1369" s="706"/>
      <c r="D1369" s="706"/>
      <c r="E1369" s="92"/>
      <c r="F1369" s="468"/>
      <c r="G1369" s="434"/>
      <c r="H1369" s="475"/>
      <c r="I1369" s="492"/>
      <c r="J1369" s="440"/>
      <c r="K1369" s="492"/>
      <c r="L1369" s="437"/>
      <c r="M1369" s="248">
        <f t="shared" si="876"/>
        <v>0</v>
      </c>
      <c r="N1369" s="249">
        <f t="shared" si="877"/>
        <v>0</v>
      </c>
      <c r="O1369" s="226"/>
      <c r="P1369" s="221"/>
      <c r="Q1369" s="226"/>
      <c r="R1369" s="221"/>
      <c r="S1369" s="245">
        <f t="shared" si="878"/>
        <v>0</v>
      </c>
      <c r="T1369" s="246">
        <f t="shared" si="879"/>
        <v>0</v>
      </c>
      <c r="U1369" s="231"/>
      <c r="V1369" s="232"/>
      <c r="W1369" s="230"/>
      <c r="X1369" s="452"/>
      <c r="Y1369" s="444"/>
      <c r="Z1369" s="442"/>
      <c r="AA1369" s="239">
        <f t="shared" si="880"/>
        <v>0</v>
      </c>
      <c r="AB1369" s="229">
        <f t="shared" si="881"/>
        <v>0</v>
      </c>
      <c r="AC1369" s="219"/>
      <c r="AD1369" s="222"/>
      <c r="AE1369" s="219"/>
      <c r="AF1369" s="222"/>
      <c r="AG1369" s="261">
        <f t="shared" si="882"/>
        <v>0</v>
      </c>
      <c r="AH1369" s="262">
        <f t="shared" si="883"/>
        <v>0</v>
      </c>
      <c r="AI1369" s="67">
        <f>AD1369/C1329</f>
        <v>0</v>
      </c>
      <c r="AJ1369" s="141">
        <f>AF1369/C1329</f>
        <v>0</v>
      </c>
      <c r="AK1369" s="153">
        <f>AH1369/C1329</f>
        <v>0</v>
      </c>
      <c r="AL1369" s="61"/>
      <c r="AM1369" s="59"/>
    </row>
    <row r="1370" spans="1:39" s="423" customFormat="1" ht="21" x14ac:dyDescent="0.25">
      <c r="A1370" s="426" t="s">
        <v>230</v>
      </c>
      <c r="B1370" s="609" t="s">
        <v>322</v>
      </c>
      <c r="C1370" s="706"/>
      <c r="D1370" s="706"/>
      <c r="E1370" s="467"/>
      <c r="F1370" s="468"/>
      <c r="G1370" s="434">
        <v>4</v>
      </c>
      <c r="H1370" s="475">
        <v>953727</v>
      </c>
      <c r="I1370" s="492"/>
      <c r="J1370" s="440"/>
      <c r="K1370" s="492">
        <v>2</v>
      </c>
      <c r="L1370" s="437">
        <v>126000</v>
      </c>
      <c r="M1370" s="463">
        <f t="shared" si="876"/>
        <v>2</v>
      </c>
      <c r="N1370" s="464">
        <f t="shared" si="877"/>
        <v>126000</v>
      </c>
      <c r="O1370" s="436"/>
      <c r="P1370" s="494"/>
      <c r="Q1370" s="436"/>
      <c r="R1370" s="428"/>
      <c r="S1370" s="459">
        <f t="shared" si="878"/>
        <v>0</v>
      </c>
      <c r="T1370" s="460">
        <f t="shared" si="879"/>
        <v>0</v>
      </c>
      <c r="U1370" s="443"/>
      <c r="V1370" s="444"/>
      <c r="W1370" s="442"/>
      <c r="X1370" s="452"/>
      <c r="Y1370" s="444"/>
      <c r="Z1370" s="442"/>
      <c r="AA1370" s="450">
        <f t="shared" si="880"/>
        <v>0</v>
      </c>
      <c r="AB1370" s="441">
        <f t="shared" si="881"/>
        <v>0</v>
      </c>
      <c r="AC1370" s="425"/>
      <c r="AD1370" s="431"/>
      <c r="AE1370" s="425"/>
      <c r="AF1370" s="431"/>
      <c r="AG1370" s="486">
        <f t="shared" ref="AG1370" si="884">AC1370+AE1370</f>
        <v>0</v>
      </c>
      <c r="AH1370" s="487">
        <f t="shared" ref="AH1370" si="885">AD1370+AF1370</f>
        <v>0</v>
      </c>
      <c r="AI1370" s="455"/>
      <c r="AJ1370" s="490"/>
      <c r="AK1370" s="497"/>
      <c r="AL1370" s="454"/>
      <c r="AM1370" s="453"/>
    </row>
    <row r="1371" spans="1:39" s="423" customFormat="1" ht="21" x14ac:dyDescent="0.25">
      <c r="A1371" s="426" t="s">
        <v>69</v>
      </c>
      <c r="B1371" s="489" t="s">
        <v>360</v>
      </c>
      <c r="C1371" s="706"/>
      <c r="D1371" s="706"/>
      <c r="E1371" s="467">
        <v>10</v>
      </c>
      <c r="F1371" s="468">
        <v>1321026.55</v>
      </c>
      <c r="G1371" s="434">
        <v>2</v>
      </c>
      <c r="H1371" s="475">
        <v>580000</v>
      </c>
      <c r="I1371" s="492"/>
      <c r="J1371" s="440"/>
      <c r="K1371" s="492"/>
      <c r="L1371" s="437"/>
      <c r="M1371" s="463">
        <f t="shared" ref="M1371:M1401" si="886">SUM(I1371,K1371)</f>
        <v>0</v>
      </c>
      <c r="N1371" s="464">
        <f t="shared" ref="N1371:N1401" si="887">SUM(J1371,L1371)</f>
        <v>0</v>
      </c>
      <c r="O1371" s="436"/>
      <c r="P1371" s="494"/>
      <c r="Q1371" s="436"/>
      <c r="R1371" s="428"/>
      <c r="S1371" s="459">
        <f t="shared" ref="S1371:S1401" si="888">O1371+Q1371</f>
        <v>0</v>
      </c>
      <c r="T1371" s="460">
        <f t="shared" ref="T1371:T1401" si="889">P1371+R1371</f>
        <v>0</v>
      </c>
      <c r="U1371" s="443"/>
      <c r="V1371" s="444"/>
      <c r="W1371" s="442"/>
      <c r="X1371" s="452"/>
      <c r="Y1371" s="444"/>
      <c r="Z1371" s="442"/>
      <c r="AA1371" s="450">
        <f t="shared" ref="AA1371:AA1401" si="890">U1371+X1371</f>
        <v>0</v>
      </c>
      <c r="AB1371" s="441">
        <f t="shared" ref="AB1371:AB1401" si="891">W1371+Z1371</f>
        <v>0</v>
      </c>
      <c r="AC1371" s="425"/>
      <c r="AD1371" s="431"/>
      <c r="AE1371" s="425"/>
      <c r="AF1371" s="431"/>
      <c r="AG1371" s="486">
        <f t="shared" ref="AG1371:AH1372" si="892">AC1371+AE1371</f>
        <v>0</v>
      </c>
      <c r="AH1371" s="487">
        <f t="shared" si="892"/>
        <v>0</v>
      </c>
      <c r="AI1371" s="455">
        <f>AD1371/C1329</f>
        <v>0</v>
      </c>
      <c r="AJ1371" s="490">
        <f>AF1371/C1329</f>
        <v>0</v>
      </c>
      <c r="AK1371" s="497">
        <f>AH1371/C1329</f>
        <v>0</v>
      </c>
      <c r="AL1371" s="454"/>
      <c r="AM1371" s="453"/>
    </row>
    <row r="1372" spans="1:39" s="423" customFormat="1" ht="21" x14ac:dyDescent="0.25">
      <c r="A1372" s="426" t="s">
        <v>68</v>
      </c>
      <c r="B1372" s="489" t="s">
        <v>361</v>
      </c>
      <c r="C1372" s="706"/>
      <c r="D1372" s="706"/>
      <c r="E1372" s="467">
        <v>1</v>
      </c>
      <c r="F1372" s="468">
        <v>82150</v>
      </c>
      <c r="G1372" s="434">
        <v>2</v>
      </c>
      <c r="H1372" s="475">
        <v>1150000</v>
      </c>
      <c r="I1372" s="492"/>
      <c r="J1372" s="440"/>
      <c r="K1372" s="492"/>
      <c r="L1372" s="437"/>
      <c r="M1372" s="463">
        <f t="shared" si="886"/>
        <v>0</v>
      </c>
      <c r="N1372" s="464">
        <f t="shared" si="887"/>
        <v>0</v>
      </c>
      <c r="O1372" s="436"/>
      <c r="P1372" s="494"/>
      <c r="Q1372" s="436"/>
      <c r="R1372" s="428"/>
      <c r="S1372" s="459">
        <f t="shared" si="888"/>
        <v>0</v>
      </c>
      <c r="T1372" s="460">
        <f t="shared" si="889"/>
        <v>0</v>
      </c>
      <c r="U1372" s="443"/>
      <c r="V1372" s="444"/>
      <c r="W1372" s="442"/>
      <c r="X1372" s="452"/>
      <c r="Y1372" s="444"/>
      <c r="Z1372" s="442"/>
      <c r="AA1372" s="450">
        <f t="shared" si="890"/>
        <v>0</v>
      </c>
      <c r="AB1372" s="441">
        <f t="shared" si="891"/>
        <v>0</v>
      </c>
      <c r="AC1372" s="425"/>
      <c r="AD1372" s="431"/>
      <c r="AE1372" s="425"/>
      <c r="AF1372" s="431"/>
      <c r="AG1372" s="486">
        <f t="shared" si="892"/>
        <v>0</v>
      </c>
      <c r="AH1372" s="487">
        <f t="shared" si="892"/>
        <v>0</v>
      </c>
      <c r="AI1372" s="455">
        <f t="shared" ref="AI1372:AI1383" si="893">AD1372/C1329</f>
        <v>0</v>
      </c>
      <c r="AJ1372" s="490">
        <f t="shared" ref="AJ1372:AJ1383" si="894">AF1372/C1329</f>
        <v>0</v>
      </c>
      <c r="AK1372" s="497">
        <f t="shared" ref="AK1372:AK1383" si="895">AH1372/C1329</f>
        <v>0</v>
      </c>
      <c r="AL1372" s="454"/>
      <c r="AM1372" s="453"/>
    </row>
    <row r="1373" spans="1:39" s="423" customFormat="1" ht="21" x14ac:dyDescent="0.25">
      <c r="A1373" s="426" t="s">
        <v>70</v>
      </c>
      <c r="B1373" s="489" t="s">
        <v>362</v>
      </c>
      <c r="C1373" s="706"/>
      <c r="D1373" s="706"/>
      <c r="E1373" s="405">
        <v>1</v>
      </c>
      <c r="F1373" s="406">
        <v>182500</v>
      </c>
      <c r="G1373" s="407"/>
      <c r="H1373" s="408"/>
      <c r="I1373" s="602"/>
      <c r="J1373" s="509"/>
      <c r="K1373" s="602"/>
      <c r="L1373" s="478"/>
      <c r="M1373" s="463">
        <f t="shared" si="886"/>
        <v>0</v>
      </c>
      <c r="N1373" s="464">
        <f t="shared" si="887"/>
        <v>0</v>
      </c>
      <c r="O1373" s="409"/>
      <c r="P1373" s="549"/>
      <c r="Q1373" s="409"/>
      <c r="R1373" s="410"/>
      <c r="S1373" s="459">
        <f t="shared" si="888"/>
        <v>0</v>
      </c>
      <c r="T1373" s="460">
        <f t="shared" si="889"/>
        <v>0</v>
      </c>
      <c r="U1373" s="411"/>
      <c r="V1373" s="412"/>
      <c r="W1373" s="413"/>
      <c r="X1373" s="414"/>
      <c r="Y1373" s="412"/>
      <c r="Z1373" s="413"/>
      <c r="AA1373" s="450">
        <f t="shared" si="890"/>
        <v>0</v>
      </c>
      <c r="AB1373" s="441">
        <f t="shared" si="891"/>
        <v>0</v>
      </c>
      <c r="AC1373" s="415"/>
      <c r="AD1373" s="416"/>
      <c r="AE1373" s="415"/>
      <c r="AF1373" s="416"/>
      <c r="AG1373" s="486">
        <f t="shared" ref="AG1373:AG1401" si="896">AC1373+AE1373</f>
        <v>0</v>
      </c>
      <c r="AH1373" s="487">
        <f t="shared" ref="AH1373:AH1401" si="897">AD1373+AF1373</f>
        <v>0</v>
      </c>
      <c r="AI1373" s="455" t="e">
        <f t="shared" si="893"/>
        <v>#DIV/0!</v>
      </c>
      <c r="AJ1373" s="490" t="e">
        <f t="shared" si="894"/>
        <v>#DIV/0!</v>
      </c>
      <c r="AK1373" s="497" t="e">
        <f t="shared" si="895"/>
        <v>#DIV/0!</v>
      </c>
      <c r="AL1373" s="454"/>
      <c r="AM1373" s="453"/>
    </row>
    <row r="1374" spans="1:39" s="423" customFormat="1" ht="21" x14ac:dyDescent="0.25">
      <c r="A1374" s="426" t="s">
        <v>156</v>
      </c>
      <c r="B1374" s="489" t="s">
        <v>363</v>
      </c>
      <c r="C1374" s="706"/>
      <c r="D1374" s="706"/>
      <c r="E1374" s="405">
        <v>2</v>
      </c>
      <c r="F1374" s="406">
        <v>211691.59</v>
      </c>
      <c r="G1374" s="407"/>
      <c r="H1374" s="408"/>
      <c r="I1374" s="602"/>
      <c r="J1374" s="509"/>
      <c r="K1374" s="602"/>
      <c r="L1374" s="478"/>
      <c r="M1374" s="463">
        <f t="shared" si="886"/>
        <v>0</v>
      </c>
      <c r="N1374" s="464">
        <f t="shared" si="887"/>
        <v>0</v>
      </c>
      <c r="O1374" s="409"/>
      <c r="P1374" s="549"/>
      <c r="Q1374" s="409"/>
      <c r="R1374" s="410"/>
      <c r="S1374" s="459">
        <f t="shared" si="888"/>
        <v>0</v>
      </c>
      <c r="T1374" s="460">
        <f t="shared" si="889"/>
        <v>0</v>
      </c>
      <c r="U1374" s="411"/>
      <c r="V1374" s="412"/>
      <c r="W1374" s="413"/>
      <c r="X1374" s="414"/>
      <c r="Y1374" s="412"/>
      <c r="Z1374" s="413"/>
      <c r="AA1374" s="450">
        <f t="shared" si="890"/>
        <v>0</v>
      </c>
      <c r="AB1374" s="441">
        <f t="shared" si="891"/>
        <v>0</v>
      </c>
      <c r="AC1374" s="415"/>
      <c r="AD1374" s="416"/>
      <c r="AE1374" s="415"/>
      <c r="AF1374" s="416"/>
      <c r="AG1374" s="486">
        <f t="shared" si="896"/>
        <v>0</v>
      </c>
      <c r="AH1374" s="487">
        <f t="shared" si="897"/>
        <v>0</v>
      </c>
      <c r="AI1374" s="455" t="e">
        <f t="shared" si="893"/>
        <v>#DIV/0!</v>
      </c>
      <c r="AJ1374" s="490" t="e">
        <f t="shared" si="894"/>
        <v>#DIV/0!</v>
      </c>
      <c r="AK1374" s="497" t="e">
        <f t="shared" si="895"/>
        <v>#DIV/0!</v>
      </c>
      <c r="AL1374" s="454"/>
      <c r="AM1374" s="453"/>
    </row>
    <row r="1375" spans="1:39" s="423" customFormat="1" ht="21" x14ac:dyDescent="0.25">
      <c r="A1375" s="426" t="s">
        <v>158</v>
      </c>
      <c r="B1375" s="489" t="s">
        <v>364</v>
      </c>
      <c r="C1375" s="706"/>
      <c r="D1375" s="706"/>
      <c r="E1375" s="405">
        <v>2</v>
      </c>
      <c r="F1375" s="406">
        <v>369842</v>
      </c>
      <c r="G1375" s="407"/>
      <c r="H1375" s="408"/>
      <c r="I1375" s="602"/>
      <c r="J1375" s="509"/>
      <c r="K1375" s="602"/>
      <c r="L1375" s="478"/>
      <c r="M1375" s="463">
        <f t="shared" si="886"/>
        <v>0</v>
      </c>
      <c r="N1375" s="464">
        <f t="shared" si="887"/>
        <v>0</v>
      </c>
      <c r="O1375" s="409"/>
      <c r="P1375" s="549"/>
      <c r="Q1375" s="409"/>
      <c r="R1375" s="410"/>
      <c r="S1375" s="459">
        <f t="shared" si="888"/>
        <v>0</v>
      </c>
      <c r="T1375" s="460">
        <f t="shared" si="889"/>
        <v>0</v>
      </c>
      <c r="U1375" s="411"/>
      <c r="V1375" s="412"/>
      <c r="W1375" s="413"/>
      <c r="X1375" s="414"/>
      <c r="Y1375" s="412"/>
      <c r="Z1375" s="413"/>
      <c r="AA1375" s="450">
        <f t="shared" si="890"/>
        <v>0</v>
      </c>
      <c r="AB1375" s="441">
        <f t="shared" si="891"/>
        <v>0</v>
      </c>
      <c r="AC1375" s="415"/>
      <c r="AD1375" s="416"/>
      <c r="AE1375" s="415"/>
      <c r="AF1375" s="416"/>
      <c r="AG1375" s="486">
        <f t="shared" si="896"/>
        <v>0</v>
      </c>
      <c r="AH1375" s="487">
        <f t="shared" si="897"/>
        <v>0</v>
      </c>
      <c r="AI1375" s="455" t="e">
        <f t="shared" si="893"/>
        <v>#DIV/0!</v>
      </c>
      <c r="AJ1375" s="490" t="e">
        <f t="shared" si="894"/>
        <v>#DIV/0!</v>
      </c>
      <c r="AK1375" s="497" t="e">
        <f t="shared" si="895"/>
        <v>#DIV/0!</v>
      </c>
      <c r="AL1375" s="454"/>
      <c r="AM1375" s="453"/>
    </row>
    <row r="1376" spans="1:39" s="423" customFormat="1" ht="21" x14ac:dyDescent="0.25">
      <c r="A1376" s="426" t="s">
        <v>160</v>
      </c>
      <c r="B1376" s="489" t="s">
        <v>365</v>
      </c>
      <c r="C1376" s="706"/>
      <c r="D1376" s="706"/>
      <c r="E1376" s="405">
        <v>1</v>
      </c>
      <c r="F1376" s="406">
        <v>103865.05</v>
      </c>
      <c r="G1376" s="407"/>
      <c r="H1376" s="408"/>
      <c r="I1376" s="602"/>
      <c r="J1376" s="509"/>
      <c r="K1376" s="602"/>
      <c r="L1376" s="478"/>
      <c r="M1376" s="463">
        <f t="shared" si="886"/>
        <v>0</v>
      </c>
      <c r="N1376" s="464">
        <f t="shared" si="887"/>
        <v>0</v>
      </c>
      <c r="O1376" s="409"/>
      <c r="P1376" s="549"/>
      <c r="Q1376" s="409"/>
      <c r="R1376" s="410"/>
      <c r="S1376" s="459">
        <f t="shared" si="888"/>
        <v>0</v>
      </c>
      <c r="T1376" s="460">
        <f t="shared" si="889"/>
        <v>0</v>
      </c>
      <c r="U1376" s="411"/>
      <c r="V1376" s="412"/>
      <c r="W1376" s="413"/>
      <c r="X1376" s="414"/>
      <c r="Y1376" s="412"/>
      <c r="Z1376" s="413"/>
      <c r="AA1376" s="450">
        <f t="shared" si="890"/>
        <v>0</v>
      </c>
      <c r="AB1376" s="441">
        <f t="shared" si="891"/>
        <v>0</v>
      </c>
      <c r="AC1376" s="415"/>
      <c r="AD1376" s="416"/>
      <c r="AE1376" s="415"/>
      <c r="AF1376" s="416"/>
      <c r="AG1376" s="486">
        <f t="shared" si="896"/>
        <v>0</v>
      </c>
      <c r="AH1376" s="487">
        <f t="shared" si="897"/>
        <v>0</v>
      </c>
      <c r="AI1376" s="455" t="e">
        <f t="shared" si="893"/>
        <v>#DIV/0!</v>
      </c>
      <c r="AJ1376" s="490" t="e">
        <f t="shared" si="894"/>
        <v>#DIV/0!</v>
      </c>
      <c r="AK1376" s="497" t="e">
        <f t="shared" si="895"/>
        <v>#DIV/0!</v>
      </c>
      <c r="AL1376" s="454"/>
      <c r="AM1376" s="453"/>
    </row>
    <row r="1377" spans="1:39" s="423" customFormat="1" ht="21" x14ac:dyDescent="0.25">
      <c r="A1377" s="426" t="s">
        <v>162</v>
      </c>
      <c r="B1377" s="489" t="s">
        <v>366</v>
      </c>
      <c r="C1377" s="706"/>
      <c r="D1377" s="706"/>
      <c r="E1377" s="405">
        <v>5</v>
      </c>
      <c r="F1377" s="406">
        <v>1453992.8</v>
      </c>
      <c r="G1377" s="434">
        <v>1</v>
      </c>
      <c r="H1377" s="475">
        <v>397880</v>
      </c>
      <c r="I1377" s="602"/>
      <c r="J1377" s="509"/>
      <c r="K1377" s="602"/>
      <c r="L1377" s="478"/>
      <c r="M1377" s="463">
        <f t="shared" si="886"/>
        <v>0</v>
      </c>
      <c r="N1377" s="464">
        <f t="shared" si="887"/>
        <v>0</v>
      </c>
      <c r="O1377" s="409"/>
      <c r="P1377" s="549"/>
      <c r="Q1377" s="409"/>
      <c r="R1377" s="410"/>
      <c r="S1377" s="459">
        <f t="shared" si="888"/>
        <v>0</v>
      </c>
      <c r="T1377" s="460">
        <f t="shared" si="889"/>
        <v>0</v>
      </c>
      <c r="U1377" s="411"/>
      <c r="V1377" s="412"/>
      <c r="W1377" s="413"/>
      <c r="X1377" s="414"/>
      <c r="Y1377" s="412"/>
      <c r="Z1377" s="413"/>
      <c r="AA1377" s="450">
        <f t="shared" si="890"/>
        <v>0</v>
      </c>
      <c r="AB1377" s="441">
        <f t="shared" si="891"/>
        <v>0</v>
      </c>
      <c r="AC1377" s="415"/>
      <c r="AD1377" s="416"/>
      <c r="AE1377" s="415"/>
      <c r="AF1377" s="416"/>
      <c r="AG1377" s="486">
        <f t="shared" si="896"/>
        <v>0</v>
      </c>
      <c r="AH1377" s="487">
        <f t="shared" si="897"/>
        <v>0</v>
      </c>
      <c r="AI1377" s="455" t="e">
        <f t="shared" si="893"/>
        <v>#DIV/0!</v>
      </c>
      <c r="AJ1377" s="490" t="e">
        <f t="shared" si="894"/>
        <v>#DIV/0!</v>
      </c>
      <c r="AK1377" s="497" t="e">
        <f t="shared" si="895"/>
        <v>#DIV/0!</v>
      </c>
      <c r="AL1377" s="454"/>
      <c r="AM1377" s="453"/>
    </row>
    <row r="1378" spans="1:39" s="423" customFormat="1" ht="21" x14ac:dyDescent="0.25">
      <c r="A1378" s="426" t="s">
        <v>164</v>
      </c>
      <c r="B1378" s="489" t="s">
        <v>367</v>
      </c>
      <c r="C1378" s="706"/>
      <c r="D1378" s="706"/>
      <c r="E1378" s="405">
        <v>1</v>
      </c>
      <c r="F1378" s="406">
        <v>764961.6</v>
      </c>
      <c r="G1378" s="407"/>
      <c r="H1378" s="408"/>
      <c r="I1378" s="602"/>
      <c r="J1378" s="509"/>
      <c r="K1378" s="602"/>
      <c r="L1378" s="478"/>
      <c r="M1378" s="463">
        <f t="shared" si="886"/>
        <v>0</v>
      </c>
      <c r="N1378" s="464">
        <f t="shared" si="887"/>
        <v>0</v>
      </c>
      <c r="O1378" s="409"/>
      <c r="P1378" s="549"/>
      <c r="Q1378" s="409"/>
      <c r="R1378" s="410"/>
      <c r="S1378" s="459">
        <f t="shared" si="888"/>
        <v>0</v>
      </c>
      <c r="T1378" s="460">
        <f t="shared" si="889"/>
        <v>0</v>
      </c>
      <c r="U1378" s="411"/>
      <c r="V1378" s="412"/>
      <c r="W1378" s="413"/>
      <c r="X1378" s="414"/>
      <c r="Y1378" s="412"/>
      <c r="Z1378" s="413"/>
      <c r="AA1378" s="450">
        <f t="shared" si="890"/>
        <v>0</v>
      </c>
      <c r="AB1378" s="441">
        <f t="shared" si="891"/>
        <v>0</v>
      </c>
      <c r="AC1378" s="415"/>
      <c r="AD1378" s="416"/>
      <c r="AE1378" s="415"/>
      <c r="AF1378" s="416"/>
      <c r="AG1378" s="486">
        <f t="shared" si="896"/>
        <v>0</v>
      </c>
      <c r="AH1378" s="487">
        <f t="shared" si="897"/>
        <v>0</v>
      </c>
      <c r="AI1378" s="455" t="e">
        <f t="shared" si="893"/>
        <v>#DIV/0!</v>
      </c>
      <c r="AJ1378" s="490" t="e">
        <f t="shared" si="894"/>
        <v>#DIV/0!</v>
      </c>
      <c r="AK1378" s="497" t="e">
        <f t="shared" si="895"/>
        <v>#DIV/0!</v>
      </c>
      <c r="AL1378" s="454"/>
      <c r="AM1378" s="453"/>
    </row>
    <row r="1379" spans="1:39" s="423" customFormat="1" ht="21" x14ac:dyDescent="0.25">
      <c r="A1379" s="426" t="s">
        <v>166</v>
      </c>
      <c r="B1379" s="489" t="s">
        <v>368</v>
      </c>
      <c r="C1379" s="706"/>
      <c r="D1379" s="706"/>
      <c r="E1379" s="405">
        <v>1</v>
      </c>
      <c r="F1379" s="406">
        <v>44620</v>
      </c>
      <c r="G1379" s="407"/>
      <c r="H1379" s="408"/>
      <c r="I1379" s="602"/>
      <c r="J1379" s="509"/>
      <c r="K1379" s="602"/>
      <c r="L1379" s="478"/>
      <c r="M1379" s="463">
        <f t="shared" si="886"/>
        <v>0</v>
      </c>
      <c r="N1379" s="464">
        <f t="shared" si="887"/>
        <v>0</v>
      </c>
      <c r="O1379" s="409"/>
      <c r="P1379" s="549"/>
      <c r="Q1379" s="409"/>
      <c r="R1379" s="410"/>
      <c r="S1379" s="459">
        <f t="shared" si="888"/>
        <v>0</v>
      </c>
      <c r="T1379" s="460">
        <f t="shared" si="889"/>
        <v>0</v>
      </c>
      <c r="U1379" s="411"/>
      <c r="V1379" s="412"/>
      <c r="W1379" s="413"/>
      <c r="X1379" s="414"/>
      <c r="Y1379" s="412"/>
      <c r="Z1379" s="413"/>
      <c r="AA1379" s="450">
        <f t="shared" si="890"/>
        <v>0</v>
      </c>
      <c r="AB1379" s="441">
        <f t="shared" si="891"/>
        <v>0</v>
      </c>
      <c r="AC1379" s="415"/>
      <c r="AD1379" s="416"/>
      <c r="AE1379" s="415"/>
      <c r="AF1379" s="416"/>
      <c r="AG1379" s="486">
        <f t="shared" si="896"/>
        <v>0</v>
      </c>
      <c r="AH1379" s="487">
        <f t="shared" si="897"/>
        <v>0</v>
      </c>
      <c r="AI1379" s="455" t="e">
        <f t="shared" si="893"/>
        <v>#DIV/0!</v>
      </c>
      <c r="AJ1379" s="490" t="e">
        <f t="shared" si="894"/>
        <v>#DIV/0!</v>
      </c>
      <c r="AK1379" s="497" t="e">
        <f t="shared" si="895"/>
        <v>#DIV/0!</v>
      </c>
      <c r="AL1379" s="454"/>
      <c r="AM1379" s="453"/>
    </row>
    <row r="1380" spans="1:39" s="423" customFormat="1" ht="21" x14ac:dyDescent="0.25">
      <c r="A1380" s="426" t="s">
        <v>168</v>
      </c>
      <c r="B1380" s="489" t="s">
        <v>369</v>
      </c>
      <c r="C1380" s="706"/>
      <c r="D1380" s="706"/>
      <c r="E1380" s="405">
        <v>2</v>
      </c>
      <c r="F1380" s="406">
        <v>243677.91</v>
      </c>
      <c r="G1380" s="407"/>
      <c r="H1380" s="408"/>
      <c r="I1380" s="602"/>
      <c r="J1380" s="509"/>
      <c r="K1380" s="602"/>
      <c r="L1380" s="478"/>
      <c r="M1380" s="463">
        <f t="shared" si="886"/>
        <v>0</v>
      </c>
      <c r="N1380" s="464">
        <f t="shared" si="887"/>
        <v>0</v>
      </c>
      <c r="O1380" s="409"/>
      <c r="P1380" s="549"/>
      <c r="Q1380" s="409"/>
      <c r="R1380" s="410"/>
      <c r="S1380" s="459">
        <f t="shared" si="888"/>
        <v>0</v>
      </c>
      <c r="T1380" s="460">
        <f t="shared" si="889"/>
        <v>0</v>
      </c>
      <c r="U1380" s="411"/>
      <c r="V1380" s="412"/>
      <c r="W1380" s="413"/>
      <c r="X1380" s="414"/>
      <c r="Y1380" s="412"/>
      <c r="Z1380" s="413"/>
      <c r="AA1380" s="450">
        <f t="shared" si="890"/>
        <v>0</v>
      </c>
      <c r="AB1380" s="441">
        <f t="shared" si="891"/>
        <v>0</v>
      </c>
      <c r="AC1380" s="415"/>
      <c r="AD1380" s="416"/>
      <c r="AE1380" s="415"/>
      <c r="AF1380" s="416"/>
      <c r="AG1380" s="486">
        <f t="shared" si="896"/>
        <v>0</v>
      </c>
      <c r="AH1380" s="487">
        <f t="shared" si="897"/>
        <v>0</v>
      </c>
      <c r="AI1380" s="455" t="e">
        <f t="shared" si="893"/>
        <v>#DIV/0!</v>
      </c>
      <c r="AJ1380" s="490" t="e">
        <f t="shared" si="894"/>
        <v>#DIV/0!</v>
      </c>
      <c r="AK1380" s="497" t="e">
        <f t="shared" si="895"/>
        <v>#DIV/0!</v>
      </c>
      <c r="AL1380" s="454"/>
      <c r="AM1380" s="453"/>
    </row>
    <row r="1381" spans="1:39" s="423" customFormat="1" ht="21" x14ac:dyDescent="0.25">
      <c r="A1381" s="426" t="s">
        <v>170</v>
      </c>
      <c r="B1381" s="489" t="s">
        <v>370</v>
      </c>
      <c r="C1381" s="706"/>
      <c r="D1381" s="706"/>
      <c r="E1381" s="405">
        <v>2</v>
      </c>
      <c r="F1381" s="406">
        <v>1048053.81</v>
      </c>
      <c r="G1381" s="407"/>
      <c r="H1381" s="408"/>
      <c r="I1381" s="602"/>
      <c r="J1381" s="509"/>
      <c r="K1381" s="602"/>
      <c r="L1381" s="478"/>
      <c r="M1381" s="463">
        <f t="shared" si="886"/>
        <v>0</v>
      </c>
      <c r="N1381" s="464">
        <f t="shared" si="887"/>
        <v>0</v>
      </c>
      <c r="O1381" s="409"/>
      <c r="P1381" s="549"/>
      <c r="Q1381" s="409"/>
      <c r="R1381" s="410"/>
      <c r="S1381" s="459">
        <f t="shared" si="888"/>
        <v>0</v>
      </c>
      <c r="T1381" s="460">
        <f t="shared" si="889"/>
        <v>0</v>
      </c>
      <c r="U1381" s="411"/>
      <c r="V1381" s="412"/>
      <c r="W1381" s="413"/>
      <c r="X1381" s="414"/>
      <c r="Y1381" s="412"/>
      <c r="Z1381" s="413"/>
      <c r="AA1381" s="450">
        <f t="shared" si="890"/>
        <v>0</v>
      </c>
      <c r="AB1381" s="441">
        <f t="shared" si="891"/>
        <v>0</v>
      </c>
      <c r="AC1381" s="415"/>
      <c r="AD1381" s="416"/>
      <c r="AE1381" s="415"/>
      <c r="AF1381" s="416"/>
      <c r="AG1381" s="486">
        <f t="shared" si="896"/>
        <v>0</v>
      </c>
      <c r="AH1381" s="487">
        <f t="shared" si="897"/>
        <v>0</v>
      </c>
      <c r="AI1381" s="455" t="e">
        <f t="shared" si="893"/>
        <v>#DIV/0!</v>
      </c>
      <c r="AJ1381" s="490" t="e">
        <f t="shared" si="894"/>
        <v>#DIV/0!</v>
      </c>
      <c r="AK1381" s="497" t="e">
        <f t="shared" si="895"/>
        <v>#DIV/0!</v>
      </c>
      <c r="AL1381" s="454"/>
      <c r="AM1381" s="453"/>
    </row>
    <row r="1382" spans="1:39" s="423" customFormat="1" ht="21" x14ac:dyDescent="0.25">
      <c r="A1382" s="426" t="s">
        <v>175</v>
      </c>
      <c r="B1382" s="489" t="s">
        <v>371</v>
      </c>
      <c r="C1382" s="706"/>
      <c r="D1382" s="706"/>
      <c r="E1382" s="405">
        <v>9</v>
      </c>
      <c r="F1382" s="406">
        <v>1944406.42</v>
      </c>
      <c r="G1382" s="407"/>
      <c r="H1382" s="408"/>
      <c r="I1382" s="602"/>
      <c r="J1382" s="509"/>
      <c r="K1382" s="602"/>
      <c r="L1382" s="478"/>
      <c r="M1382" s="463">
        <f t="shared" si="886"/>
        <v>0</v>
      </c>
      <c r="N1382" s="464">
        <f t="shared" si="887"/>
        <v>0</v>
      </c>
      <c r="O1382" s="409"/>
      <c r="P1382" s="549"/>
      <c r="Q1382" s="409"/>
      <c r="R1382" s="410"/>
      <c r="S1382" s="459">
        <f t="shared" si="888"/>
        <v>0</v>
      </c>
      <c r="T1382" s="460">
        <f t="shared" si="889"/>
        <v>0</v>
      </c>
      <c r="U1382" s="411"/>
      <c r="V1382" s="412"/>
      <c r="W1382" s="413"/>
      <c r="X1382" s="414"/>
      <c r="Y1382" s="412"/>
      <c r="Z1382" s="413"/>
      <c r="AA1382" s="450">
        <f t="shared" si="890"/>
        <v>0</v>
      </c>
      <c r="AB1382" s="441">
        <f t="shared" si="891"/>
        <v>0</v>
      </c>
      <c r="AC1382" s="415"/>
      <c r="AD1382" s="416"/>
      <c r="AE1382" s="415"/>
      <c r="AF1382" s="416"/>
      <c r="AG1382" s="486">
        <f t="shared" si="896"/>
        <v>0</v>
      </c>
      <c r="AH1382" s="487">
        <f t="shared" si="897"/>
        <v>0</v>
      </c>
      <c r="AI1382" s="455" t="e">
        <f t="shared" si="893"/>
        <v>#DIV/0!</v>
      </c>
      <c r="AJ1382" s="490" t="e">
        <f t="shared" si="894"/>
        <v>#DIV/0!</v>
      </c>
      <c r="AK1382" s="497" t="e">
        <f t="shared" si="895"/>
        <v>#DIV/0!</v>
      </c>
      <c r="AL1382" s="454"/>
      <c r="AM1382" s="453"/>
    </row>
    <row r="1383" spans="1:39" s="423" customFormat="1" ht="21" x14ac:dyDescent="0.25">
      <c r="A1383" s="426" t="s">
        <v>176</v>
      </c>
      <c r="B1383" s="489" t="s">
        <v>372</v>
      </c>
      <c r="C1383" s="706"/>
      <c r="D1383" s="706"/>
      <c r="E1383" s="405">
        <v>3</v>
      </c>
      <c r="F1383" s="406">
        <v>474226.5</v>
      </c>
      <c r="G1383" s="407"/>
      <c r="H1383" s="408"/>
      <c r="I1383" s="602"/>
      <c r="J1383" s="509"/>
      <c r="K1383" s="602"/>
      <c r="L1383" s="478"/>
      <c r="M1383" s="463">
        <f t="shared" si="886"/>
        <v>0</v>
      </c>
      <c r="N1383" s="464">
        <f t="shared" si="887"/>
        <v>0</v>
      </c>
      <c r="O1383" s="409"/>
      <c r="P1383" s="549"/>
      <c r="Q1383" s="409"/>
      <c r="R1383" s="410"/>
      <c r="S1383" s="459">
        <f t="shared" si="888"/>
        <v>0</v>
      </c>
      <c r="T1383" s="460">
        <f t="shared" si="889"/>
        <v>0</v>
      </c>
      <c r="U1383" s="411"/>
      <c r="V1383" s="412"/>
      <c r="W1383" s="413"/>
      <c r="X1383" s="414"/>
      <c r="Y1383" s="412"/>
      <c r="Z1383" s="413"/>
      <c r="AA1383" s="450">
        <f t="shared" si="890"/>
        <v>0</v>
      </c>
      <c r="AB1383" s="441">
        <f t="shared" si="891"/>
        <v>0</v>
      </c>
      <c r="AC1383" s="415"/>
      <c r="AD1383" s="416"/>
      <c r="AE1383" s="415"/>
      <c r="AF1383" s="416"/>
      <c r="AG1383" s="486">
        <f t="shared" si="896"/>
        <v>0</v>
      </c>
      <c r="AH1383" s="487">
        <f t="shared" si="897"/>
        <v>0</v>
      </c>
      <c r="AI1383" s="455" t="e">
        <f t="shared" si="893"/>
        <v>#DIV/0!</v>
      </c>
      <c r="AJ1383" s="490" t="e">
        <f t="shared" si="894"/>
        <v>#DIV/0!</v>
      </c>
      <c r="AK1383" s="497" t="e">
        <f t="shared" si="895"/>
        <v>#DIV/0!</v>
      </c>
      <c r="AL1383" s="454"/>
      <c r="AM1383" s="453"/>
    </row>
    <row r="1384" spans="1:39" s="423" customFormat="1" ht="21" x14ac:dyDescent="0.25">
      <c r="A1384" s="426" t="s">
        <v>273</v>
      </c>
      <c r="B1384" s="609" t="s">
        <v>240</v>
      </c>
      <c r="C1384" s="706"/>
      <c r="D1384" s="706"/>
      <c r="E1384" s="467"/>
      <c r="F1384" s="468"/>
      <c r="G1384" s="434">
        <v>1</v>
      </c>
      <c r="H1384" s="475">
        <v>41760</v>
      </c>
      <c r="I1384" s="492"/>
      <c r="J1384" s="440"/>
      <c r="K1384" s="492"/>
      <c r="L1384" s="437"/>
      <c r="M1384" s="463">
        <f t="shared" si="886"/>
        <v>0</v>
      </c>
      <c r="N1384" s="464">
        <f t="shared" si="887"/>
        <v>0</v>
      </c>
      <c r="O1384" s="436"/>
      <c r="P1384" s="494"/>
      <c r="Q1384" s="436"/>
      <c r="R1384" s="428"/>
      <c r="S1384" s="459">
        <f t="shared" si="888"/>
        <v>0</v>
      </c>
      <c r="T1384" s="460">
        <f t="shared" si="889"/>
        <v>0</v>
      </c>
      <c r="U1384" s="443"/>
      <c r="V1384" s="444"/>
      <c r="W1384" s="442"/>
      <c r="X1384" s="452"/>
      <c r="Y1384" s="444"/>
      <c r="Z1384" s="442"/>
      <c r="AA1384" s="450">
        <f t="shared" si="890"/>
        <v>0</v>
      </c>
      <c r="AB1384" s="441">
        <f t="shared" si="891"/>
        <v>0</v>
      </c>
      <c r="AC1384" s="425"/>
      <c r="AD1384" s="431"/>
      <c r="AE1384" s="425"/>
      <c r="AF1384" s="431"/>
      <c r="AG1384" s="486">
        <f t="shared" si="896"/>
        <v>0</v>
      </c>
      <c r="AH1384" s="487">
        <f t="shared" si="897"/>
        <v>0</v>
      </c>
      <c r="AI1384" s="455"/>
      <c r="AJ1384" s="490"/>
      <c r="AK1384" s="497"/>
      <c r="AL1384" s="454"/>
      <c r="AM1384" s="453"/>
    </row>
    <row r="1385" spans="1:39" s="423" customFormat="1" ht="21" x14ac:dyDescent="0.25">
      <c r="A1385" s="426" t="s">
        <v>202</v>
      </c>
      <c r="B1385" s="489" t="s">
        <v>290</v>
      </c>
      <c r="C1385" s="706"/>
      <c r="D1385" s="706"/>
      <c r="E1385" s="405">
        <v>1</v>
      </c>
      <c r="F1385" s="406">
        <v>157140</v>
      </c>
      <c r="G1385" s="407"/>
      <c r="H1385" s="408"/>
      <c r="I1385" s="602"/>
      <c r="J1385" s="509"/>
      <c r="K1385" s="602"/>
      <c r="L1385" s="478"/>
      <c r="M1385" s="463">
        <f t="shared" si="886"/>
        <v>0</v>
      </c>
      <c r="N1385" s="464">
        <f t="shared" si="887"/>
        <v>0</v>
      </c>
      <c r="O1385" s="409"/>
      <c r="P1385" s="549"/>
      <c r="Q1385" s="409"/>
      <c r="R1385" s="410"/>
      <c r="S1385" s="459">
        <f t="shared" si="888"/>
        <v>0</v>
      </c>
      <c r="T1385" s="460">
        <f t="shared" si="889"/>
        <v>0</v>
      </c>
      <c r="U1385" s="411"/>
      <c r="V1385" s="412"/>
      <c r="W1385" s="413"/>
      <c r="X1385" s="414"/>
      <c r="Y1385" s="412"/>
      <c r="Z1385" s="413"/>
      <c r="AA1385" s="450">
        <f t="shared" si="890"/>
        <v>0</v>
      </c>
      <c r="AB1385" s="441">
        <f t="shared" si="891"/>
        <v>0</v>
      </c>
      <c r="AC1385" s="415"/>
      <c r="AD1385" s="416"/>
      <c r="AE1385" s="415"/>
      <c r="AF1385" s="416"/>
      <c r="AG1385" s="486">
        <f t="shared" si="896"/>
        <v>0</v>
      </c>
      <c r="AH1385" s="487">
        <f t="shared" si="897"/>
        <v>0</v>
      </c>
      <c r="AI1385" s="455" t="e">
        <f t="shared" ref="AI1385:AI1401" si="898">AD1385/C1341</f>
        <v>#DIV/0!</v>
      </c>
      <c r="AJ1385" s="490" t="e">
        <f t="shared" ref="AJ1385:AJ1401" si="899">AF1385/C1341</f>
        <v>#DIV/0!</v>
      </c>
      <c r="AK1385" s="497" t="e">
        <f t="shared" ref="AK1385:AK1401" si="900">AH1385/C1341</f>
        <v>#DIV/0!</v>
      </c>
      <c r="AL1385" s="454"/>
      <c r="AM1385" s="453"/>
    </row>
    <row r="1386" spans="1:39" s="423" customFormat="1" ht="21" x14ac:dyDescent="0.25">
      <c r="A1386" s="426" t="s">
        <v>212</v>
      </c>
      <c r="B1386" s="489" t="s">
        <v>373</v>
      </c>
      <c r="C1386" s="706"/>
      <c r="D1386" s="706"/>
      <c r="E1386" s="405">
        <v>1</v>
      </c>
      <c r="F1386" s="406">
        <v>117581.26</v>
      </c>
      <c r="G1386" s="407"/>
      <c r="H1386" s="408"/>
      <c r="I1386" s="602"/>
      <c r="J1386" s="509"/>
      <c r="K1386" s="602"/>
      <c r="L1386" s="478"/>
      <c r="M1386" s="463">
        <f t="shared" si="886"/>
        <v>0</v>
      </c>
      <c r="N1386" s="464">
        <f t="shared" si="887"/>
        <v>0</v>
      </c>
      <c r="O1386" s="409"/>
      <c r="P1386" s="549"/>
      <c r="Q1386" s="409"/>
      <c r="R1386" s="410"/>
      <c r="S1386" s="459">
        <f t="shared" si="888"/>
        <v>0</v>
      </c>
      <c r="T1386" s="460">
        <f t="shared" si="889"/>
        <v>0</v>
      </c>
      <c r="U1386" s="411"/>
      <c r="V1386" s="412"/>
      <c r="W1386" s="413"/>
      <c r="X1386" s="414"/>
      <c r="Y1386" s="412"/>
      <c r="Z1386" s="413"/>
      <c r="AA1386" s="450">
        <f t="shared" si="890"/>
        <v>0</v>
      </c>
      <c r="AB1386" s="441">
        <f t="shared" si="891"/>
        <v>0</v>
      </c>
      <c r="AC1386" s="415"/>
      <c r="AD1386" s="416"/>
      <c r="AE1386" s="415"/>
      <c r="AF1386" s="416"/>
      <c r="AG1386" s="486">
        <f t="shared" si="896"/>
        <v>0</v>
      </c>
      <c r="AH1386" s="487">
        <f t="shared" si="897"/>
        <v>0</v>
      </c>
      <c r="AI1386" s="455">
        <f t="shared" si="898"/>
        <v>0</v>
      </c>
      <c r="AJ1386" s="490">
        <f t="shared" si="899"/>
        <v>0</v>
      </c>
      <c r="AK1386" s="497">
        <f t="shared" si="900"/>
        <v>0</v>
      </c>
      <c r="AL1386" s="454"/>
      <c r="AM1386" s="453"/>
    </row>
    <row r="1387" spans="1:39" s="423" customFormat="1" ht="21" x14ac:dyDescent="0.25">
      <c r="A1387" s="426" t="s">
        <v>213</v>
      </c>
      <c r="B1387" s="489" t="s">
        <v>374</v>
      </c>
      <c r="C1387" s="706"/>
      <c r="D1387" s="706"/>
      <c r="E1387" s="405">
        <v>2</v>
      </c>
      <c r="F1387" s="406">
        <v>1165489.1599999999</v>
      </c>
      <c r="G1387" s="407"/>
      <c r="H1387" s="408"/>
      <c r="I1387" s="602"/>
      <c r="J1387" s="509"/>
      <c r="K1387" s="602"/>
      <c r="L1387" s="478"/>
      <c r="M1387" s="463">
        <f t="shared" si="886"/>
        <v>0</v>
      </c>
      <c r="N1387" s="464">
        <f t="shared" si="887"/>
        <v>0</v>
      </c>
      <c r="O1387" s="409"/>
      <c r="P1387" s="549"/>
      <c r="Q1387" s="409"/>
      <c r="R1387" s="410"/>
      <c r="S1387" s="459">
        <f t="shared" si="888"/>
        <v>0</v>
      </c>
      <c r="T1387" s="460">
        <f t="shared" si="889"/>
        <v>0</v>
      </c>
      <c r="U1387" s="411"/>
      <c r="V1387" s="412"/>
      <c r="W1387" s="413"/>
      <c r="X1387" s="414"/>
      <c r="Y1387" s="412"/>
      <c r="Z1387" s="413"/>
      <c r="AA1387" s="450">
        <f t="shared" si="890"/>
        <v>0</v>
      </c>
      <c r="AB1387" s="441">
        <f t="shared" si="891"/>
        <v>0</v>
      </c>
      <c r="AC1387" s="415"/>
      <c r="AD1387" s="416"/>
      <c r="AE1387" s="415"/>
      <c r="AF1387" s="416"/>
      <c r="AG1387" s="486">
        <f t="shared" si="896"/>
        <v>0</v>
      </c>
      <c r="AH1387" s="487">
        <f t="shared" si="897"/>
        <v>0</v>
      </c>
      <c r="AI1387" s="455" t="e">
        <f t="shared" si="898"/>
        <v>#DIV/0!</v>
      </c>
      <c r="AJ1387" s="490" t="e">
        <f t="shared" si="899"/>
        <v>#DIV/0!</v>
      </c>
      <c r="AK1387" s="497" t="e">
        <f t="shared" si="900"/>
        <v>#DIV/0!</v>
      </c>
      <c r="AL1387" s="454"/>
      <c r="AM1387" s="453"/>
    </row>
    <row r="1388" spans="1:39" s="423" customFormat="1" ht="21" x14ac:dyDescent="0.25">
      <c r="A1388" s="426" t="s">
        <v>214</v>
      </c>
      <c r="B1388" s="489" t="s">
        <v>375</v>
      </c>
      <c r="C1388" s="706"/>
      <c r="D1388" s="706"/>
      <c r="E1388" s="405">
        <v>1</v>
      </c>
      <c r="F1388" s="406">
        <v>371217.96</v>
      </c>
      <c r="G1388" s="407"/>
      <c r="H1388" s="408"/>
      <c r="I1388" s="602"/>
      <c r="J1388" s="509"/>
      <c r="K1388" s="602"/>
      <c r="L1388" s="478"/>
      <c r="M1388" s="463">
        <f t="shared" si="886"/>
        <v>0</v>
      </c>
      <c r="N1388" s="464">
        <f t="shared" si="887"/>
        <v>0</v>
      </c>
      <c r="O1388" s="409"/>
      <c r="P1388" s="549"/>
      <c r="Q1388" s="409"/>
      <c r="R1388" s="410"/>
      <c r="S1388" s="459">
        <f t="shared" si="888"/>
        <v>0</v>
      </c>
      <c r="T1388" s="460">
        <f t="shared" si="889"/>
        <v>0</v>
      </c>
      <c r="U1388" s="411"/>
      <c r="V1388" s="412"/>
      <c r="W1388" s="413"/>
      <c r="X1388" s="414"/>
      <c r="Y1388" s="412"/>
      <c r="Z1388" s="413"/>
      <c r="AA1388" s="450">
        <f t="shared" si="890"/>
        <v>0</v>
      </c>
      <c r="AB1388" s="441">
        <f t="shared" si="891"/>
        <v>0</v>
      </c>
      <c r="AC1388" s="415"/>
      <c r="AD1388" s="416"/>
      <c r="AE1388" s="415"/>
      <c r="AF1388" s="416"/>
      <c r="AG1388" s="486">
        <f t="shared" si="896"/>
        <v>0</v>
      </c>
      <c r="AH1388" s="487">
        <f t="shared" si="897"/>
        <v>0</v>
      </c>
      <c r="AI1388" s="455" t="e">
        <f t="shared" si="898"/>
        <v>#DIV/0!</v>
      </c>
      <c r="AJ1388" s="490" t="e">
        <f t="shared" si="899"/>
        <v>#DIV/0!</v>
      </c>
      <c r="AK1388" s="497" t="e">
        <f t="shared" si="900"/>
        <v>#DIV/0!</v>
      </c>
      <c r="AL1388" s="454"/>
      <c r="AM1388" s="453"/>
    </row>
    <row r="1389" spans="1:39" s="423" customFormat="1" ht="21" x14ac:dyDescent="0.25">
      <c r="A1389" s="426" t="s">
        <v>215</v>
      </c>
      <c r="B1389" s="489" t="s">
        <v>376</v>
      </c>
      <c r="C1389" s="706"/>
      <c r="D1389" s="706"/>
      <c r="E1389" s="405">
        <v>1</v>
      </c>
      <c r="F1389" s="406">
        <v>125498.07</v>
      </c>
      <c r="G1389" s="407"/>
      <c r="H1389" s="408"/>
      <c r="I1389" s="602"/>
      <c r="J1389" s="509"/>
      <c r="K1389" s="602"/>
      <c r="L1389" s="478"/>
      <c r="M1389" s="463">
        <f t="shared" si="886"/>
        <v>0</v>
      </c>
      <c r="N1389" s="464">
        <f t="shared" si="887"/>
        <v>0</v>
      </c>
      <c r="O1389" s="409"/>
      <c r="P1389" s="549"/>
      <c r="Q1389" s="409"/>
      <c r="R1389" s="410"/>
      <c r="S1389" s="459">
        <f t="shared" si="888"/>
        <v>0</v>
      </c>
      <c r="T1389" s="460">
        <f t="shared" si="889"/>
        <v>0</v>
      </c>
      <c r="U1389" s="411"/>
      <c r="V1389" s="412"/>
      <c r="W1389" s="413"/>
      <c r="X1389" s="414"/>
      <c r="Y1389" s="412"/>
      <c r="Z1389" s="413"/>
      <c r="AA1389" s="450">
        <f t="shared" si="890"/>
        <v>0</v>
      </c>
      <c r="AB1389" s="441">
        <f t="shared" si="891"/>
        <v>0</v>
      </c>
      <c r="AC1389" s="415"/>
      <c r="AD1389" s="416"/>
      <c r="AE1389" s="415"/>
      <c r="AF1389" s="416"/>
      <c r="AG1389" s="486">
        <f t="shared" si="896"/>
        <v>0</v>
      </c>
      <c r="AH1389" s="487">
        <f t="shared" si="897"/>
        <v>0</v>
      </c>
      <c r="AI1389" s="455" t="e">
        <f t="shared" si="898"/>
        <v>#DIV/0!</v>
      </c>
      <c r="AJ1389" s="490" t="e">
        <f t="shared" si="899"/>
        <v>#DIV/0!</v>
      </c>
      <c r="AK1389" s="497" t="e">
        <f t="shared" si="900"/>
        <v>#DIV/0!</v>
      </c>
      <c r="AL1389" s="454"/>
      <c r="AM1389" s="453"/>
    </row>
    <row r="1390" spans="1:39" s="423" customFormat="1" ht="21" x14ac:dyDescent="0.25">
      <c r="A1390" s="426" t="s">
        <v>216</v>
      </c>
      <c r="B1390" s="489" t="s">
        <v>377</v>
      </c>
      <c r="C1390" s="706"/>
      <c r="D1390" s="706"/>
      <c r="E1390" s="405">
        <v>2</v>
      </c>
      <c r="F1390" s="406">
        <v>3157914.28</v>
      </c>
      <c r="G1390" s="407"/>
      <c r="H1390" s="408"/>
      <c r="I1390" s="602"/>
      <c r="J1390" s="509"/>
      <c r="K1390" s="602"/>
      <c r="L1390" s="478"/>
      <c r="M1390" s="463">
        <f t="shared" si="886"/>
        <v>0</v>
      </c>
      <c r="N1390" s="464">
        <f t="shared" si="887"/>
        <v>0</v>
      </c>
      <c r="O1390" s="409"/>
      <c r="P1390" s="549"/>
      <c r="Q1390" s="409"/>
      <c r="R1390" s="410"/>
      <c r="S1390" s="459">
        <f t="shared" si="888"/>
        <v>0</v>
      </c>
      <c r="T1390" s="460">
        <f t="shared" si="889"/>
        <v>0</v>
      </c>
      <c r="U1390" s="411"/>
      <c r="V1390" s="412"/>
      <c r="W1390" s="413"/>
      <c r="X1390" s="414"/>
      <c r="Y1390" s="412"/>
      <c r="Z1390" s="413"/>
      <c r="AA1390" s="450">
        <f t="shared" si="890"/>
        <v>0</v>
      </c>
      <c r="AB1390" s="441">
        <f t="shared" si="891"/>
        <v>0</v>
      </c>
      <c r="AC1390" s="415"/>
      <c r="AD1390" s="416"/>
      <c r="AE1390" s="415"/>
      <c r="AF1390" s="416"/>
      <c r="AG1390" s="486">
        <f t="shared" si="896"/>
        <v>0</v>
      </c>
      <c r="AH1390" s="487">
        <f t="shared" si="897"/>
        <v>0</v>
      </c>
      <c r="AI1390" s="455" t="e">
        <f t="shared" si="898"/>
        <v>#DIV/0!</v>
      </c>
      <c r="AJ1390" s="490" t="e">
        <f t="shared" si="899"/>
        <v>#DIV/0!</v>
      </c>
      <c r="AK1390" s="497" t="e">
        <f t="shared" si="900"/>
        <v>#DIV/0!</v>
      </c>
      <c r="AL1390" s="454"/>
      <c r="AM1390" s="453"/>
    </row>
    <row r="1391" spans="1:39" s="423" customFormat="1" ht="21" x14ac:dyDescent="0.25">
      <c r="A1391" s="426" t="s">
        <v>217</v>
      </c>
      <c r="B1391" s="489" t="s">
        <v>378</v>
      </c>
      <c r="C1391" s="706"/>
      <c r="D1391" s="706"/>
      <c r="E1391" s="405">
        <v>25</v>
      </c>
      <c r="F1391" s="406">
        <v>6529151.2599999998</v>
      </c>
      <c r="G1391" s="407">
        <v>3</v>
      </c>
      <c r="H1391" s="408">
        <f>171832+240000</f>
        <v>411832</v>
      </c>
      <c r="I1391" s="602"/>
      <c r="J1391" s="509"/>
      <c r="K1391" s="602">
        <v>1</v>
      </c>
      <c r="L1391" s="478">
        <v>240000</v>
      </c>
      <c r="M1391" s="463">
        <f t="shared" si="886"/>
        <v>1</v>
      </c>
      <c r="N1391" s="464">
        <f t="shared" si="887"/>
        <v>240000</v>
      </c>
      <c r="O1391" s="409"/>
      <c r="P1391" s="549"/>
      <c r="Q1391" s="409"/>
      <c r="R1391" s="410"/>
      <c r="S1391" s="459">
        <f t="shared" si="888"/>
        <v>0</v>
      </c>
      <c r="T1391" s="460">
        <f t="shared" si="889"/>
        <v>0</v>
      </c>
      <c r="U1391" s="411"/>
      <c r="V1391" s="412"/>
      <c r="W1391" s="413"/>
      <c r="X1391" s="414"/>
      <c r="Y1391" s="412"/>
      <c r="Z1391" s="413"/>
      <c r="AA1391" s="450">
        <f t="shared" si="890"/>
        <v>0</v>
      </c>
      <c r="AB1391" s="441">
        <f t="shared" si="891"/>
        <v>0</v>
      </c>
      <c r="AC1391" s="415"/>
      <c r="AD1391" s="416"/>
      <c r="AE1391" s="415"/>
      <c r="AF1391" s="416"/>
      <c r="AG1391" s="486">
        <f t="shared" si="896"/>
        <v>0</v>
      </c>
      <c r="AH1391" s="487">
        <f t="shared" si="897"/>
        <v>0</v>
      </c>
      <c r="AI1391" s="455" t="e">
        <f t="shared" si="898"/>
        <v>#DIV/0!</v>
      </c>
      <c r="AJ1391" s="490" t="e">
        <f t="shared" si="899"/>
        <v>#DIV/0!</v>
      </c>
      <c r="AK1391" s="497" t="e">
        <f t="shared" si="900"/>
        <v>#DIV/0!</v>
      </c>
      <c r="AL1391" s="454"/>
      <c r="AM1391" s="453"/>
    </row>
    <row r="1392" spans="1:39" s="423" customFormat="1" ht="21" x14ac:dyDescent="0.25">
      <c r="A1392" s="426" t="s">
        <v>218</v>
      </c>
      <c r="B1392" s="489" t="s">
        <v>379</v>
      </c>
      <c r="C1392" s="706"/>
      <c r="D1392" s="706"/>
      <c r="E1392" s="405">
        <v>1</v>
      </c>
      <c r="F1392" s="406">
        <v>834456</v>
      </c>
      <c r="G1392" s="407"/>
      <c r="H1392" s="408"/>
      <c r="I1392" s="602"/>
      <c r="J1392" s="509"/>
      <c r="K1392" s="602"/>
      <c r="L1392" s="478"/>
      <c r="M1392" s="463">
        <f t="shared" si="886"/>
        <v>0</v>
      </c>
      <c r="N1392" s="464">
        <f t="shared" si="887"/>
        <v>0</v>
      </c>
      <c r="O1392" s="409"/>
      <c r="P1392" s="549"/>
      <c r="Q1392" s="409"/>
      <c r="R1392" s="410"/>
      <c r="S1392" s="459">
        <f t="shared" si="888"/>
        <v>0</v>
      </c>
      <c r="T1392" s="460">
        <f t="shared" si="889"/>
        <v>0</v>
      </c>
      <c r="U1392" s="411"/>
      <c r="V1392" s="412"/>
      <c r="W1392" s="413"/>
      <c r="X1392" s="414"/>
      <c r="Y1392" s="412"/>
      <c r="Z1392" s="413"/>
      <c r="AA1392" s="450">
        <f t="shared" si="890"/>
        <v>0</v>
      </c>
      <c r="AB1392" s="441">
        <f t="shared" si="891"/>
        <v>0</v>
      </c>
      <c r="AC1392" s="415"/>
      <c r="AD1392" s="416"/>
      <c r="AE1392" s="415"/>
      <c r="AF1392" s="416"/>
      <c r="AG1392" s="486">
        <f t="shared" si="896"/>
        <v>0</v>
      </c>
      <c r="AH1392" s="487">
        <f t="shared" si="897"/>
        <v>0</v>
      </c>
      <c r="AI1392" s="455" t="e">
        <f t="shared" si="898"/>
        <v>#DIV/0!</v>
      </c>
      <c r="AJ1392" s="490" t="e">
        <f t="shared" si="899"/>
        <v>#DIV/0!</v>
      </c>
      <c r="AK1392" s="497" t="e">
        <f t="shared" si="900"/>
        <v>#DIV/0!</v>
      </c>
      <c r="AL1392" s="454"/>
      <c r="AM1392" s="453"/>
    </row>
    <row r="1393" spans="1:39" s="423" customFormat="1" ht="21" x14ac:dyDescent="0.25">
      <c r="A1393" s="426" t="s">
        <v>219</v>
      </c>
      <c r="B1393" s="489" t="s">
        <v>380</v>
      </c>
      <c r="C1393" s="706"/>
      <c r="D1393" s="706"/>
      <c r="E1393" s="405">
        <v>3</v>
      </c>
      <c r="F1393" s="406">
        <v>420527.4</v>
      </c>
      <c r="G1393" s="407"/>
      <c r="H1393" s="408"/>
      <c r="I1393" s="602"/>
      <c r="J1393" s="509"/>
      <c r="K1393" s="602"/>
      <c r="L1393" s="478"/>
      <c r="M1393" s="463">
        <f t="shared" si="886"/>
        <v>0</v>
      </c>
      <c r="N1393" s="464">
        <f t="shared" si="887"/>
        <v>0</v>
      </c>
      <c r="O1393" s="409"/>
      <c r="P1393" s="549"/>
      <c r="Q1393" s="409"/>
      <c r="R1393" s="410"/>
      <c r="S1393" s="459">
        <f t="shared" si="888"/>
        <v>0</v>
      </c>
      <c r="T1393" s="460">
        <f t="shared" si="889"/>
        <v>0</v>
      </c>
      <c r="U1393" s="411"/>
      <c r="V1393" s="412"/>
      <c r="W1393" s="413"/>
      <c r="X1393" s="414"/>
      <c r="Y1393" s="412"/>
      <c r="Z1393" s="413"/>
      <c r="AA1393" s="450">
        <f t="shared" si="890"/>
        <v>0</v>
      </c>
      <c r="AB1393" s="441">
        <f t="shared" si="891"/>
        <v>0</v>
      </c>
      <c r="AC1393" s="415"/>
      <c r="AD1393" s="416"/>
      <c r="AE1393" s="415"/>
      <c r="AF1393" s="416"/>
      <c r="AG1393" s="486">
        <f t="shared" si="896"/>
        <v>0</v>
      </c>
      <c r="AH1393" s="487">
        <f t="shared" si="897"/>
        <v>0</v>
      </c>
      <c r="AI1393" s="455" t="e">
        <f t="shared" si="898"/>
        <v>#DIV/0!</v>
      </c>
      <c r="AJ1393" s="490" t="e">
        <f t="shared" si="899"/>
        <v>#DIV/0!</v>
      </c>
      <c r="AK1393" s="497" t="e">
        <f t="shared" si="900"/>
        <v>#DIV/0!</v>
      </c>
      <c r="AL1393" s="454"/>
      <c r="AM1393" s="453"/>
    </row>
    <row r="1394" spans="1:39" s="423" customFormat="1" ht="21" x14ac:dyDescent="0.25">
      <c r="A1394" s="426" t="s">
        <v>220</v>
      </c>
      <c r="B1394" s="489" t="s">
        <v>381</v>
      </c>
      <c r="C1394" s="706"/>
      <c r="D1394" s="706"/>
      <c r="E1394" s="405">
        <v>1</v>
      </c>
      <c r="F1394" s="406">
        <v>235878.7</v>
      </c>
      <c r="G1394" s="407"/>
      <c r="H1394" s="408"/>
      <c r="I1394" s="602"/>
      <c r="J1394" s="509"/>
      <c r="K1394" s="602"/>
      <c r="L1394" s="478"/>
      <c r="M1394" s="463">
        <f t="shared" si="886"/>
        <v>0</v>
      </c>
      <c r="N1394" s="464">
        <f t="shared" si="887"/>
        <v>0</v>
      </c>
      <c r="O1394" s="409"/>
      <c r="P1394" s="549"/>
      <c r="Q1394" s="409"/>
      <c r="R1394" s="410"/>
      <c r="S1394" s="459">
        <f t="shared" si="888"/>
        <v>0</v>
      </c>
      <c r="T1394" s="460">
        <f t="shared" si="889"/>
        <v>0</v>
      </c>
      <c r="U1394" s="411"/>
      <c r="V1394" s="412"/>
      <c r="W1394" s="413"/>
      <c r="X1394" s="414"/>
      <c r="Y1394" s="412"/>
      <c r="Z1394" s="413"/>
      <c r="AA1394" s="450">
        <f t="shared" si="890"/>
        <v>0</v>
      </c>
      <c r="AB1394" s="441">
        <f t="shared" si="891"/>
        <v>0</v>
      </c>
      <c r="AC1394" s="415"/>
      <c r="AD1394" s="416"/>
      <c r="AE1394" s="415"/>
      <c r="AF1394" s="416"/>
      <c r="AG1394" s="486">
        <f t="shared" si="896"/>
        <v>0</v>
      </c>
      <c r="AH1394" s="487">
        <f t="shared" si="897"/>
        <v>0</v>
      </c>
      <c r="AI1394" s="455" t="e">
        <f t="shared" si="898"/>
        <v>#DIV/0!</v>
      </c>
      <c r="AJ1394" s="490" t="e">
        <f t="shared" si="899"/>
        <v>#DIV/0!</v>
      </c>
      <c r="AK1394" s="497" t="e">
        <f t="shared" si="900"/>
        <v>#DIV/0!</v>
      </c>
      <c r="AL1394" s="454"/>
      <c r="AM1394" s="453"/>
    </row>
    <row r="1395" spans="1:39" s="423" customFormat="1" ht="21" x14ac:dyDescent="0.25">
      <c r="A1395" s="426" t="s">
        <v>221</v>
      </c>
      <c r="B1395" s="489" t="s">
        <v>382</v>
      </c>
      <c r="C1395" s="706"/>
      <c r="D1395" s="706"/>
      <c r="E1395" s="405">
        <v>1</v>
      </c>
      <c r="F1395" s="406">
        <v>159415.20000000001</v>
      </c>
      <c r="G1395" s="407"/>
      <c r="H1395" s="408"/>
      <c r="I1395" s="602"/>
      <c r="J1395" s="509"/>
      <c r="K1395" s="602"/>
      <c r="L1395" s="478"/>
      <c r="M1395" s="463">
        <f t="shared" si="886"/>
        <v>0</v>
      </c>
      <c r="N1395" s="464">
        <f t="shared" si="887"/>
        <v>0</v>
      </c>
      <c r="O1395" s="409"/>
      <c r="P1395" s="549"/>
      <c r="Q1395" s="409"/>
      <c r="R1395" s="410"/>
      <c r="S1395" s="459">
        <f t="shared" si="888"/>
        <v>0</v>
      </c>
      <c r="T1395" s="460">
        <f t="shared" si="889"/>
        <v>0</v>
      </c>
      <c r="U1395" s="411"/>
      <c r="V1395" s="412"/>
      <c r="W1395" s="413"/>
      <c r="X1395" s="414"/>
      <c r="Y1395" s="412"/>
      <c r="Z1395" s="413"/>
      <c r="AA1395" s="450">
        <f t="shared" si="890"/>
        <v>0</v>
      </c>
      <c r="AB1395" s="441">
        <f t="shared" si="891"/>
        <v>0</v>
      </c>
      <c r="AC1395" s="415"/>
      <c r="AD1395" s="416"/>
      <c r="AE1395" s="415"/>
      <c r="AF1395" s="416"/>
      <c r="AG1395" s="486">
        <f t="shared" si="896"/>
        <v>0</v>
      </c>
      <c r="AH1395" s="487">
        <f t="shared" si="897"/>
        <v>0</v>
      </c>
      <c r="AI1395" s="455" t="e">
        <f t="shared" si="898"/>
        <v>#DIV/0!</v>
      </c>
      <c r="AJ1395" s="490" t="e">
        <f t="shared" si="899"/>
        <v>#DIV/0!</v>
      </c>
      <c r="AK1395" s="497" t="e">
        <f t="shared" si="900"/>
        <v>#DIV/0!</v>
      </c>
      <c r="AL1395" s="454"/>
      <c r="AM1395" s="453"/>
    </row>
    <row r="1396" spans="1:39" s="423" customFormat="1" ht="21" x14ac:dyDescent="0.25">
      <c r="A1396" s="426" t="s">
        <v>222</v>
      </c>
      <c r="B1396" s="489" t="s">
        <v>383</v>
      </c>
      <c r="C1396" s="706"/>
      <c r="D1396" s="706"/>
      <c r="E1396" s="405">
        <v>2</v>
      </c>
      <c r="F1396" s="406">
        <v>489206</v>
      </c>
      <c r="G1396" s="407"/>
      <c r="H1396" s="408"/>
      <c r="I1396" s="602"/>
      <c r="J1396" s="509"/>
      <c r="K1396" s="602"/>
      <c r="L1396" s="478"/>
      <c r="M1396" s="463">
        <f t="shared" si="886"/>
        <v>0</v>
      </c>
      <c r="N1396" s="464">
        <f t="shared" si="887"/>
        <v>0</v>
      </c>
      <c r="O1396" s="409"/>
      <c r="P1396" s="549"/>
      <c r="Q1396" s="409"/>
      <c r="R1396" s="410"/>
      <c r="S1396" s="459">
        <f t="shared" si="888"/>
        <v>0</v>
      </c>
      <c r="T1396" s="460">
        <f t="shared" si="889"/>
        <v>0</v>
      </c>
      <c r="U1396" s="411"/>
      <c r="V1396" s="412"/>
      <c r="W1396" s="413"/>
      <c r="X1396" s="414"/>
      <c r="Y1396" s="412"/>
      <c r="Z1396" s="413"/>
      <c r="AA1396" s="450">
        <f t="shared" si="890"/>
        <v>0</v>
      </c>
      <c r="AB1396" s="441">
        <f t="shared" si="891"/>
        <v>0</v>
      </c>
      <c r="AC1396" s="415"/>
      <c r="AD1396" s="416"/>
      <c r="AE1396" s="415"/>
      <c r="AF1396" s="416"/>
      <c r="AG1396" s="486">
        <f t="shared" si="896"/>
        <v>0</v>
      </c>
      <c r="AH1396" s="487">
        <f t="shared" si="897"/>
        <v>0</v>
      </c>
      <c r="AI1396" s="455" t="e">
        <f t="shared" si="898"/>
        <v>#DIV/0!</v>
      </c>
      <c r="AJ1396" s="490" t="e">
        <f t="shared" si="899"/>
        <v>#DIV/0!</v>
      </c>
      <c r="AK1396" s="497" t="e">
        <f t="shared" si="900"/>
        <v>#DIV/0!</v>
      </c>
      <c r="AL1396" s="454"/>
      <c r="AM1396" s="453"/>
    </row>
    <row r="1397" spans="1:39" s="423" customFormat="1" ht="21" x14ac:dyDescent="0.25">
      <c r="A1397" s="426" t="s">
        <v>223</v>
      </c>
      <c r="B1397" s="489" t="s">
        <v>381</v>
      </c>
      <c r="C1397" s="706"/>
      <c r="D1397" s="706"/>
      <c r="E1397" s="405">
        <v>3</v>
      </c>
      <c r="F1397" s="406">
        <v>635742.65</v>
      </c>
      <c r="G1397" s="407"/>
      <c r="H1397" s="408"/>
      <c r="I1397" s="602"/>
      <c r="J1397" s="509"/>
      <c r="K1397" s="602"/>
      <c r="L1397" s="478"/>
      <c r="M1397" s="463">
        <f t="shared" si="886"/>
        <v>0</v>
      </c>
      <c r="N1397" s="464">
        <f t="shared" si="887"/>
        <v>0</v>
      </c>
      <c r="O1397" s="409"/>
      <c r="P1397" s="549"/>
      <c r="Q1397" s="409"/>
      <c r="R1397" s="410"/>
      <c r="S1397" s="459">
        <f t="shared" si="888"/>
        <v>0</v>
      </c>
      <c r="T1397" s="460">
        <f t="shared" si="889"/>
        <v>0</v>
      </c>
      <c r="U1397" s="411"/>
      <c r="V1397" s="412"/>
      <c r="W1397" s="413"/>
      <c r="X1397" s="414"/>
      <c r="Y1397" s="412"/>
      <c r="Z1397" s="413"/>
      <c r="AA1397" s="450">
        <f t="shared" si="890"/>
        <v>0</v>
      </c>
      <c r="AB1397" s="441">
        <f t="shared" si="891"/>
        <v>0</v>
      </c>
      <c r="AC1397" s="415"/>
      <c r="AD1397" s="416"/>
      <c r="AE1397" s="415"/>
      <c r="AF1397" s="416"/>
      <c r="AG1397" s="486">
        <f t="shared" si="896"/>
        <v>0</v>
      </c>
      <c r="AH1397" s="487">
        <f t="shared" si="897"/>
        <v>0</v>
      </c>
      <c r="AI1397" s="455" t="e">
        <f t="shared" si="898"/>
        <v>#DIV/0!</v>
      </c>
      <c r="AJ1397" s="490" t="e">
        <f t="shared" si="899"/>
        <v>#DIV/0!</v>
      </c>
      <c r="AK1397" s="497" t="e">
        <f t="shared" si="900"/>
        <v>#DIV/0!</v>
      </c>
      <c r="AL1397" s="454"/>
      <c r="AM1397" s="453"/>
    </row>
    <row r="1398" spans="1:39" s="423" customFormat="1" ht="21" x14ac:dyDescent="0.25">
      <c r="A1398" s="426" t="s">
        <v>224</v>
      </c>
      <c r="B1398" s="489" t="s">
        <v>384</v>
      </c>
      <c r="C1398" s="706"/>
      <c r="D1398" s="706"/>
      <c r="E1398" s="405">
        <v>1</v>
      </c>
      <c r="F1398" s="406">
        <v>159910</v>
      </c>
      <c r="G1398" s="407"/>
      <c r="H1398" s="408"/>
      <c r="I1398" s="602"/>
      <c r="J1398" s="509"/>
      <c r="K1398" s="602"/>
      <c r="L1398" s="478"/>
      <c r="M1398" s="463">
        <f t="shared" si="886"/>
        <v>0</v>
      </c>
      <c r="N1398" s="464">
        <f t="shared" si="887"/>
        <v>0</v>
      </c>
      <c r="O1398" s="409"/>
      <c r="P1398" s="549"/>
      <c r="Q1398" s="409"/>
      <c r="R1398" s="410"/>
      <c r="S1398" s="459">
        <f t="shared" si="888"/>
        <v>0</v>
      </c>
      <c r="T1398" s="460">
        <f t="shared" si="889"/>
        <v>0</v>
      </c>
      <c r="U1398" s="411"/>
      <c r="V1398" s="412"/>
      <c r="W1398" s="413"/>
      <c r="X1398" s="414"/>
      <c r="Y1398" s="412"/>
      <c r="Z1398" s="413"/>
      <c r="AA1398" s="450">
        <f t="shared" si="890"/>
        <v>0</v>
      </c>
      <c r="AB1398" s="441">
        <f t="shared" si="891"/>
        <v>0</v>
      </c>
      <c r="AC1398" s="415"/>
      <c r="AD1398" s="416"/>
      <c r="AE1398" s="415"/>
      <c r="AF1398" s="416"/>
      <c r="AG1398" s="486">
        <f t="shared" si="896"/>
        <v>0</v>
      </c>
      <c r="AH1398" s="487">
        <f t="shared" si="897"/>
        <v>0</v>
      </c>
      <c r="AI1398" s="455" t="e">
        <f t="shared" si="898"/>
        <v>#DIV/0!</v>
      </c>
      <c r="AJ1398" s="490" t="e">
        <f t="shared" si="899"/>
        <v>#DIV/0!</v>
      </c>
      <c r="AK1398" s="497" t="e">
        <f t="shared" si="900"/>
        <v>#DIV/0!</v>
      </c>
      <c r="AL1398" s="454"/>
      <c r="AM1398" s="453"/>
    </row>
    <row r="1399" spans="1:39" s="423" customFormat="1" ht="21" x14ac:dyDescent="0.25">
      <c r="A1399" s="426" t="s">
        <v>225</v>
      </c>
      <c r="B1399" s="489" t="s">
        <v>385</v>
      </c>
      <c r="C1399" s="706"/>
      <c r="D1399" s="706"/>
      <c r="E1399" s="405">
        <v>1</v>
      </c>
      <c r="F1399" s="406">
        <v>49380</v>
      </c>
      <c r="G1399" s="407"/>
      <c r="H1399" s="408"/>
      <c r="I1399" s="602"/>
      <c r="J1399" s="509"/>
      <c r="K1399" s="602"/>
      <c r="L1399" s="478"/>
      <c r="M1399" s="463">
        <f t="shared" si="886"/>
        <v>0</v>
      </c>
      <c r="N1399" s="464">
        <f t="shared" si="887"/>
        <v>0</v>
      </c>
      <c r="O1399" s="409"/>
      <c r="P1399" s="549"/>
      <c r="Q1399" s="409"/>
      <c r="R1399" s="410"/>
      <c r="S1399" s="459">
        <f t="shared" si="888"/>
        <v>0</v>
      </c>
      <c r="T1399" s="460">
        <f t="shared" si="889"/>
        <v>0</v>
      </c>
      <c r="U1399" s="411"/>
      <c r="V1399" s="412"/>
      <c r="W1399" s="413"/>
      <c r="X1399" s="414"/>
      <c r="Y1399" s="412"/>
      <c r="Z1399" s="413"/>
      <c r="AA1399" s="450">
        <f t="shared" si="890"/>
        <v>0</v>
      </c>
      <c r="AB1399" s="441">
        <f t="shared" si="891"/>
        <v>0</v>
      </c>
      <c r="AC1399" s="415"/>
      <c r="AD1399" s="416"/>
      <c r="AE1399" s="415"/>
      <c r="AF1399" s="416"/>
      <c r="AG1399" s="486">
        <f t="shared" si="896"/>
        <v>0</v>
      </c>
      <c r="AH1399" s="487">
        <f t="shared" si="897"/>
        <v>0</v>
      </c>
      <c r="AI1399" s="455" t="e">
        <f t="shared" si="898"/>
        <v>#DIV/0!</v>
      </c>
      <c r="AJ1399" s="490" t="e">
        <f t="shared" si="899"/>
        <v>#DIV/0!</v>
      </c>
      <c r="AK1399" s="497" t="e">
        <f t="shared" si="900"/>
        <v>#DIV/0!</v>
      </c>
      <c r="AL1399" s="454"/>
      <c r="AM1399" s="453"/>
    </row>
    <row r="1400" spans="1:39" s="423" customFormat="1" ht="21" x14ac:dyDescent="0.25">
      <c r="A1400" s="426" t="s">
        <v>226</v>
      </c>
      <c r="B1400" s="489" t="s">
        <v>386</v>
      </c>
      <c r="C1400" s="706"/>
      <c r="D1400" s="706"/>
      <c r="E1400" s="405">
        <v>6</v>
      </c>
      <c r="F1400" s="406">
        <v>2577511.1</v>
      </c>
      <c r="G1400" s="407"/>
      <c r="H1400" s="408"/>
      <c r="I1400" s="602"/>
      <c r="J1400" s="509"/>
      <c r="K1400" s="602"/>
      <c r="L1400" s="478"/>
      <c r="M1400" s="463">
        <f t="shared" si="886"/>
        <v>0</v>
      </c>
      <c r="N1400" s="464">
        <f t="shared" si="887"/>
        <v>0</v>
      </c>
      <c r="O1400" s="409"/>
      <c r="P1400" s="549"/>
      <c r="Q1400" s="409"/>
      <c r="R1400" s="410"/>
      <c r="S1400" s="459">
        <f t="shared" si="888"/>
        <v>0</v>
      </c>
      <c r="T1400" s="460">
        <f t="shared" si="889"/>
        <v>0</v>
      </c>
      <c r="U1400" s="411"/>
      <c r="V1400" s="412"/>
      <c r="W1400" s="413"/>
      <c r="X1400" s="414"/>
      <c r="Y1400" s="412"/>
      <c r="Z1400" s="413"/>
      <c r="AA1400" s="450">
        <f t="shared" si="890"/>
        <v>0</v>
      </c>
      <c r="AB1400" s="441">
        <f t="shared" si="891"/>
        <v>0</v>
      </c>
      <c r="AC1400" s="415"/>
      <c r="AD1400" s="416"/>
      <c r="AE1400" s="415"/>
      <c r="AF1400" s="416"/>
      <c r="AG1400" s="486">
        <f t="shared" si="896"/>
        <v>0</v>
      </c>
      <c r="AH1400" s="487">
        <f t="shared" si="897"/>
        <v>0</v>
      </c>
      <c r="AI1400" s="455" t="e">
        <f t="shared" si="898"/>
        <v>#DIV/0!</v>
      </c>
      <c r="AJ1400" s="490" t="e">
        <f t="shared" si="899"/>
        <v>#DIV/0!</v>
      </c>
      <c r="AK1400" s="497" t="e">
        <f t="shared" si="900"/>
        <v>#DIV/0!</v>
      </c>
      <c r="AL1400" s="454"/>
      <c r="AM1400" s="453"/>
    </row>
    <row r="1401" spans="1:39" s="423" customFormat="1" ht="21" x14ac:dyDescent="0.25">
      <c r="A1401" s="426" t="s">
        <v>227</v>
      </c>
      <c r="B1401" s="489" t="s">
        <v>387</v>
      </c>
      <c r="C1401" s="706"/>
      <c r="D1401" s="706"/>
      <c r="E1401" s="405">
        <v>5</v>
      </c>
      <c r="F1401" s="406">
        <v>952001.32</v>
      </c>
      <c r="G1401" s="434">
        <v>1</v>
      </c>
      <c r="H1401" s="475">
        <v>496550</v>
      </c>
      <c r="I1401" s="602"/>
      <c r="J1401" s="509"/>
      <c r="K1401" s="602"/>
      <c r="L1401" s="478"/>
      <c r="M1401" s="463">
        <f t="shared" si="886"/>
        <v>0</v>
      </c>
      <c r="N1401" s="464">
        <f t="shared" si="887"/>
        <v>0</v>
      </c>
      <c r="O1401" s="409"/>
      <c r="P1401" s="549"/>
      <c r="Q1401" s="409"/>
      <c r="R1401" s="410"/>
      <c r="S1401" s="459">
        <f t="shared" si="888"/>
        <v>0</v>
      </c>
      <c r="T1401" s="460">
        <f t="shared" si="889"/>
        <v>0</v>
      </c>
      <c r="U1401" s="411"/>
      <c r="V1401" s="412"/>
      <c r="W1401" s="413"/>
      <c r="X1401" s="414"/>
      <c r="Y1401" s="412"/>
      <c r="Z1401" s="413"/>
      <c r="AA1401" s="450">
        <f t="shared" si="890"/>
        <v>0</v>
      </c>
      <c r="AB1401" s="441">
        <f t="shared" si="891"/>
        <v>0</v>
      </c>
      <c r="AC1401" s="415"/>
      <c r="AD1401" s="416"/>
      <c r="AE1401" s="415"/>
      <c r="AF1401" s="416"/>
      <c r="AG1401" s="486">
        <f t="shared" si="896"/>
        <v>0</v>
      </c>
      <c r="AH1401" s="487">
        <f t="shared" si="897"/>
        <v>0</v>
      </c>
      <c r="AI1401" s="455" t="e">
        <f t="shared" si="898"/>
        <v>#VALUE!</v>
      </c>
      <c r="AJ1401" s="490" t="e">
        <f t="shared" si="899"/>
        <v>#VALUE!</v>
      </c>
      <c r="AK1401" s="497" t="e">
        <f t="shared" si="900"/>
        <v>#VALUE!</v>
      </c>
      <c r="AL1401" s="454"/>
      <c r="AM1401" s="453"/>
    </row>
    <row r="1402" spans="1:39" s="423" customFormat="1" ht="160.5" customHeight="1" x14ac:dyDescent="0.25">
      <c r="A1402" s="426" t="s">
        <v>228</v>
      </c>
      <c r="B1402" s="608" t="s">
        <v>405</v>
      </c>
      <c r="C1402" s="706"/>
      <c r="D1402" s="706"/>
      <c r="E1402" s="467"/>
      <c r="F1402" s="468"/>
      <c r="G1402" s="434">
        <v>2</v>
      </c>
      <c r="H1402" s="475">
        <v>1271499.3999999999</v>
      </c>
      <c r="I1402" s="492"/>
      <c r="J1402" s="440"/>
      <c r="K1402" s="492">
        <v>2</v>
      </c>
      <c r="L1402" s="437">
        <v>1271499.3999999999</v>
      </c>
      <c r="M1402" s="463">
        <f t="shared" ref="M1402:M1411" si="901">SUM(I1402,K1402)</f>
        <v>2</v>
      </c>
      <c r="N1402" s="464">
        <f t="shared" ref="N1402:N1411" si="902">SUM(J1402,L1402)</f>
        <v>1271499.3999999999</v>
      </c>
      <c r="O1402" s="436"/>
      <c r="P1402" s="494"/>
      <c r="Q1402" s="436"/>
      <c r="R1402" s="428"/>
      <c r="S1402" s="459">
        <f t="shared" ref="S1402:S1411" si="903">O1402+Q1402</f>
        <v>0</v>
      </c>
      <c r="T1402" s="460">
        <f t="shared" ref="T1402:T1411" si="904">P1402+R1402</f>
        <v>0</v>
      </c>
      <c r="U1402" s="443"/>
      <c r="V1402" s="444"/>
      <c r="W1402" s="442"/>
      <c r="X1402" s="452">
        <v>2</v>
      </c>
      <c r="Y1402" s="444"/>
      <c r="Z1402" s="442">
        <v>316449.40000000002</v>
      </c>
      <c r="AA1402" s="450">
        <f t="shared" ref="AA1402:AA1411" si="905">U1402+X1402</f>
        <v>2</v>
      </c>
      <c r="AB1402" s="441">
        <f t="shared" ref="AB1402:AB1411" si="906">W1402+Z1402</f>
        <v>316449.40000000002</v>
      </c>
      <c r="AC1402" s="425"/>
      <c r="AD1402" s="431"/>
      <c r="AE1402" s="425"/>
      <c r="AF1402" s="431"/>
      <c r="AG1402" s="486">
        <f t="shared" ref="AG1402:AG1411" si="907">AC1402+AE1402</f>
        <v>0</v>
      </c>
      <c r="AH1402" s="487">
        <f t="shared" ref="AH1402:AH1411" si="908">AD1402+AF1402</f>
        <v>0</v>
      </c>
      <c r="AI1402" s="455"/>
      <c r="AJ1402" s="490"/>
      <c r="AK1402" s="497"/>
      <c r="AL1402" s="454"/>
      <c r="AM1402" s="453"/>
    </row>
    <row r="1403" spans="1:39" s="423" customFormat="1" ht="60" x14ac:dyDescent="0.25">
      <c r="A1403" s="426" t="s">
        <v>229</v>
      </c>
      <c r="B1403" s="608" t="s">
        <v>406</v>
      </c>
      <c r="C1403" s="706"/>
      <c r="D1403" s="706"/>
      <c r="E1403" s="467"/>
      <c r="F1403" s="468"/>
      <c r="G1403" s="434">
        <v>23</v>
      </c>
      <c r="H1403" s="475">
        <v>5370000</v>
      </c>
      <c r="I1403" s="492"/>
      <c r="J1403" s="440"/>
      <c r="K1403" s="492">
        <v>22</v>
      </c>
      <c r="L1403" s="437">
        <v>4850000</v>
      </c>
      <c r="M1403" s="463">
        <f t="shared" si="901"/>
        <v>22</v>
      </c>
      <c r="N1403" s="464">
        <f t="shared" si="902"/>
        <v>4850000</v>
      </c>
      <c r="O1403" s="436"/>
      <c r="P1403" s="494"/>
      <c r="Q1403" s="436">
        <v>2</v>
      </c>
      <c r="R1403" s="428">
        <v>36859.4</v>
      </c>
      <c r="S1403" s="459">
        <f t="shared" si="903"/>
        <v>2</v>
      </c>
      <c r="T1403" s="460">
        <f t="shared" si="904"/>
        <v>36859.4</v>
      </c>
      <c r="U1403" s="443"/>
      <c r="V1403" s="444"/>
      <c r="W1403" s="442"/>
      <c r="X1403" s="452">
        <v>4</v>
      </c>
      <c r="Y1403" s="444"/>
      <c r="Z1403" s="442">
        <v>31333.9</v>
      </c>
      <c r="AA1403" s="450">
        <f t="shared" si="905"/>
        <v>4</v>
      </c>
      <c r="AB1403" s="441">
        <f t="shared" si="906"/>
        <v>31333.9</v>
      </c>
      <c r="AC1403" s="425"/>
      <c r="AD1403" s="431"/>
      <c r="AE1403" s="425"/>
      <c r="AF1403" s="431"/>
      <c r="AG1403" s="486">
        <f t="shared" si="907"/>
        <v>0</v>
      </c>
      <c r="AH1403" s="487">
        <f t="shared" si="908"/>
        <v>0</v>
      </c>
      <c r="AI1403" s="455"/>
      <c r="AJ1403" s="490"/>
      <c r="AK1403" s="497"/>
      <c r="AL1403" s="454"/>
      <c r="AM1403" s="453"/>
    </row>
    <row r="1404" spans="1:39" s="423" customFormat="1" ht="90" x14ac:dyDescent="0.25">
      <c r="A1404" s="426" t="s">
        <v>321</v>
      </c>
      <c r="B1404" s="608" t="s">
        <v>407</v>
      </c>
      <c r="C1404" s="706"/>
      <c r="D1404" s="706"/>
      <c r="E1404" s="467"/>
      <c r="F1404" s="468"/>
      <c r="G1404" s="434">
        <v>1</v>
      </c>
      <c r="H1404" s="475">
        <v>100000</v>
      </c>
      <c r="I1404" s="492"/>
      <c r="J1404" s="440"/>
      <c r="K1404" s="492"/>
      <c r="L1404" s="437"/>
      <c r="M1404" s="463">
        <f t="shared" si="901"/>
        <v>0</v>
      </c>
      <c r="N1404" s="464">
        <f t="shared" si="902"/>
        <v>0</v>
      </c>
      <c r="O1404" s="436"/>
      <c r="P1404" s="494"/>
      <c r="Q1404" s="436"/>
      <c r="R1404" s="428"/>
      <c r="S1404" s="459">
        <f t="shared" si="903"/>
        <v>0</v>
      </c>
      <c r="T1404" s="460">
        <f t="shared" si="904"/>
        <v>0</v>
      </c>
      <c r="U1404" s="443"/>
      <c r="V1404" s="444"/>
      <c r="W1404" s="442"/>
      <c r="X1404" s="452"/>
      <c r="Y1404" s="444"/>
      <c r="Z1404" s="442"/>
      <c r="AA1404" s="450">
        <f t="shared" si="905"/>
        <v>0</v>
      </c>
      <c r="AB1404" s="441">
        <f t="shared" si="906"/>
        <v>0</v>
      </c>
      <c r="AC1404" s="425"/>
      <c r="AD1404" s="431"/>
      <c r="AE1404" s="425"/>
      <c r="AF1404" s="431"/>
      <c r="AG1404" s="486">
        <f t="shared" si="907"/>
        <v>0</v>
      </c>
      <c r="AH1404" s="487">
        <f t="shared" si="908"/>
        <v>0</v>
      </c>
      <c r="AI1404" s="455"/>
      <c r="AJ1404" s="490"/>
      <c r="AK1404" s="497"/>
      <c r="AL1404" s="454"/>
      <c r="AM1404" s="453"/>
    </row>
    <row r="1405" spans="1:39" s="423" customFormat="1" ht="105" x14ac:dyDescent="0.25">
      <c r="A1405" s="426" t="s">
        <v>358</v>
      </c>
      <c r="B1405" s="608" t="s">
        <v>408</v>
      </c>
      <c r="C1405" s="706"/>
      <c r="D1405" s="706"/>
      <c r="E1405" s="467"/>
      <c r="F1405" s="468"/>
      <c r="G1405" s="434">
        <v>1</v>
      </c>
      <c r="H1405" s="475">
        <v>700000</v>
      </c>
      <c r="I1405" s="492"/>
      <c r="J1405" s="440"/>
      <c r="K1405" s="492"/>
      <c r="L1405" s="437"/>
      <c r="M1405" s="463">
        <f t="shared" si="901"/>
        <v>0</v>
      </c>
      <c r="N1405" s="464">
        <f t="shared" si="902"/>
        <v>0</v>
      </c>
      <c r="O1405" s="436"/>
      <c r="P1405" s="494"/>
      <c r="Q1405" s="436"/>
      <c r="R1405" s="428"/>
      <c r="S1405" s="459">
        <f t="shared" si="903"/>
        <v>0</v>
      </c>
      <c r="T1405" s="460">
        <f t="shared" si="904"/>
        <v>0</v>
      </c>
      <c r="U1405" s="443"/>
      <c r="V1405" s="444"/>
      <c r="W1405" s="442"/>
      <c r="X1405" s="452"/>
      <c r="Y1405" s="444"/>
      <c r="Z1405" s="442"/>
      <c r="AA1405" s="450">
        <f t="shared" si="905"/>
        <v>0</v>
      </c>
      <c r="AB1405" s="441">
        <f t="shared" si="906"/>
        <v>0</v>
      </c>
      <c r="AC1405" s="425"/>
      <c r="AD1405" s="431"/>
      <c r="AE1405" s="425"/>
      <c r="AF1405" s="431"/>
      <c r="AG1405" s="486">
        <f t="shared" si="907"/>
        <v>0</v>
      </c>
      <c r="AH1405" s="487">
        <f t="shared" si="908"/>
        <v>0</v>
      </c>
      <c r="AI1405" s="455"/>
      <c r="AJ1405" s="490"/>
      <c r="AK1405" s="497"/>
      <c r="AL1405" s="454"/>
      <c r="AM1405" s="453"/>
    </row>
    <row r="1406" spans="1:39" s="423" customFormat="1" ht="195" x14ac:dyDescent="0.25">
      <c r="A1406" s="426" t="s">
        <v>359</v>
      </c>
      <c r="B1406" s="608" t="s">
        <v>409</v>
      </c>
      <c r="C1406" s="706"/>
      <c r="D1406" s="706"/>
      <c r="E1406" s="467"/>
      <c r="F1406" s="468"/>
      <c r="G1406" s="434">
        <v>1</v>
      </c>
      <c r="H1406" s="475">
        <v>120000</v>
      </c>
      <c r="I1406" s="492"/>
      <c r="J1406" s="440"/>
      <c r="K1406" s="492">
        <v>1</v>
      </c>
      <c r="L1406" s="437">
        <v>120000</v>
      </c>
      <c r="M1406" s="463">
        <f t="shared" si="901"/>
        <v>1</v>
      </c>
      <c r="N1406" s="464">
        <f t="shared" si="902"/>
        <v>120000</v>
      </c>
      <c r="O1406" s="436"/>
      <c r="P1406" s="494"/>
      <c r="Q1406" s="436"/>
      <c r="R1406" s="428"/>
      <c r="S1406" s="459">
        <f t="shared" si="903"/>
        <v>0</v>
      </c>
      <c r="T1406" s="460">
        <f t="shared" si="904"/>
        <v>0</v>
      </c>
      <c r="U1406" s="443"/>
      <c r="V1406" s="444"/>
      <c r="W1406" s="442"/>
      <c r="X1406" s="452"/>
      <c r="Y1406" s="444"/>
      <c r="Z1406" s="442"/>
      <c r="AA1406" s="450">
        <f t="shared" si="905"/>
        <v>0</v>
      </c>
      <c r="AB1406" s="441">
        <f t="shared" si="906"/>
        <v>0</v>
      </c>
      <c r="AC1406" s="425"/>
      <c r="AD1406" s="431"/>
      <c r="AE1406" s="425"/>
      <c r="AF1406" s="431"/>
      <c r="AG1406" s="486">
        <f t="shared" si="907"/>
        <v>0</v>
      </c>
      <c r="AH1406" s="487">
        <f t="shared" si="908"/>
        <v>0</v>
      </c>
      <c r="AI1406" s="455"/>
      <c r="AJ1406" s="490"/>
      <c r="AK1406" s="497"/>
      <c r="AL1406" s="454"/>
      <c r="AM1406" s="453"/>
    </row>
    <row r="1407" spans="1:39" s="423" customFormat="1" ht="21" x14ac:dyDescent="0.25">
      <c r="A1407" s="426" t="s">
        <v>396</v>
      </c>
      <c r="B1407" s="608" t="s">
        <v>410</v>
      </c>
      <c r="C1407" s="706"/>
      <c r="D1407" s="706"/>
      <c r="E1407" s="467"/>
      <c r="F1407" s="468"/>
      <c r="G1407" s="434">
        <v>1</v>
      </c>
      <c r="H1407" s="475">
        <v>200000</v>
      </c>
      <c r="I1407" s="492"/>
      <c r="J1407" s="440"/>
      <c r="K1407" s="492">
        <v>1</v>
      </c>
      <c r="L1407" s="437">
        <v>200000</v>
      </c>
      <c r="M1407" s="463">
        <f t="shared" si="901"/>
        <v>1</v>
      </c>
      <c r="N1407" s="464">
        <f t="shared" si="902"/>
        <v>200000</v>
      </c>
      <c r="O1407" s="436"/>
      <c r="P1407" s="494"/>
      <c r="Q1407" s="436">
        <v>1</v>
      </c>
      <c r="R1407" s="428">
        <v>26691</v>
      </c>
      <c r="S1407" s="459">
        <f t="shared" si="903"/>
        <v>1</v>
      </c>
      <c r="T1407" s="460">
        <f t="shared" si="904"/>
        <v>26691</v>
      </c>
      <c r="U1407" s="443"/>
      <c r="V1407" s="444"/>
      <c r="W1407" s="442"/>
      <c r="X1407" s="452"/>
      <c r="Y1407" s="444"/>
      <c r="Z1407" s="442"/>
      <c r="AA1407" s="450">
        <f t="shared" si="905"/>
        <v>0</v>
      </c>
      <c r="AB1407" s="441">
        <f t="shared" si="906"/>
        <v>0</v>
      </c>
      <c r="AC1407" s="425"/>
      <c r="AD1407" s="431"/>
      <c r="AE1407" s="425"/>
      <c r="AF1407" s="431"/>
      <c r="AG1407" s="486">
        <f t="shared" si="907"/>
        <v>0</v>
      </c>
      <c r="AH1407" s="487">
        <f t="shared" si="908"/>
        <v>0</v>
      </c>
      <c r="AI1407" s="455"/>
      <c r="AJ1407" s="490"/>
      <c r="AK1407" s="497"/>
      <c r="AL1407" s="454"/>
      <c r="AM1407" s="453"/>
    </row>
    <row r="1408" spans="1:39" s="423" customFormat="1" ht="30" x14ac:dyDescent="0.25">
      <c r="A1408" s="426" t="s">
        <v>397</v>
      </c>
      <c r="B1408" s="608" t="s">
        <v>411</v>
      </c>
      <c r="C1408" s="706"/>
      <c r="D1408" s="706"/>
      <c r="E1408" s="467"/>
      <c r="F1408" s="468"/>
      <c r="G1408" s="434">
        <v>2</v>
      </c>
      <c r="H1408" s="475">
        <v>620000</v>
      </c>
      <c r="I1408" s="492"/>
      <c r="J1408" s="440"/>
      <c r="K1408" s="492">
        <v>2</v>
      </c>
      <c r="L1408" s="437">
        <v>420000</v>
      </c>
      <c r="M1408" s="463">
        <f t="shared" si="901"/>
        <v>2</v>
      </c>
      <c r="N1408" s="464">
        <f t="shared" si="902"/>
        <v>420000</v>
      </c>
      <c r="O1408" s="436"/>
      <c r="P1408" s="494"/>
      <c r="Q1408" s="436">
        <v>1</v>
      </c>
      <c r="R1408" s="428">
        <v>9000</v>
      </c>
      <c r="S1408" s="459">
        <f t="shared" si="903"/>
        <v>1</v>
      </c>
      <c r="T1408" s="460">
        <f t="shared" si="904"/>
        <v>9000</v>
      </c>
      <c r="U1408" s="443"/>
      <c r="V1408" s="444"/>
      <c r="W1408" s="442"/>
      <c r="X1408" s="452"/>
      <c r="Y1408" s="444"/>
      <c r="Z1408" s="442"/>
      <c r="AA1408" s="450">
        <f t="shared" si="905"/>
        <v>0</v>
      </c>
      <c r="AB1408" s="441">
        <f t="shared" si="906"/>
        <v>0</v>
      </c>
      <c r="AC1408" s="425"/>
      <c r="AD1408" s="431"/>
      <c r="AE1408" s="425"/>
      <c r="AF1408" s="431"/>
      <c r="AG1408" s="486">
        <f t="shared" si="907"/>
        <v>0</v>
      </c>
      <c r="AH1408" s="487">
        <f t="shared" si="908"/>
        <v>0</v>
      </c>
      <c r="AI1408" s="455"/>
      <c r="AJ1408" s="490"/>
      <c r="AK1408" s="497"/>
      <c r="AL1408" s="454"/>
      <c r="AM1408" s="453"/>
    </row>
    <row r="1409" spans="1:39" s="423" customFormat="1" ht="90" x14ac:dyDescent="0.25">
      <c r="A1409" s="426" t="s">
        <v>398</v>
      </c>
      <c r="B1409" s="608" t="s">
        <v>412</v>
      </c>
      <c r="C1409" s="706"/>
      <c r="D1409" s="706"/>
      <c r="E1409" s="467"/>
      <c r="F1409" s="468"/>
      <c r="G1409" s="434">
        <v>2</v>
      </c>
      <c r="H1409" s="475">
        <v>100000</v>
      </c>
      <c r="I1409" s="492"/>
      <c r="J1409" s="440"/>
      <c r="K1409" s="492"/>
      <c r="L1409" s="437"/>
      <c r="M1409" s="463">
        <f t="shared" si="901"/>
        <v>0</v>
      </c>
      <c r="N1409" s="464">
        <f t="shared" si="902"/>
        <v>0</v>
      </c>
      <c r="O1409" s="436"/>
      <c r="P1409" s="494"/>
      <c r="Q1409" s="436"/>
      <c r="R1409" s="428"/>
      <c r="S1409" s="459">
        <f t="shared" si="903"/>
        <v>0</v>
      </c>
      <c r="T1409" s="460">
        <f t="shared" si="904"/>
        <v>0</v>
      </c>
      <c r="U1409" s="443"/>
      <c r="V1409" s="444"/>
      <c r="W1409" s="442"/>
      <c r="X1409" s="452"/>
      <c r="Y1409" s="444"/>
      <c r="Z1409" s="442"/>
      <c r="AA1409" s="450">
        <f t="shared" si="905"/>
        <v>0</v>
      </c>
      <c r="AB1409" s="441">
        <f t="shared" si="906"/>
        <v>0</v>
      </c>
      <c r="AC1409" s="425"/>
      <c r="AD1409" s="431"/>
      <c r="AE1409" s="425"/>
      <c r="AF1409" s="431"/>
      <c r="AG1409" s="486">
        <f t="shared" si="907"/>
        <v>0</v>
      </c>
      <c r="AH1409" s="487">
        <f t="shared" si="908"/>
        <v>0</v>
      </c>
      <c r="AI1409" s="455"/>
      <c r="AJ1409" s="490"/>
      <c r="AK1409" s="497"/>
      <c r="AL1409" s="454"/>
      <c r="AM1409" s="453"/>
    </row>
    <row r="1410" spans="1:39" s="423" customFormat="1" ht="75" x14ac:dyDescent="0.25">
      <c r="A1410" s="426" t="s">
        <v>399</v>
      </c>
      <c r="B1410" s="608" t="s">
        <v>413</v>
      </c>
      <c r="C1410" s="706"/>
      <c r="D1410" s="706"/>
      <c r="E1410" s="467"/>
      <c r="F1410" s="468"/>
      <c r="G1410" s="434">
        <v>1</v>
      </c>
      <c r="H1410" s="475">
        <v>242300</v>
      </c>
      <c r="I1410" s="492"/>
      <c r="J1410" s="440"/>
      <c r="K1410" s="492"/>
      <c r="L1410" s="437"/>
      <c r="M1410" s="463">
        <f t="shared" si="901"/>
        <v>0</v>
      </c>
      <c r="N1410" s="464">
        <f t="shared" si="902"/>
        <v>0</v>
      </c>
      <c r="O1410" s="436"/>
      <c r="P1410" s="494"/>
      <c r="Q1410" s="436"/>
      <c r="R1410" s="428"/>
      <c r="S1410" s="459">
        <f t="shared" si="903"/>
        <v>0</v>
      </c>
      <c r="T1410" s="460">
        <f t="shared" si="904"/>
        <v>0</v>
      </c>
      <c r="U1410" s="443"/>
      <c r="V1410" s="444"/>
      <c r="W1410" s="442"/>
      <c r="X1410" s="452"/>
      <c r="Y1410" s="444"/>
      <c r="Z1410" s="442"/>
      <c r="AA1410" s="450">
        <f t="shared" si="905"/>
        <v>0</v>
      </c>
      <c r="AB1410" s="441">
        <f t="shared" si="906"/>
        <v>0</v>
      </c>
      <c r="AC1410" s="425"/>
      <c r="AD1410" s="431"/>
      <c r="AE1410" s="425"/>
      <c r="AF1410" s="431"/>
      <c r="AG1410" s="486">
        <f t="shared" si="907"/>
        <v>0</v>
      </c>
      <c r="AH1410" s="487">
        <f t="shared" si="908"/>
        <v>0</v>
      </c>
      <c r="AI1410" s="455" t="e">
        <f>AD1410/C1359</f>
        <v>#VALUE!</v>
      </c>
      <c r="AJ1410" s="490" t="e">
        <f>AF1410/C1359</f>
        <v>#VALUE!</v>
      </c>
      <c r="AK1410" s="497" t="e">
        <f>AH1410/C1359</f>
        <v>#VALUE!</v>
      </c>
      <c r="AL1410" s="454"/>
      <c r="AM1410" s="453"/>
    </row>
    <row r="1411" spans="1:39" s="423" customFormat="1" ht="165.75" thickBot="1" x14ac:dyDescent="0.3">
      <c r="A1411" s="426" t="s">
        <v>400</v>
      </c>
      <c r="B1411" s="608" t="s">
        <v>414</v>
      </c>
      <c r="C1411" s="707"/>
      <c r="D1411" s="707"/>
      <c r="E1411" s="467"/>
      <c r="F1411" s="468"/>
      <c r="G1411" s="434">
        <v>1</v>
      </c>
      <c r="H1411" s="475">
        <v>839850</v>
      </c>
      <c r="I1411" s="492"/>
      <c r="J1411" s="440"/>
      <c r="K1411" s="492">
        <v>1</v>
      </c>
      <c r="L1411" s="437">
        <v>589300</v>
      </c>
      <c r="M1411" s="463">
        <f t="shared" si="901"/>
        <v>1</v>
      </c>
      <c r="N1411" s="464">
        <f t="shared" si="902"/>
        <v>589300</v>
      </c>
      <c r="O1411" s="436"/>
      <c r="P1411" s="494"/>
      <c r="Q1411" s="436"/>
      <c r="R1411" s="428"/>
      <c r="S1411" s="459">
        <f t="shared" si="903"/>
        <v>0</v>
      </c>
      <c r="T1411" s="460">
        <f t="shared" si="904"/>
        <v>0</v>
      </c>
      <c r="U1411" s="443"/>
      <c r="V1411" s="444"/>
      <c r="W1411" s="442"/>
      <c r="X1411" s="452"/>
      <c r="Y1411" s="444"/>
      <c r="Z1411" s="442"/>
      <c r="AA1411" s="450">
        <f t="shared" si="905"/>
        <v>0</v>
      </c>
      <c r="AB1411" s="441">
        <f t="shared" si="906"/>
        <v>0</v>
      </c>
      <c r="AC1411" s="425"/>
      <c r="AD1411" s="431"/>
      <c r="AE1411" s="425"/>
      <c r="AF1411" s="431"/>
      <c r="AG1411" s="486">
        <f t="shared" si="907"/>
        <v>0</v>
      </c>
      <c r="AH1411" s="487">
        <f t="shared" si="908"/>
        <v>0</v>
      </c>
      <c r="AI1411" s="455" t="e">
        <f>AD1411/C1359</f>
        <v>#VALUE!</v>
      </c>
      <c r="AJ1411" s="490" t="e">
        <f>AF1411/C1359</f>
        <v>#VALUE!</v>
      </c>
      <c r="AK1411" s="497" t="e">
        <f>AH1411/C1359</f>
        <v>#VALUE!</v>
      </c>
      <c r="AL1411" s="454"/>
      <c r="AM1411" s="453"/>
    </row>
    <row r="1412" spans="1:39" ht="24" thickBot="1" x14ac:dyDescent="0.3">
      <c r="A1412" s="719" t="s">
        <v>40</v>
      </c>
      <c r="B1412" s="720"/>
      <c r="C1412" s="135">
        <f>C1362</f>
        <v>13764781.26</v>
      </c>
      <c r="D1412" s="135">
        <f>D1362</f>
        <v>13517657.17</v>
      </c>
      <c r="E1412" s="56">
        <f>SUM(E1362:E1411)</f>
        <v>187</v>
      </c>
      <c r="F1412" s="236">
        <f>SUM(F1362:F1411)</f>
        <v>47620364.680000007</v>
      </c>
      <c r="G1412" s="56">
        <f>SUM(G1362:G1411)</f>
        <v>96</v>
      </c>
      <c r="H1412" s="236">
        <f>SUM(H1362:H1411)</f>
        <v>22783712.399999999</v>
      </c>
      <c r="I1412" s="56">
        <f>SUM(I1362:I1411)</f>
        <v>0</v>
      </c>
      <c r="J1412" s="96">
        <f t="shared" ref="J1412" si="909">SUM(J1362:J1411)</f>
        <v>0</v>
      </c>
      <c r="K1412" s="56">
        <f>SUM(K1362:K1411)</f>
        <v>70</v>
      </c>
      <c r="L1412" s="96">
        <f>SUM(L1362:L1411)</f>
        <v>13764781.26</v>
      </c>
      <c r="M1412" s="56">
        <f>SUM(M1362:M1411)</f>
        <v>70</v>
      </c>
      <c r="N1412" s="96">
        <f t="shared" ref="N1412" si="910">SUM(N1362:N1411)</f>
        <v>13764781.26</v>
      </c>
      <c r="O1412" s="56">
        <f>SUM(O1362:O1411)</f>
        <v>0</v>
      </c>
      <c r="P1412" s="96">
        <f>SUM(P1362:P1411)</f>
        <v>0</v>
      </c>
      <c r="Q1412" s="56">
        <f>SUM(Q1362:Q1411)</f>
        <v>5</v>
      </c>
      <c r="R1412" s="96">
        <f t="shared" ref="R1412:AF1412" si="911">SUM(R1362:R1411)</f>
        <v>412550.40000000002</v>
      </c>
      <c r="S1412" s="56">
        <f t="shared" si="911"/>
        <v>5</v>
      </c>
      <c r="T1412" s="96">
        <f t="shared" si="911"/>
        <v>412550.40000000002</v>
      </c>
      <c r="U1412" s="85">
        <f t="shared" si="911"/>
        <v>0</v>
      </c>
      <c r="V1412" s="38">
        <f t="shared" si="911"/>
        <v>0</v>
      </c>
      <c r="W1412" s="38">
        <f t="shared" si="911"/>
        <v>0</v>
      </c>
      <c r="X1412" s="85">
        <f t="shared" si="911"/>
        <v>9</v>
      </c>
      <c r="Y1412" s="38">
        <f t="shared" si="911"/>
        <v>231782.08000000002</v>
      </c>
      <c r="Z1412" s="38">
        <f t="shared" si="911"/>
        <v>593700.39</v>
      </c>
      <c r="AA1412" s="56">
        <f t="shared" si="911"/>
        <v>9</v>
      </c>
      <c r="AB1412" s="96">
        <f t="shared" si="911"/>
        <v>593700.39</v>
      </c>
      <c r="AC1412" s="56">
        <f t="shared" si="911"/>
        <v>0</v>
      </c>
      <c r="AD1412" s="96">
        <f t="shared" si="911"/>
        <v>0</v>
      </c>
      <c r="AE1412" s="56">
        <f t="shared" si="911"/>
        <v>1</v>
      </c>
      <c r="AF1412" s="96">
        <f t="shared" si="911"/>
        <v>1207</v>
      </c>
      <c r="AG1412" s="75">
        <f>SUM(AG1362:AG1401)</f>
        <v>4</v>
      </c>
      <c r="AH1412" s="96">
        <f>SUM(AH1362:AH1401)</f>
        <v>247124.09</v>
      </c>
      <c r="AI1412" s="137">
        <f>AD1412/C1329</f>
        <v>0</v>
      </c>
      <c r="AJ1412" s="138">
        <f>AF1412/C1329</f>
        <v>8.7687553997498107E-5</v>
      </c>
      <c r="AK1412" s="65">
        <f>AH1412/C1329</f>
        <v>1.7953361214546465E-2</v>
      </c>
      <c r="AL1412" s="61"/>
      <c r="AM1412" s="59"/>
    </row>
    <row r="1413" spans="1:39" x14ac:dyDescent="0.25">
      <c r="E1413" s="336" t="str">
        <f t="shared" ref="E1413:AH1413" si="912">IF(E1342=E1412,"OK","BŁĄD")</f>
        <v>OK</v>
      </c>
      <c r="F1413" s="610" t="str">
        <f t="shared" si="912"/>
        <v>OK</v>
      </c>
      <c r="G1413" s="336" t="str">
        <f t="shared" si="912"/>
        <v>OK</v>
      </c>
      <c r="H1413" s="610" t="str">
        <f t="shared" si="912"/>
        <v>OK</v>
      </c>
      <c r="I1413" s="573" t="str">
        <f t="shared" si="912"/>
        <v>OK</v>
      </c>
      <c r="J1413" s="336" t="str">
        <f t="shared" si="912"/>
        <v>OK</v>
      </c>
      <c r="K1413" s="573" t="str">
        <f t="shared" si="912"/>
        <v>OK</v>
      </c>
      <c r="L1413" s="610" t="str">
        <f t="shared" si="912"/>
        <v>OK</v>
      </c>
      <c r="M1413" s="336" t="str">
        <f t="shared" si="912"/>
        <v>OK</v>
      </c>
      <c r="N1413" s="336" t="str">
        <f t="shared" si="912"/>
        <v>OK</v>
      </c>
      <c r="O1413" s="336" t="str">
        <f t="shared" si="912"/>
        <v>OK</v>
      </c>
      <c r="P1413" s="336" t="str">
        <f t="shared" si="912"/>
        <v>OK</v>
      </c>
      <c r="Q1413" s="336" t="str">
        <f t="shared" si="912"/>
        <v>OK</v>
      </c>
      <c r="R1413" s="336" t="str">
        <f t="shared" si="912"/>
        <v>OK</v>
      </c>
      <c r="S1413" s="336" t="str">
        <f t="shared" si="912"/>
        <v>OK</v>
      </c>
      <c r="T1413" s="336" t="str">
        <f t="shared" si="912"/>
        <v>OK</v>
      </c>
      <c r="U1413" s="336" t="str">
        <f t="shared" si="912"/>
        <v>OK</v>
      </c>
      <c r="V1413" s="336" t="str">
        <f t="shared" si="912"/>
        <v>OK</v>
      </c>
      <c r="W1413" s="336" t="str">
        <f t="shared" si="912"/>
        <v>OK</v>
      </c>
      <c r="X1413" s="336" t="str">
        <f t="shared" si="912"/>
        <v>OK</v>
      </c>
      <c r="Y1413" s="336" t="str">
        <f t="shared" si="912"/>
        <v>OK</v>
      </c>
      <c r="Z1413" s="336" t="str">
        <f t="shared" si="912"/>
        <v>OK</v>
      </c>
      <c r="AA1413" s="336" t="str">
        <f t="shared" si="912"/>
        <v>OK</v>
      </c>
      <c r="AB1413" s="336" t="str">
        <f t="shared" si="912"/>
        <v>OK</v>
      </c>
      <c r="AC1413" s="336" t="str">
        <f t="shared" si="912"/>
        <v>OK</v>
      </c>
      <c r="AD1413" s="336" t="str">
        <f t="shared" si="912"/>
        <v>OK</v>
      </c>
      <c r="AE1413" s="336" t="str">
        <f t="shared" si="912"/>
        <v>OK</v>
      </c>
      <c r="AF1413" s="336" t="str">
        <f t="shared" si="912"/>
        <v>OK</v>
      </c>
      <c r="AG1413" s="336" t="str">
        <f t="shared" si="912"/>
        <v>BŁĄD</v>
      </c>
      <c r="AH1413" s="336" t="str">
        <f t="shared" si="912"/>
        <v>BŁĄD</v>
      </c>
      <c r="AJ1413" s="59"/>
      <c r="AK1413" s="59"/>
      <c r="AL1413" s="59"/>
      <c r="AM1413" s="59"/>
    </row>
    <row r="1414" spans="1:39" ht="15.75" thickBot="1" x14ac:dyDescent="0.3">
      <c r="AJ1414" s="59"/>
      <c r="AK1414" s="59"/>
      <c r="AL1414" s="59"/>
      <c r="AM1414" s="59"/>
    </row>
    <row r="1415" spans="1:39" ht="19.5" customHeight="1" thickTop="1" x14ac:dyDescent="0.3">
      <c r="A1415" s="721" t="s">
        <v>404</v>
      </c>
      <c r="B1415" s="722"/>
      <c r="C1415" s="722"/>
      <c r="D1415" s="722"/>
      <c r="E1415" s="722"/>
      <c r="F1415" s="722"/>
      <c r="G1415" s="722"/>
      <c r="H1415" s="722"/>
      <c r="I1415" s="722"/>
      <c r="J1415" s="722"/>
      <c r="K1415" s="722"/>
      <c r="L1415" s="722"/>
      <c r="M1415" s="722"/>
      <c r="N1415" s="722"/>
      <c r="O1415" s="722"/>
      <c r="P1415" s="722"/>
      <c r="Q1415" s="724"/>
      <c r="AD1415" s="33" t="s">
        <v>50</v>
      </c>
      <c r="AE1415" s="3" t="str">
        <f>IF(AH1412=AH1342,"OK","BŁĄD")</f>
        <v>BŁĄD</v>
      </c>
    </row>
    <row r="1416" spans="1:39" x14ac:dyDescent="0.25">
      <c r="A1416" s="725"/>
      <c r="B1416" s="726"/>
      <c r="C1416" s="726"/>
      <c r="D1416" s="726"/>
      <c r="E1416" s="726"/>
      <c r="F1416" s="726"/>
      <c r="G1416" s="726"/>
      <c r="H1416" s="726"/>
      <c r="I1416" s="726"/>
      <c r="J1416" s="726"/>
      <c r="K1416" s="726"/>
      <c r="L1416" s="726"/>
      <c r="M1416" s="726"/>
      <c r="N1416" s="726"/>
      <c r="O1416" s="726"/>
      <c r="P1416" s="726"/>
      <c r="Q1416" s="728"/>
    </row>
    <row r="1417" spans="1:39" x14ac:dyDescent="0.25">
      <c r="A1417" s="725"/>
      <c r="B1417" s="726"/>
      <c r="C1417" s="726"/>
      <c r="D1417" s="726"/>
      <c r="E1417" s="726"/>
      <c r="F1417" s="726"/>
      <c r="G1417" s="726"/>
      <c r="H1417" s="726"/>
      <c r="I1417" s="726"/>
      <c r="J1417" s="726"/>
      <c r="K1417" s="726"/>
      <c r="L1417" s="726"/>
      <c r="M1417" s="726"/>
      <c r="N1417" s="726"/>
      <c r="O1417" s="726"/>
      <c r="P1417" s="726"/>
      <c r="Q1417" s="728"/>
    </row>
    <row r="1418" spans="1:39" x14ac:dyDescent="0.25">
      <c r="A1418" s="725"/>
      <c r="B1418" s="726"/>
      <c r="C1418" s="726"/>
      <c r="D1418" s="726"/>
      <c r="E1418" s="726"/>
      <c r="F1418" s="726"/>
      <c r="G1418" s="726"/>
      <c r="H1418" s="726"/>
      <c r="I1418" s="726"/>
      <c r="J1418" s="726"/>
      <c r="K1418" s="726"/>
      <c r="L1418" s="726"/>
      <c r="M1418" s="726"/>
      <c r="N1418" s="726"/>
      <c r="O1418" s="726"/>
      <c r="P1418" s="726"/>
      <c r="Q1418" s="728"/>
    </row>
    <row r="1419" spans="1:39" x14ac:dyDescent="0.25">
      <c r="A1419" s="725"/>
      <c r="B1419" s="726"/>
      <c r="C1419" s="726"/>
      <c r="D1419" s="726"/>
      <c r="E1419" s="726"/>
      <c r="F1419" s="726"/>
      <c r="G1419" s="726"/>
      <c r="H1419" s="726"/>
      <c r="I1419" s="726"/>
      <c r="J1419" s="726"/>
      <c r="K1419" s="726"/>
      <c r="L1419" s="726"/>
      <c r="M1419" s="726"/>
      <c r="N1419" s="726"/>
      <c r="O1419" s="726"/>
      <c r="P1419" s="726"/>
      <c r="Q1419" s="728"/>
    </row>
    <row r="1420" spans="1:39" x14ac:dyDescent="0.25">
      <c r="A1420" s="725"/>
      <c r="B1420" s="726"/>
      <c r="C1420" s="726"/>
      <c r="D1420" s="726"/>
      <c r="E1420" s="726"/>
      <c r="F1420" s="726"/>
      <c r="G1420" s="726"/>
      <c r="H1420" s="726"/>
      <c r="I1420" s="726"/>
      <c r="J1420" s="726"/>
      <c r="K1420" s="726"/>
      <c r="L1420" s="726"/>
      <c r="M1420" s="726"/>
      <c r="N1420" s="726"/>
      <c r="O1420" s="726"/>
      <c r="P1420" s="726"/>
      <c r="Q1420" s="728"/>
    </row>
    <row r="1421" spans="1:39" x14ac:dyDescent="0.25">
      <c r="A1421" s="725"/>
      <c r="B1421" s="726"/>
      <c r="C1421" s="726"/>
      <c r="D1421" s="726"/>
      <c r="E1421" s="726"/>
      <c r="F1421" s="726"/>
      <c r="G1421" s="726"/>
      <c r="H1421" s="726"/>
      <c r="I1421" s="726"/>
      <c r="J1421" s="726"/>
      <c r="K1421" s="726"/>
      <c r="L1421" s="726"/>
      <c r="M1421" s="726"/>
      <c r="N1421" s="726"/>
      <c r="O1421" s="726"/>
      <c r="P1421" s="726"/>
      <c r="Q1421" s="728"/>
    </row>
    <row r="1422" spans="1:39" x14ac:dyDescent="0.25">
      <c r="A1422" s="725"/>
      <c r="B1422" s="726"/>
      <c r="C1422" s="726"/>
      <c r="D1422" s="726"/>
      <c r="E1422" s="726"/>
      <c r="F1422" s="726"/>
      <c r="G1422" s="726"/>
      <c r="H1422" s="726"/>
      <c r="I1422" s="726"/>
      <c r="J1422" s="726"/>
      <c r="K1422" s="726"/>
      <c r="L1422" s="726"/>
      <c r="M1422" s="726"/>
      <c r="N1422" s="726"/>
      <c r="O1422" s="726"/>
      <c r="P1422" s="726"/>
      <c r="Q1422" s="728"/>
    </row>
    <row r="1423" spans="1:39" ht="15.75" thickBot="1" x14ac:dyDescent="0.3">
      <c r="A1423" s="729"/>
      <c r="B1423" s="730"/>
      <c r="C1423" s="730"/>
      <c r="D1423" s="730"/>
      <c r="E1423" s="730"/>
      <c r="F1423" s="730"/>
      <c r="G1423" s="730"/>
      <c r="H1423" s="730"/>
      <c r="I1423" s="730"/>
      <c r="J1423" s="730"/>
      <c r="K1423" s="730"/>
      <c r="L1423" s="730"/>
      <c r="M1423" s="730"/>
      <c r="N1423" s="730"/>
      <c r="O1423" s="730"/>
      <c r="P1423" s="730"/>
      <c r="Q1423" s="732"/>
    </row>
    <row r="1424" spans="1:39" ht="15.75" thickTop="1" x14ac:dyDescent="0.25"/>
    <row r="1425" spans="1:38" x14ac:dyDescent="0.25">
      <c r="B1425" s="1"/>
      <c r="C1425" s="1"/>
    </row>
    <row r="1428" spans="1:38" ht="18.75" x14ac:dyDescent="0.3">
      <c r="B1428" s="2" t="s">
        <v>15</v>
      </c>
      <c r="C1428" s="2"/>
      <c r="D1428" s="2"/>
      <c r="E1428" s="2"/>
      <c r="F1428" s="618"/>
      <c r="G1428" s="2"/>
    </row>
    <row r="1429" spans="1:38" ht="26.25" x14ac:dyDescent="0.4">
      <c r="A1429"/>
      <c r="B1429" s="868" t="s">
        <v>133</v>
      </c>
      <c r="C1429" s="868"/>
      <c r="D1429" s="868"/>
      <c r="E1429" s="868"/>
      <c r="F1429" s="868"/>
      <c r="G1429" s="868"/>
      <c r="H1429" s="868"/>
      <c r="I1429" s="868"/>
      <c r="J1429" s="868"/>
      <c r="K1429" s="869"/>
      <c r="L1429" s="868"/>
      <c r="M1429" s="868"/>
      <c r="N1429" s="868"/>
      <c r="O1429" s="868"/>
      <c r="S1429" s="3"/>
      <c r="X1429" s="3"/>
      <c r="AA1429" s="3"/>
      <c r="AG1429" s="3"/>
    </row>
    <row r="1430" spans="1:38" ht="21.75" thickBot="1" x14ac:dyDescent="0.4">
      <c r="B1430" s="8"/>
      <c r="C1430" s="8"/>
      <c r="D1430" s="8"/>
      <c r="E1430" s="8"/>
      <c r="F1430" s="214"/>
      <c r="G1430" s="8"/>
      <c r="H1430" s="214"/>
      <c r="I1430" s="196"/>
      <c r="J1430" s="214"/>
      <c r="K1430" s="196"/>
      <c r="L1430" s="214"/>
    </row>
    <row r="1431" spans="1:38" ht="27" customHeight="1" thickBot="1" x14ac:dyDescent="0.3">
      <c r="A1431" s="791" t="s">
        <v>150</v>
      </c>
      <c r="B1431" s="792"/>
      <c r="C1431" s="792"/>
      <c r="D1431" s="792"/>
      <c r="E1431" s="792"/>
      <c r="F1431" s="792"/>
      <c r="G1431" s="792"/>
      <c r="H1431" s="792"/>
      <c r="I1431" s="792"/>
      <c r="J1431" s="792"/>
      <c r="K1431" s="793"/>
      <c r="L1431" s="792"/>
      <c r="M1431" s="792"/>
      <c r="N1431" s="792"/>
      <c r="O1431" s="792"/>
      <c r="P1431" s="792"/>
      <c r="Q1431" s="792"/>
      <c r="R1431" s="792"/>
      <c r="S1431" s="792"/>
      <c r="T1431" s="792"/>
      <c r="U1431" s="792"/>
      <c r="V1431" s="792"/>
      <c r="W1431" s="792"/>
      <c r="X1431" s="792"/>
      <c r="Y1431" s="792"/>
      <c r="Z1431" s="792"/>
      <c r="AA1431" s="792"/>
      <c r="AB1431" s="792"/>
      <c r="AC1431" s="792"/>
      <c r="AD1431" s="792"/>
      <c r="AE1431" s="792"/>
      <c r="AF1431" s="792"/>
      <c r="AG1431" s="792"/>
      <c r="AH1431" s="792"/>
      <c r="AI1431" s="792"/>
      <c r="AJ1431" s="792"/>
      <c r="AK1431" s="792"/>
      <c r="AL1431" s="43"/>
    </row>
    <row r="1432" spans="1:38" ht="33.75" customHeight="1" x14ac:dyDescent="0.25">
      <c r="A1432" s="794" t="s">
        <v>0</v>
      </c>
      <c r="B1432" s="795"/>
      <c r="C1432" s="744" t="s">
        <v>41</v>
      </c>
      <c r="D1432" s="745"/>
      <c r="E1432" s="748" t="s">
        <v>80</v>
      </c>
      <c r="F1432" s="749"/>
      <c r="G1432" s="749"/>
      <c r="H1432" s="749"/>
      <c r="I1432" s="749"/>
      <c r="J1432" s="749"/>
      <c r="K1432" s="750"/>
      <c r="L1432" s="749"/>
      <c r="M1432" s="749"/>
      <c r="N1432" s="802"/>
      <c r="O1432" s="754" t="s">
        <v>78</v>
      </c>
      <c r="P1432" s="755"/>
      <c r="Q1432" s="755"/>
      <c r="R1432" s="755"/>
      <c r="S1432" s="755"/>
      <c r="T1432" s="755"/>
      <c r="U1432" s="755"/>
      <c r="V1432" s="755"/>
      <c r="W1432" s="755"/>
      <c r="X1432" s="755"/>
      <c r="Y1432" s="755"/>
      <c r="Z1432" s="755"/>
      <c r="AA1432" s="755"/>
      <c r="AB1432" s="755"/>
      <c r="AC1432" s="755"/>
      <c r="AD1432" s="755"/>
      <c r="AE1432" s="755"/>
      <c r="AF1432" s="755"/>
      <c r="AG1432" s="755"/>
      <c r="AH1432" s="755"/>
      <c r="AI1432" s="755"/>
      <c r="AJ1432" s="755"/>
      <c r="AK1432" s="755"/>
      <c r="AL1432" s="756"/>
    </row>
    <row r="1433" spans="1:38" ht="51" customHeight="1" thickBot="1" x14ac:dyDescent="0.3">
      <c r="A1433" s="796"/>
      <c r="B1433" s="797"/>
      <c r="C1433" s="800"/>
      <c r="D1433" s="801"/>
      <c r="E1433" s="803"/>
      <c r="F1433" s="804"/>
      <c r="G1433" s="804"/>
      <c r="H1433" s="804"/>
      <c r="I1433" s="804"/>
      <c r="J1433" s="804"/>
      <c r="K1433" s="805"/>
      <c r="L1433" s="804"/>
      <c r="M1433" s="804"/>
      <c r="N1433" s="806"/>
      <c r="O1433" s="859"/>
      <c r="P1433" s="860"/>
      <c r="Q1433" s="860"/>
      <c r="R1433" s="860"/>
      <c r="S1433" s="860"/>
      <c r="T1433" s="860"/>
      <c r="U1433" s="860"/>
      <c r="V1433" s="860"/>
      <c r="W1433" s="860"/>
      <c r="X1433" s="860"/>
      <c r="Y1433" s="860"/>
      <c r="Z1433" s="860"/>
      <c r="AA1433" s="860"/>
      <c r="AB1433" s="860"/>
      <c r="AC1433" s="860"/>
      <c r="AD1433" s="860"/>
      <c r="AE1433" s="860"/>
      <c r="AF1433" s="860"/>
      <c r="AG1433" s="860"/>
      <c r="AH1433" s="860"/>
      <c r="AI1433" s="860"/>
      <c r="AJ1433" s="860"/>
      <c r="AK1433" s="860"/>
      <c r="AL1433" s="861"/>
    </row>
    <row r="1434" spans="1:38" ht="75" customHeight="1" x14ac:dyDescent="0.25">
      <c r="A1434" s="796"/>
      <c r="B1434" s="797"/>
      <c r="C1434" s="862" t="s">
        <v>43</v>
      </c>
      <c r="D1434" s="866" t="s">
        <v>44</v>
      </c>
      <c r="E1434" s="853" t="s">
        <v>59</v>
      </c>
      <c r="F1434" s="854"/>
      <c r="G1434" s="854"/>
      <c r="H1434" s="855"/>
      <c r="I1434" s="845" t="s">
        <v>58</v>
      </c>
      <c r="J1434" s="846"/>
      <c r="K1434" s="847"/>
      <c r="L1434" s="848"/>
      <c r="M1434" s="841" t="s">
        <v>49</v>
      </c>
      <c r="N1434" s="842"/>
      <c r="O1434" s="807" t="s">
        <v>103</v>
      </c>
      <c r="P1434" s="808"/>
      <c r="Q1434" s="808"/>
      <c r="R1434" s="808"/>
      <c r="S1434" s="811" t="s">
        <v>49</v>
      </c>
      <c r="T1434" s="812"/>
      <c r="U1434" s="815" t="s">
        <v>104</v>
      </c>
      <c r="V1434" s="816"/>
      <c r="W1434" s="816"/>
      <c r="X1434" s="816"/>
      <c r="Y1434" s="816"/>
      <c r="Z1434" s="817"/>
      <c r="AA1434" s="821" t="s">
        <v>49</v>
      </c>
      <c r="AB1434" s="822"/>
      <c r="AC1434" s="825" t="s">
        <v>105</v>
      </c>
      <c r="AD1434" s="826"/>
      <c r="AE1434" s="826"/>
      <c r="AF1434" s="827"/>
      <c r="AG1434" s="831" t="s">
        <v>49</v>
      </c>
      <c r="AH1434" s="832"/>
      <c r="AI1434" s="835" t="s">
        <v>23</v>
      </c>
      <c r="AJ1434" s="836"/>
      <c r="AK1434" s="836"/>
      <c r="AL1434" s="837"/>
    </row>
    <row r="1435" spans="1:38" ht="75" customHeight="1" thickBot="1" x14ac:dyDescent="0.3">
      <c r="A1435" s="796"/>
      <c r="B1435" s="797"/>
      <c r="C1435" s="862"/>
      <c r="D1435" s="866"/>
      <c r="E1435" s="856"/>
      <c r="F1435" s="857"/>
      <c r="G1435" s="857"/>
      <c r="H1435" s="858"/>
      <c r="I1435" s="849"/>
      <c r="J1435" s="850"/>
      <c r="K1435" s="851"/>
      <c r="L1435" s="852"/>
      <c r="M1435" s="843"/>
      <c r="N1435" s="844"/>
      <c r="O1435" s="809"/>
      <c r="P1435" s="810"/>
      <c r="Q1435" s="810"/>
      <c r="R1435" s="810"/>
      <c r="S1435" s="813"/>
      <c r="T1435" s="814"/>
      <c r="U1435" s="818"/>
      <c r="V1435" s="819"/>
      <c r="W1435" s="819"/>
      <c r="X1435" s="819"/>
      <c r="Y1435" s="819"/>
      <c r="Z1435" s="820"/>
      <c r="AA1435" s="823"/>
      <c r="AB1435" s="824"/>
      <c r="AC1435" s="828"/>
      <c r="AD1435" s="829"/>
      <c r="AE1435" s="829"/>
      <c r="AF1435" s="830"/>
      <c r="AG1435" s="833"/>
      <c r="AH1435" s="834"/>
      <c r="AI1435" s="838"/>
      <c r="AJ1435" s="839"/>
      <c r="AK1435" s="839"/>
      <c r="AL1435" s="840"/>
    </row>
    <row r="1436" spans="1:38" ht="139.5" customHeight="1" thickBot="1" x14ac:dyDescent="0.3">
      <c r="A1436" s="798"/>
      <c r="B1436" s="799"/>
      <c r="C1436" s="863"/>
      <c r="D1436" s="867"/>
      <c r="E1436" s="91" t="s">
        <v>81</v>
      </c>
      <c r="F1436" s="619" t="s">
        <v>82</v>
      </c>
      <c r="G1436" s="91" t="s">
        <v>83</v>
      </c>
      <c r="H1436" s="619" t="s">
        <v>84</v>
      </c>
      <c r="I1436" s="197" t="s">
        <v>81</v>
      </c>
      <c r="J1436" s="64" t="s">
        <v>92</v>
      </c>
      <c r="K1436" s="197" t="s">
        <v>93</v>
      </c>
      <c r="L1436" s="64" t="s">
        <v>94</v>
      </c>
      <c r="M1436" s="98" t="s">
        <v>85</v>
      </c>
      <c r="N1436" s="207" t="s">
        <v>86</v>
      </c>
      <c r="O1436" s="100" t="s">
        <v>87</v>
      </c>
      <c r="P1436" s="102" t="s">
        <v>101</v>
      </c>
      <c r="Q1436" s="100" t="s">
        <v>88</v>
      </c>
      <c r="R1436" s="102" t="s">
        <v>102</v>
      </c>
      <c r="S1436" s="103" t="s">
        <v>89</v>
      </c>
      <c r="T1436" s="213" t="s">
        <v>90</v>
      </c>
      <c r="U1436" s="104" t="s">
        <v>87</v>
      </c>
      <c r="V1436" s="107" t="s">
        <v>106</v>
      </c>
      <c r="W1436" s="105" t="s">
        <v>107</v>
      </c>
      <c r="X1436" s="108" t="s">
        <v>88</v>
      </c>
      <c r="Y1436" s="107" t="s">
        <v>108</v>
      </c>
      <c r="Z1436" s="105" t="s">
        <v>109</v>
      </c>
      <c r="AA1436" s="110" t="s">
        <v>95</v>
      </c>
      <c r="AB1436" s="111" t="s">
        <v>96</v>
      </c>
      <c r="AC1436" s="112" t="s">
        <v>87</v>
      </c>
      <c r="AD1436" s="113" t="s">
        <v>101</v>
      </c>
      <c r="AE1436" s="112" t="s">
        <v>88</v>
      </c>
      <c r="AF1436" s="113" t="s">
        <v>102</v>
      </c>
      <c r="AG1436" s="114" t="s">
        <v>91</v>
      </c>
      <c r="AH1436" s="115" t="s">
        <v>110</v>
      </c>
      <c r="AI1436" s="120" t="s">
        <v>111</v>
      </c>
      <c r="AJ1436" s="121" t="s">
        <v>112</v>
      </c>
      <c r="AK1436" s="122" t="s">
        <v>39</v>
      </c>
      <c r="AL1436" s="124" t="s">
        <v>57</v>
      </c>
    </row>
    <row r="1437" spans="1:38" ht="38.25" customHeight="1" thickBot="1" x14ac:dyDescent="0.3">
      <c r="A1437" s="708" t="s">
        <v>1</v>
      </c>
      <c r="B1437" s="712"/>
      <c r="C1437" s="5" t="s">
        <v>2</v>
      </c>
      <c r="D1437" s="70" t="s">
        <v>3</v>
      </c>
      <c r="E1437" s="5" t="s">
        <v>4</v>
      </c>
      <c r="F1437" s="208" t="s">
        <v>5</v>
      </c>
      <c r="G1437" s="5" t="s">
        <v>33</v>
      </c>
      <c r="H1437" s="208" t="s">
        <v>34</v>
      </c>
      <c r="I1437" s="198" t="s">
        <v>18</v>
      </c>
      <c r="J1437" s="208" t="s">
        <v>19</v>
      </c>
      <c r="K1437" s="198" t="s">
        <v>20</v>
      </c>
      <c r="L1437" s="208" t="s">
        <v>21</v>
      </c>
      <c r="M1437" s="5" t="s">
        <v>22</v>
      </c>
      <c r="N1437" s="208" t="s">
        <v>35</v>
      </c>
      <c r="O1437" s="5" t="s">
        <v>36</v>
      </c>
      <c r="P1437" s="208" t="s">
        <v>37</v>
      </c>
      <c r="Q1437" s="5" t="s">
        <v>38</v>
      </c>
      <c r="R1437" s="208" t="s">
        <v>24</v>
      </c>
      <c r="S1437" s="5" t="s">
        <v>25</v>
      </c>
      <c r="T1437" s="208" t="s">
        <v>26</v>
      </c>
      <c r="U1437" s="5" t="s">
        <v>27</v>
      </c>
      <c r="V1437" s="321" t="s">
        <v>28</v>
      </c>
      <c r="W1437" s="208" t="s">
        <v>29</v>
      </c>
      <c r="X1437" s="70" t="s">
        <v>30</v>
      </c>
      <c r="Y1437" s="208" t="s">
        <v>31</v>
      </c>
      <c r="Z1437" s="208" t="s">
        <v>32</v>
      </c>
      <c r="AA1437" s="5" t="s">
        <v>51</v>
      </c>
      <c r="AB1437" s="5" t="s">
        <v>52</v>
      </c>
      <c r="AC1437" s="5" t="s">
        <v>53</v>
      </c>
      <c r="AD1437" s="5" t="s">
        <v>54</v>
      </c>
      <c r="AE1437" s="5" t="s">
        <v>55</v>
      </c>
      <c r="AF1437" s="5" t="s">
        <v>56</v>
      </c>
      <c r="AG1437" s="5" t="s">
        <v>60</v>
      </c>
      <c r="AH1437" s="5" t="s">
        <v>61</v>
      </c>
      <c r="AI1437" s="5" t="s">
        <v>62</v>
      </c>
      <c r="AJ1437" s="70" t="s">
        <v>63</v>
      </c>
      <c r="AK1437" s="5" t="s">
        <v>64</v>
      </c>
      <c r="AL1437" s="71" t="s">
        <v>65</v>
      </c>
    </row>
    <row r="1438" spans="1:38" ht="99" customHeight="1" x14ac:dyDescent="0.25">
      <c r="A1438" s="12">
        <v>1</v>
      </c>
      <c r="B1438" s="13" t="s">
        <v>11</v>
      </c>
      <c r="C1438" s="713">
        <v>1237926.82</v>
      </c>
      <c r="D1438" s="716">
        <f>C1438-AH1451</f>
        <v>1077498.1000000001</v>
      </c>
      <c r="E1438" s="76"/>
      <c r="F1438" s="446"/>
      <c r="G1438" s="76"/>
      <c r="H1438" s="446"/>
      <c r="I1438" s="451"/>
      <c r="J1438" s="41"/>
      <c r="K1438" s="451"/>
      <c r="L1438" s="446"/>
      <c r="M1438" s="76"/>
      <c r="N1438" s="234"/>
      <c r="O1438" s="76"/>
      <c r="P1438" s="234"/>
      <c r="Q1438" s="76"/>
      <c r="R1438" s="234"/>
      <c r="S1438" s="76"/>
      <c r="T1438" s="41"/>
      <c r="U1438" s="76"/>
      <c r="V1438" s="235"/>
      <c r="W1438" s="234"/>
      <c r="X1438" s="76"/>
      <c r="Y1438" s="235"/>
      <c r="Z1438" s="234"/>
      <c r="AA1438" s="76"/>
      <c r="AB1438" s="41"/>
      <c r="AC1438" s="76"/>
      <c r="AD1438" s="41"/>
      <c r="AE1438" s="76"/>
      <c r="AF1438" s="41"/>
      <c r="AG1438" s="76">
        <f>U1438+X1438+AC1438+AE1438</f>
        <v>0</v>
      </c>
      <c r="AH1438" s="41">
        <f>W1438+Z1438+AD1438+AF1438</f>
        <v>0</v>
      </c>
      <c r="AI1438" s="39">
        <f>AD1438/(C1438-AH1445)</f>
        <v>0</v>
      </c>
      <c r="AJ1438" s="90">
        <f>AF1438/(C1438-AH1445)</f>
        <v>0</v>
      </c>
      <c r="AK1438" s="123"/>
      <c r="AL1438" s="125">
        <f>AH1438/C1438</f>
        <v>0</v>
      </c>
    </row>
    <row r="1439" spans="1:38" ht="87" customHeight="1" x14ac:dyDescent="0.25">
      <c r="A1439" s="14">
        <v>2</v>
      </c>
      <c r="B1439" s="15" t="s">
        <v>6</v>
      </c>
      <c r="C1439" s="714"/>
      <c r="D1439" s="717"/>
      <c r="E1439" s="467">
        <v>0</v>
      </c>
      <c r="F1439" s="468">
        <v>0</v>
      </c>
      <c r="G1439" s="434">
        <v>15</v>
      </c>
      <c r="H1439" s="475">
        <v>862478.12</v>
      </c>
      <c r="I1439" s="199">
        <v>0</v>
      </c>
      <c r="J1439" s="437">
        <v>0</v>
      </c>
      <c r="K1439" s="199">
        <v>15</v>
      </c>
      <c r="L1439" s="437">
        <v>862478.12</v>
      </c>
      <c r="M1439" s="248">
        <f t="shared" ref="M1439" si="913">SUM(I1439,K1439)</f>
        <v>15</v>
      </c>
      <c r="N1439" s="249">
        <f t="shared" ref="N1439" si="914">SUM(J1439,L1439)</f>
        <v>862478.12</v>
      </c>
      <c r="O1439" s="226"/>
      <c r="P1439" s="221"/>
      <c r="Q1439" s="226"/>
      <c r="R1439" s="221"/>
      <c r="S1439" s="245">
        <f t="shared" ref="S1439" si="915">O1439+Q1439</f>
        <v>0</v>
      </c>
      <c r="T1439" s="246">
        <f t="shared" ref="T1439" si="916">P1439+R1439</f>
        <v>0</v>
      </c>
      <c r="U1439" s="443"/>
      <c r="V1439" s="444"/>
      <c r="W1439" s="442"/>
      <c r="X1439" s="452">
        <v>1</v>
      </c>
      <c r="Y1439" s="444">
        <v>4617.5</v>
      </c>
      <c r="Z1439" s="442">
        <v>382.5</v>
      </c>
      <c r="AA1439" s="239">
        <f t="shared" ref="AA1439" si="917">U1439+X1439</f>
        <v>1</v>
      </c>
      <c r="AB1439" s="229">
        <f t="shared" ref="AB1439" si="918">W1439+Z1439</f>
        <v>382.5</v>
      </c>
      <c r="AC1439" s="425">
        <v>0</v>
      </c>
      <c r="AD1439" s="431">
        <v>0</v>
      </c>
      <c r="AE1439" s="425">
        <v>3</v>
      </c>
      <c r="AF1439" s="431">
        <v>153783.53</v>
      </c>
      <c r="AG1439" s="261">
        <f t="shared" ref="AG1439" si="919">U1439+X1439+AC1439+AE1439</f>
        <v>4</v>
      </c>
      <c r="AH1439" s="262">
        <f t="shared" ref="AH1439" si="920">W1439+Z1439+AD1439+AF1439</f>
        <v>154166.03</v>
      </c>
      <c r="AI1439" s="67">
        <f>AD1439/(C1438-AH1445)</f>
        <v>0</v>
      </c>
      <c r="AJ1439" s="66">
        <f>AF1439/(C1438-AH1445)</f>
        <v>0.12422667278506817</v>
      </c>
      <c r="AK1439" s="123"/>
      <c r="AL1439" s="126">
        <f>AH1439/C1438</f>
        <v>0.12453565712390009</v>
      </c>
    </row>
    <row r="1440" spans="1:38" ht="85.5" customHeight="1" x14ac:dyDescent="0.25">
      <c r="A1440" s="14">
        <v>3</v>
      </c>
      <c r="B1440" s="15" t="s">
        <v>13</v>
      </c>
      <c r="C1440" s="714"/>
      <c r="D1440" s="717"/>
      <c r="E1440" s="500"/>
      <c r="F1440" s="501"/>
      <c r="G1440" s="502"/>
      <c r="H1440" s="503"/>
      <c r="I1440" s="504"/>
      <c r="J1440" s="503"/>
      <c r="K1440" s="504"/>
      <c r="L1440" s="503"/>
      <c r="M1440" s="167"/>
      <c r="N1440" s="266"/>
      <c r="O1440" s="165"/>
      <c r="P1440" s="266"/>
      <c r="Q1440" s="165"/>
      <c r="R1440" s="266"/>
      <c r="S1440" s="167"/>
      <c r="T1440" s="166"/>
      <c r="U1440" s="502"/>
      <c r="V1440" s="505"/>
      <c r="W1440" s="503"/>
      <c r="X1440" s="504"/>
      <c r="Y1440" s="505"/>
      <c r="Z1440" s="503"/>
      <c r="AA1440" s="167"/>
      <c r="AB1440" s="166"/>
      <c r="AC1440" s="502"/>
      <c r="AD1440" s="503"/>
      <c r="AE1440" s="502"/>
      <c r="AF1440" s="503"/>
      <c r="AG1440" s="167">
        <f t="shared" ref="AG1440:AG1450" si="921">U1440+X1440+AC1440+AE1440</f>
        <v>0</v>
      </c>
      <c r="AH1440" s="166">
        <f t="shared" ref="AH1440:AH1450" si="922">W1440+Z1440+AD1440+AF1440</f>
        <v>0</v>
      </c>
      <c r="AI1440" s="169">
        <f>AD1440/(C1438-AH1445)</f>
        <v>0</v>
      </c>
      <c r="AJ1440" s="170">
        <f>AF1440/(C1438-AH1445)</f>
        <v>0</v>
      </c>
      <c r="AK1440" s="171"/>
      <c r="AL1440" s="172">
        <f>AH1440/C1438</f>
        <v>0</v>
      </c>
    </row>
    <row r="1441" spans="1:38" ht="101.25" customHeight="1" x14ac:dyDescent="0.25">
      <c r="A1441" s="14">
        <v>4</v>
      </c>
      <c r="B1441" s="15" t="s">
        <v>14</v>
      </c>
      <c r="C1441" s="714"/>
      <c r="D1441" s="717"/>
      <c r="E1441" s="500"/>
      <c r="F1441" s="501"/>
      <c r="G1441" s="502"/>
      <c r="H1441" s="503"/>
      <c r="I1441" s="504"/>
      <c r="J1441" s="503"/>
      <c r="K1441" s="504"/>
      <c r="L1441" s="503"/>
      <c r="M1441" s="167"/>
      <c r="N1441" s="266"/>
      <c r="O1441" s="165"/>
      <c r="P1441" s="266"/>
      <c r="Q1441" s="165"/>
      <c r="R1441" s="266"/>
      <c r="S1441" s="167"/>
      <c r="T1441" s="166"/>
      <c r="U1441" s="502"/>
      <c r="V1441" s="505"/>
      <c r="W1441" s="503"/>
      <c r="X1441" s="504"/>
      <c r="Y1441" s="505"/>
      <c r="Z1441" s="503"/>
      <c r="AA1441" s="167"/>
      <c r="AB1441" s="166"/>
      <c r="AC1441" s="502"/>
      <c r="AD1441" s="503"/>
      <c r="AE1441" s="502"/>
      <c r="AF1441" s="503"/>
      <c r="AG1441" s="167">
        <f t="shared" si="921"/>
        <v>0</v>
      </c>
      <c r="AH1441" s="166">
        <f t="shared" si="922"/>
        <v>0</v>
      </c>
      <c r="AI1441" s="169">
        <f>AD1441/(C1438-AH1445)</f>
        <v>0</v>
      </c>
      <c r="AJ1441" s="170">
        <f>AF1441/(C1438-AH1445)</f>
        <v>0</v>
      </c>
      <c r="AK1441" s="171"/>
      <c r="AL1441" s="172">
        <f>AH1441/C1438</f>
        <v>0</v>
      </c>
    </row>
    <row r="1442" spans="1:38" ht="138" customHeight="1" x14ac:dyDescent="0.25">
      <c r="A1442" s="14">
        <v>5</v>
      </c>
      <c r="B1442" s="15" t="s">
        <v>99</v>
      </c>
      <c r="C1442" s="714"/>
      <c r="D1442" s="717"/>
      <c r="E1442" s="467">
        <v>4</v>
      </c>
      <c r="F1442" s="468">
        <v>397657.5</v>
      </c>
      <c r="G1442" s="434">
        <v>7</v>
      </c>
      <c r="H1442" s="475">
        <v>375448.7</v>
      </c>
      <c r="I1442" s="199">
        <v>0</v>
      </c>
      <c r="J1442" s="437">
        <v>0</v>
      </c>
      <c r="K1442" s="199">
        <v>7</v>
      </c>
      <c r="L1442" s="437">
        <v>375448.7</v>
      </c>
      <c r="M1442" s="248">
        <f t="shared" ref="M1442" si="923">SUM(I1442,K1442)</f>
        <v>7</v>
      </c>
      <c r="N1442" s="249">
        <f t="shared" ref="N1442" si="924">SUM(J1442,L1442)</f>
        <v>375448.7</v>
      </c>
      <c r="O1442" s="226"/>
      <c r="P1442" s="221"/>
      <c r="Q1442" s="226"/>
      <c r="R1442" s="221"/>
      <c r="S1442" s="245">
        <f t="shared" ref="S1442" si="925">O1442+Q1442</f>
        <v>0</v>
      </c>
      <c r="T1442" s="246">
        <f t="shared" ref="T1442" si="926">P1442+R1442</f>
        <v>0</v>
      </c>
      <c r="U1442" s="443"/>
      <c r="V1442" s="444"/>
      <c r="W1442" s="442"/>
      <c r="X1442" s="452"/>
      <c r="Y1442" s="444"/>
      <c r="Z1442" s="442"/>
      <c r="AA1442" s="239">
        <f t="shared" ref="AA1442" si="927">U1442+X1442</f>
        <v>0</v>
      </c>
      <c r="AB1442" s="229">
        <f t="shared" ref="AB1442" si="928">W1442+Z1442</f>
        <v>0</v>
      </c>
      <c r="AC1442" s="425"/>
      <c r="AD1442" s="431"/>
      <c r="AE1442" s="425">
        <v>1</v>
      </c>
      <c r="AF1442" s="431">
        <v>6262.69</v>
      </c>
      <c r="AG1442" s="261">
        <f t="shared" si="921"/>
        <v>1</v>
      </c>
      <c r="AH1442" s="262">
        <f t="shared" si="922"/>
        <v>6262.69</v>
      </c>
      <c r="AI1442" s="67">
        <f>AD1442/(C1438-AH1445)</f>
        <v>0</v>
      </c>
      <c r="AJ1442" s="66">
        <f>AF1442/(C1438-AH1445)</f>
        <v>5.0590147162333874E-3</v>
      </c>
      <c r="AK1442" s="123"/>
      <c r="AL1442" s="126">
        <f>AH1442/C1438</f>
        <v>5.0590147162333874E-3</v>
      </c>
    </row>
    <row r="1443" spans="1:38" ht="116.25" customHeight="1" x14ac:dyDescent="0.25">
      <c r="A1443" s="14">
        <v>6</v>
      </c>
      <c r="B1443" s="15" t="s">
        <v>16</v>
      </c>
      <c r="C1443" s="714"/>
      <c r="D1443" s="717"/>
      <c r="E1443" s="163"/>
      <c r="F1443" s="501"/>
      <c r="G1443" s="165"/>
      <c r="H1443" s="503"/>
      <c r="I1443" s="504"/>
      <c r="J1443" s="166"/>
      <c r="K1443" s="504"/>
      <c r="L1443" s="503"/>
      <c r="M1443" s="167"/>
      <c r="N1443" s="266"/>
      <c r="O1443" s="165"/>
      <c r="P1443" s="266"/>
      <c r="Q1443" s="165"/>
      <c r="R1443" s="266"/>
      <c r="S1443" s="167"/>
      <c r="T1443" s="166"/>
      <c r="U1443" s="165"/>
      <c r="V1443" s="168"/>
      <c r="W1443" s="266"/>
      <c r="X1443" s="167"/>
      <c r="Y1443" s="168"/>
      <c r="Z1443" s="266"/>
      <c r="AA1443" s="167"/>
      <c r="AB1443" s="166"/>
      <c r="AC1443" s="165"/>
      <c r="AD1443" s="166"/>
      <c r="AE1443" s="165"/>
      <c r="AF1443" s="166"/>
      <c r="AG1443" s="167">
        <f t="shared" si="921"/>
        <v>0</v>
      </c>
      <c r="AH1443" s="166">
        <f t="shared" si="922"/>
        <v>0</v>
      </c>
      <c r="AI1443" s="169">
        <f>AD1443/(C1438-AH1445)</f>
        <v>0</v>
      </c>
      <c r="AJ1443" s="170">
        <f>AF1443/(C1438-AH1445)</f>
        <v>0</v>
      </c>
      <c r="AK1443" s="171"/>
      <c r="AL1443" s="172">
        <f>AH1443/C1438</f>
        <v>0</v>
      </c>
    </row>
    <row r="1444" spans="1:38" ht="65.25" customHeight="1" x14ac:dyDescent="0.25">
      <c r="A1444" s="14">
        <v>7</v>
      </c>
      <c r="B1444" s="15" t="s">
        <v>98</v>
      </c>
      <c r="C1444" s="714"/>
      <c r="D1444" s="717"/>
      <c r="E1444" s="163"/>
      <c r="F1444" s="501"/>
      <c r="G1444" s="165"/>
      <c r="H1444" s="503"/>
      <c r="I1444" s="504"/>
      <c r="J1444" s="166"/>
      <c r="K1444" s="504"/>
      <c r="L1444" s="503"/>
      <c r="M1444" s="167"/>
      <c r="N1444" s="266"/>
      <c r="O1444" s="165"/>
      <c r="P1444" s="266"/>
      <c r="Q1444" s="165"/>
      <c r="R1444" s="266"/>
      <c r="S1444" s="167"/>
      <c r="T1444" s="166"/>
      <c r="U1444" s="165"/>
      <c r="V1444" s="168"/>
      <c r="W1444" s="266"/>
      <c r="X1444" s="167"/>
      <c r="Y1444" s="168"/>
      <c r="Z1444" s="266"/>
      <c r="AA1444" s="167"/>
      <c r="AB1444" s="188"/>
      <c r="AC1444" s="165"/>
      <c r="AD1444" s="166"/>
      <c r="AE1444" s="165"/>
      <c r="AF1444" s="166"/>
      <c r="AG1444" s="162">
        <f t="shared" si="921"/>
        <v>0</v>
      </c>
      <c r="AH1444" s="166">
        <f t="shared" si="922"/>
        <v>0</v>
      </c>
      <c r="AI1444" s="169">
        <f>AD1444/(C1438-AH1445)</f>
        <v>0</v>
      </c>
      <c r="AJ1444" s="170">
        <f>AF1444/(C1438-AH1445)</f>
        <v>0</v>
      </c>
      <c r="AK1444" s="171"/>
      <c r="AL1444" s="173">
        <f>AH1444/C1438</f>
        <v>0</v>
      </c>
    </row>
    <row r="1445" spans="1:38" ht="59.25" customHeight="1" x14ac:dyDescent="0.25">
      <c r="A1445" s="14">
        <v>8</v>
      </c>
      <c r="B1445" s="15" t="s">
        <v>97</v>
      </c>
      <c r="C1445" s="714"/>
      <c r="D1445" s="717"/>
      <c r="E1445" s="189"/>
      <c r="F1445" s="190"/>
      <c r="G1445" s="174"/>
      <c r="H1445" s="175"/>
      <c r="I1445" s="504"/>
      <c r="J1445" s="166"/>
      <c r="K1445" s="504"/>
      <c r="L1445" s="503"/>
      <c r="M1445" s="191"/>
      <c r="N1445" s="265"/>
      <c r="O1445" s="174"/>
      <c r="P1445" s="175"/>
      <c r="Q1445" s="174"/>
      <c r="R1445" s="175"/>
      <c r="S1445" s="191"/>
      <c r="T1445" s="164"/>
      <c r="U1445" s="165"/>
      <c r="V1445" s="168"/>
      <c r="W1445" s="266"/>
      <c r="X1445" s="167"/>
      <c r="Y1445" s="168"/>
      <c r="Z1445" s="266"/>
      <c r="AA1445" s="191"/>
      <c r="AB1445" s="164"/>
      <c r="AC1445" s="165"/>
      <c r="AD1445" s="166"/>
      <c r="AE1445" s="165"/>
      <c r="AF1445" s="166"/>
      <c r="AG1445" s="167">
        <f t="shared" si="921"/>
        <v>0</v>
      </c>
      <c r="AH1445" s="166">
        <f t="shared" si="922"/>
        <v>0</v>
      </c>
      <c r="AI1445" s="169" t="e">
        <f t="shared" ref="AI1445" si="929">AD1445/(C1440-AH1447)</f>
        <v>#DIV/0!</v>
      </c>
      <c r="AJ1445" s="170">
        <f>AF1445/(C1438-AH1445)</f>
        <v>0</v>
      </c>
      <c r="AK1445" s="171">
        <f>AH1451/C1438</f>
        <v>0.12959467184013349</v>
      </c>
      <c r="AL1445" s="172">
        <f>AH1445/C1438</f>
        <v>0</v>
      </c>
    </row>
    <row r="1446" spans="1:38" ht="60" customHeight="1" x14ac:dyDescent="0.25">
      <c r="A1446" s="14">
        <v>9</v>
      </c>
      <c r="B1446" s="15" t="s">
        <v>7</v>
      </c>
      <c r="C1446" s="714"/>
      <c r="D1446" s="717"/>
      <c r="E1446" s="163"/>
      <c r="F1446" s="501"/>
      <c r="G1446" s="165"/>
      <c r="H1446" s="503"/>
      <c r="I1446" s="504"/>
      <c r="J1446" s="166"/>
      <c r="K1446" s="504"/>
      <c r="L1446" s="503"/>
      <c r="M1446" s="167"/>
      <c r="N1446" s="266"/>
      <c r="O1446" s="165"/>
      <c r="P1446" s="266"/>
      <c r="Q1446" s="165"/>
      <c r="R1446" s="266"/>
      <c r="S1446" s="167"/>
      <c r="T1446" s="166"/>
      <c r="U1446" s="165"/>
      <c r="V1446" s="168"/>
      <c r="W1446" s="266"/>
      <c r="X1446" s="167"/>
      <c r="Y1446" s="168"/>
      <c r="Z1446" s="266"/>
      <c r="AA1446" s="167"/>
      <c r="AB1446" s="166"/>
      <c r="AC1446" s="165"/>
      <c r="AD1446" s="166"/>
      <c r="AE1446" s="165"/>
      <c r="AF1446" s="166"/>
      <c r="AG1446" s="167">
        <f t="shared" si="921"/>
        <v>0</v>
      </c>
      <c r="AH1446" s="166">
        <f t="shared" si="922"/>
        <v>0</v>
      </c>
      <c r="AI1446" s="169">
        <f>AD1446/(C1438-AH1445)</f>
        <v>0</v>
      </c>
      <c r="AJ1446" s="170">
        <f>AF1446/(C1438-AH1445)</f>
        <v>0</v>
      </c>
      <c r="AK1446" s="171"/>
      <c r="AL1446" s="172">
        <f>AH1446/C1438</f>
        <v>0</v>
      </c>
    </row>
    <row r="1447" spans="1:38" ht="73.5" customHeight="1" x14ac:dyDescent="0.25">
      <c r="A1447" s="14">
        <v>10</v>
      </c>
      <c r="B1447" s="15" t="s">
        <v>8</v>
      </c>
      <c r="C1447" s="714"/>
      <c r="D1447" s="717"/>
      <c r="E1447" s="163"/>
      <c r="F1447" s="501"/>
      <c r="G1447" s="165"/>
      <c r="H1447" s="503"/>
      <c r="I1447" s="504"/>
      <c r="J1447" s="166"/>
      <c r="K1447" s="504"/>
      <c r="L1447" s="503"/>
      <c r="M1447" s="167"/>
      <c r="N1447" s="266"/>
      <c r="O1447" s="165"/>
      <c r="P1447" s="266"/>
      <c r="Q1447" s="165"/>
      <c r="R1447" s="266"/>
      <c r="S1447" s="167"/>
      <c r="T1447" s="166"/>
      <c r="U1447" s="165"/>
      <c r="V1447" s="168"/>
      <c r="W1447" s="266"/>
      <c r="X1447" s="167"/>
      <c r="Y1447" s="168"/>
      <c r="Z1447" s="266"/>
      <c r="AA1447" s="167"/>
      <c r="AB1447" s="166"/>
      <c r="AC1447" s="174"/>
      <c r="AD1447" s="175"/>
      <c r="AE1447" s="174"/>
      <c r="AF1447" s="175"/>
      <c r="AG1447" s="167">
        <f t="shared" si="921"/>
        <v>0</v>
      </c>
      <c r="AH1447" s="166">
        <f t="shared" si="922"/>
        <v>0</v>
      </c>
      <c r="AI1447" s="169">
        <f>AD1447/(C1438-AH1445)</f>
        <v>0</v>
      </c>
      <c r="AJ1447" s="170">
        <f>AF1447/(C1438-AH1445)</f>
        <v>0</v>
      </c>
      <c r="AK1447" s="171"/>
      <c r="AL1447" s="172">
        <f>AH1447/C1438</f>
        <v>0</v>
      </c>
    </row>
    <row r="1448" spans="1:38" ht="120" customHeight="1" x14ac:dyDescent="0.25">
      <c r="A1448" s="14">
        <v>11</v>
      </c>
      <c r="B1448" s="15" t="s">
        <v>12</v>
      </c>
      <c r="C1448" s="714"/>
      <c r="D1448" s="717"/>
      <c r="E1448" s="163"/>
      <c r="F1448" s="501"/>
      <c r="G1448" s="165"/>
      <c r="H1448" s="503"/>
      <c r="I1448" s="504"/>
      <c r="J1448" s="166"/>
      <c r="K1448" s="504"/>
      <c r="L1448" s="503"/>
      <c r="M1448" s="167"/>
      <c r="N1448" s="266"/>
      <c r="O1448" s="165"/>
      <c r="P1448" s="266"/>
      <c r="Q1448" s="165"/>
      <c r="R1448" s="266"/>
      <c r="S1448" s="167"/>
      <c r="T1448" s="166"/>
      <c r="U1448" s="165"/>
      <c r="V1448" s="168"/>
      <c r="W1448" s="266"/>
      <c r="X1448" s="167"/>
      <c r="Y1448" s="168"/>
      <c r="Z1448" s="266"/>
      <c r="AA1448" s="167"/>
      <c r="AB1448" s="166"/>
      <c r="AC1448" s="165"/>
      <c r="AD1448" s="166"/>
      <c r="AE1448" s="165"/>
      <c r="AF1448" s="166"/>
      <c r="AG1448" s="167">
        <f t="shared" si="921"/>
        <v>0</v>
      </c>
      <c r="AH1448" s="166">
        <f t="shared" si="922"/>
        <v>0</v>
      </c>
      <c r="AI1448" s="169">
        <f>AD1448/(C1438-AH1445)</f>
        <v>0</v>
      </c>
      <c r="AJ1448" s="170">
        <f>AF1448/(C1438-AH1445)</f>
        <v>0</v>
      </c>
      <c r="AK1448" s="171"/>
      <c r="AL1448" s="172">
        <f>AH1448/C1438</f>
        <v>0</v>
      </c>
    </row>
    <row r="1449" spans="1:38" ht="63.75" customHeight="1" x14ac:dyDescent="0.25">
      <c r="A1449" s="14">
        <v>12</v>
      </c>
      <c r="B1449" s="15" t="s">
        <v>9</v>
      </c>
      <c r="C1449" s="714"/>
      <c r="D1449" s="717"/>
      <c r="E1449" s="163"/>
      <c r="F1449" s="501"/>
      <c r="G1449" s="165"/>
      <c r="H1449" s="503"/>
      <c r="I1449" s="504"/>
      <c r="J1449" s="166"/>
      <c r="K1449" s="504"/>
      <c r="L1449" s="503"/>
      <c r="M1449" s="167"/>
      <c r="N1449" s="266"/>
      <c r="O1449" s="165"/>
      <c r="P1449" s="266"/>
      <c r="Q1449" s="165"/>
      <c r="R1449" s="266"/>
      <c r="S1449" s="167"/>
      <c r="T1449" s="166"/>
      <c r="U1449" s="165"/>
      <c r="V1449" s="168"/>
      <c r="W1449" s="266"/>
      <c r="X1449" s="167"/>
      <c r="Y1449" s="168"/>
      <c r="Z1449" s="266"/>
      <c r="AA1449" s="167"/>
      <c r="AB1449" s="166"/>
      <c r="AC1449" s="165"/>
      <c r="AD1449" s="166"/>
      <c r="AE1449" s="165"/>
      <c r="AF1449" s="166"/>
      <c r="AG1449" s="167">
        <f t="shared" si="921"/>
        <v>0</v>
      </c>
      <c r="AH1449" s="166">
        <f t="shared" si="922"/>
        <v>0</v>
      </c>
      <c r="AI1449" s="169">
        <f>AD1449/(C1438-AH1445)</f>
        <v>0</v>
      </c>
      <c r="AJ1449" s="170">
        <f>AF1449/(C1438-AH1445)</f>
        <v>0</v>
      </c>
      <c r="AK1449" s="171"/>
      <c r="AL1449" s="172">
        <f>AH1449/C1438</f>
        <v>0</v>
      </c>
    </row>
    <row r="1450" spans="1:38" ht="62.25" customHeight="1" thickBot="1" x14ac:dyDescent="0.3">
      <c r="A1450" s="16">
        <v>13</v>
      </c>
      <c r="B1450" s="17" t="s">
        <v>10</v>
      </c>
      <c r="C1450" s="715"/>
      <c r="D1450" s="718"/>
      <c r="E1450" s="176"/>
      <c r="F1450" s="177"/>
      <c r="G1450" s="178"/>
      <c r="H1450" s="179"/>
      <c r="I1450" s="269"/>
      <c r="J1450" s="180"/>
      <c r="K1450" s="269"/>
      <c r="L1450" s="268"/>
      <c r="M1450" s="181"/>
      <c r="N1450" s="268"/>
      <c r="O1450" s="178"/>
      <c r="P1450" s="179"/>
      <c r="Q1450" s="178"/>
      <c r="R1450" s="179"/>
      <c r="S1450" s="182"/>
      <c r="T1450" s="179"/>
      <c r="U1450" s="178"/>
      <c r="V1450" s="183"/>
      <c r="W1450" s="179"/>
      <c r="X1450" s="182"/>
      <c r="Y1450" s="183"/>
      <c r="Z1450" s="179"/>
      <c r="AA1450" s="182"/>
      <c r="AB1450" s="179"/>
      <c r="AC1450" s="178"/>
      <c r="AD1450" s="179"/>
      <c r="AE1450" s="178"/>
      <c r="AF1450" s="179"/>
      <c r="AG1450" s="182">
        <f t="shared" si="921"/>
        <v>0</v>
      </c>
      <c r="AH1450" s="179">
        <f t="shared" si="922"/>
        <v>0</v>
      </c>
      <c r="AI1450" s="184">
        <f>AD1450/(C1438-AH1445)</f>
        <v>0</v>
      </c>
      <c r="AJ1450" s="185">
        <f>AF1450/(C1438-AH1445)</f>
        <v>0</v>
      </c>
      <c r="AK1450" s="186"/>
      <c r="AL1450" s="187">
        <f>AH1450/C1438</f>
        <v>0</v>
      </c>
    </row>
    <row r="1451" spans="1:38" ht="29.25" customHeight="1" thickBot="1" x14ac:dyDescent="0.3">
      <c r="A1451" s="719" t="s">
        <v>40</v>
      </c>
      <c r="B1451" s="720"/>
      <c r="C1451" s="11">
        <f>C1438</f>
        <v>1237926.82</v>
      </c>
      <c r="D1451" s="11">
        <f>D1438</f>
        <v>1077498.1000000001</v>
      </c>
      <c r="E1451" s="56">
        <f t="shared" ref="E1451:L1451" si="930">SUM(E1438:E1450)</f>
        <v>4</v>
      </c>
      <c r="F1451" s="236">
        <f t="shared" si="930"/>
        <v>397657.5</v>
      </c>
      <c r="G1451" s="56">
        <f t="shared" si="930"/>
        <v>22</v>
      </c>
      <c r="H1451" s="236">
        <f t="shared" si="930"/>
        <v>1237926.82</v>
      </c>
      <c r="I1451" s="241">
        <f t="shared" si="930"/>
        <v>0</v>
      </c>
      <c r="J1451" s="57">
        <f t="shared" si="930"/>
        <v>0</v>
      </c>
      <c r="K1451" s="241">
        <f t="shared" si="930"/>
        <v>22</v>
      </c>
      <c r="L1451" s="244">
        <f t="shared" si="930"/>
        <v>1237926.82</v>
      </c>
      <c r="M1451" s="51">
        <f>SUM(M1438:M1450)</f>
        <v>22</v>
      </c>
      <c r="N1451" s="244">
        <f>SUM(N1438:N1450)</f>
        <v>1237926.82</v>
      </c>
      <c r="O1451" s="97">
        <f>SUM(O1438:O1450)</f>
        <v>0</v>
      </c>
      <c r="P1451" s="236">
        <f>SUM(P1438:P1450)</f>
        <v>0</v>
      </c>
      <c r="Q1451" s="86">
        <f t="shared" ref="Q1451:AJ1451" si="931">SUM(Q1438:Q1450)</f>
        <v>0</v>
      </c>
      <c r="R1451" s="236">
        <f t="shared" si="931"/>
        <v>0</v>
      </c>
      <c r="S1451" s="75">
        <f t="shared" si="931"/>
        <v>0</v>
      </c>
      <c r="T1451" s="46">
        <f t="shared" si="931"/>
        <v>0</v>
      </c>
      <c r="U1451" s="86">
        <f t="shared" si="931"/>
        <v>0</v>
      </c>
      <c r="V1451" s="236">
        <f t="shared" si="931"/>
        <v>0</v>
      </c>
      <c r="W1451" s="236">
        <f t="shared" si="931"/>
        <v>0</v>
      </c>
      <c r="X1451" s="75">
        <f t="shared" si="931"/>
        <v>1</v>
      </c>
      <c r="Y1451" s="236">
        <f t="shared" si="931"/>
        <v>4617.5</v>
      </c>
      <c r="Z1451" s="236">
        <f t="shared" si="931"/>
        <v>382.5</v>
      </c>
      <c r="AA1451" s="75">
        <f t="shared" si="931"/>
        <v>1</v>
      </c>
      <c r="AB1451" s="46">
        <f t="shared" si="931"/>
        <v>382.5</v>
      </c>
      <c r="AC1451" s="86">
        <f t="shared" si="931"/>
        <v>0</v>
      </c>
      <c r="AD1451" s="46">
        <f t="shared" si="931"/>
        <v>0</v>
      </c>
      <c r="AE1451" s="86">
        <f t="shared" si="931"/>
        <v>4</v>
      </c>
      <c r="AF1451" s="46">
        <f t="shared" si="931"/>
        <v>160046.22</v>
      </c>
      <c r="AG1451" s="75">
        <f t="shared" si="931"/>
        <v>5</v>
      </c>
      <c r="AH1451" s="46">
        <f t="shared" si="931"/>
        <v>160428.72</v>
      </c>
      <c r="AI1451" s="87" t="e">
        <f t="shared" si="931"/>
        <v>#DIV/0!</v>
      </c>
      <c r="AJ1451" s="87">
        <f t="shared" si="931"/>
        <v>0.12928568750130157</v>
      </c>
      <c r="AK1451" s="130">
        <f>AK1445</f>
        <v>0.12959467184013349</v>
      </c>
      <c r="AL1451" s="128">
        <f>AH1451/C1438</f>
        <v>0.12959467184013349</v>
      </c>
    </row>
    <row r="1452" spans="1:38" ht="21.75" thickBot="1" x14ac:dyDescent="0.3">
      <c r="AF1452" s="24" t="s">
        <v>113</v>
      </c>
      <c r="AG1452" s="72">
        <v>4.3499999999999996</v>
      </c>
      <c r="AH1452" s="25">
        <f>AH1451/AG1452</f>
        <v>36880.165517241381</v>
      </c>
    </row>
    <row r="1453" spans="1:38" ht="15.75" thickTop="1" x14ac:dyDescent="0.25">
      <c r="A1453" s="721" t="s">
        <v>45</v>
      </c>
      <c r="B1453" s="722"/>
      <c r="C1453" s="722"/>
      <c r="D1453" s="722"/>
      <c r="E1453" s="722"/>
      <c r="F1453" s="722"/>
      <c r="G1453" s="722"/>
      <c r="H1453" s="722"/>
      <c r="I1453" s="722"/>
      <c r="J1453" s="722"/>
      <c r="K1453" s="723"/>
      <c r="L1453" s="722"/>
      <c r="M1453" s="722"/>
      <c r="N1453" s="722"/>
      <c r="O1453" s="722"/>
      <c r="P1453" s="722"/>
      <c r="Q1453" s="724"/>
    </row>
    <row r="1454" spans="1:38" ht="18.75" x14ac:dyDescent="0.3">
      <c r="A1454" s="725"/>
      <c r="B1454" s="726"/>
      <c r="C1454" s="726"/>
      <c r="D1454" s="726"/>
      <c r="E1454" s="726"/>
      <c r="F1454" s="726"/>
      <c r="G1454" s="726"/>
      <c r="H1454" s="726"/>
      <c r="I1454" s="726"/>
      <c r="J1454" s="726"/>
      <c r="K1454" s="727"/>
      <c r="L1454" s="726"/>
      <c r="M1454" s="726"/>
      <c r="N1454" s="726"/>
      <c r="O1454" s="726"/>
      <c r="P1454" s="726"/>
      <c r="Q1454" s="728"/>
      <c r="AF1454" s="33"/>
    </row>
    <row r="1455" spans="1:38" ht="15.75" x14ac:dyDescent="0.25">
      <c r="A1455" s="725"/>
      <c r="B1455" s="726"/>
      <c r="C1455" s="726"/>
      <c r="D1455" s="726"/>
      <c r="E1455" s="726"/>
      <c r="F1455" s="726"/>
      <c r="G1455" s="726"/>
      <c r="H1455" s="726"/>
      <c r="I1455" s="726"/>
      <c r="J1455" s="726"/>
      <c r="K1455" s="727"/>
      <c r="L1455" s="726"/>
      <c r="M1455" s="726"/>
      <c r="N1455" s="726"/>
      <c r="O1455" s="726"/>
      <c r="P1455" s="726"/>
      <c r="Q1455" s="728"/>
      <c r="AE1455" s="34" t="s">
        <v>66</v>
      </c>
      <c r="AF1455" s="24"/>
    </row>
    <row r="1456" spans="1:38" ht="15.75" x14ac:dyDescent="0.25">
      <c r="A1456" s="725"/>
      <c r="B1456" s="726"/>
      <c r="C1456" s="726"/>
      <c r="D1456" s="726"/>
      <c r="E1456" s="726"/>
      <c r="F1456" s="726"/>
      <c r="G1456" s="726"/>
      <c r="H1456" s="726"/>
      <c r="I1456" s="726"/>
      <c r="J1456" s="726"/>
      <c r="K1456" s="727"/>
      <c r="L1456" s="726"/>
      <c r="M1456" s="726"/>
      <c r="N1456" s="726"/>
      <c r="O1456" s="726"/>
      <c r="P1456" s="726"/>
      <c r="Q1456" s="728"/>
      <c r="AE1456" s="34" t="s">
        <v>46</v>
      </c>
      <c r="AF1456" s="54">
        <f>(Z1451-Z1445)+(AF1451-AF1445)</f>
        <v>160428.72</v>
      </c>
    </row>
    <row r="1457" spans="1:39" ht="15.75" x14ac:dyDescent="0.25">
      <c r="A1457" s="725"/>
      <c r="B1457" s="726"/>
      <c r="C1457" s="726"/>
      <c r="D1457" s="726"/>
      <c r="E1457" s="726"/>
      <c r="F1457" s="726"/>
      <c r="G1457" s="726"/>
      <c r="H1457" s="726"/>
      <c r="I1457" s="726"/>
      <c r="J1457" s="726"/>
      <c r="K1457" s="727"/>
      <c r="L1457" s="726"/>
      <c r="M1457" s="726"/>
      <c r="N1457" s="726"/>
      <c r="O1457" s="726"/>
      <c r="P1457" s="726"/>
      <c r="Q1457" s="728"/>
      <c r="AE1457" s="34" t="s">
        <v>47</v>
      </c>
      <c r="AF1457" s="54">
        <f>W1451+AD1451</f>
        <v>0</v>
      </c>
    </row>
    <row r="1458" spans="1:39" ht="15.75" x14ac:dyDescent="0.25">
      <c r="A1458" s="725"/>
      <c r="B1458" s="726"/>
      <c r="C1458" s="726"/>
      <c r="D1458" s="726"/>
      <c r="E1458" s="726"/>
      <c r="F1458" s="726"/>
      <c r="G1458" s="726"/>
      <c r="H1458" s="726"/>
      <c r="I1458" s="726"/>
      <c r="J1458" s="726"/>
      <c r="K1458" s="727"/>
      <c r="L1458" s="726"/>
      <c r="M1458" s="726"/>
      <c r="N1458" s="726"/>
      <c r="O1458" s="726"/>
      <c r="P1458" s="726"/>
      <c r="Q1458" s="728"/>
      <c r="AE1458" s="34" t="s">
        <v>48</v>
      </c>
      <c r="AF1458" s="54">
        <f>Z1445+AF1445</f>
        <v>0</v>
      </c>
    </row>
    <row r="1459" spans="1:39" ht="15.75" x14ac:dyDescent="0.25">
      <c r="A1459" s="725"/>
      <c r="B1459" s="726"/>
      <c r="C1459" s="726"/>
      <c r="D1459" s="726"/>
      <c r="E1459" s="726"/>
      <c r="F1459" s="726"/>
      <c r="G1459" s="726"/>
      <c r="H1459" s="726"/>
      <c r="I1459" s="726"/>
      <c r="J1459" s="726"/>
      <c r="K1459" s="727"/>
      <c r="L1459" s="726"/>
      <c r="M1459" s="726"/>
      <c r="N1459" s="726"/>
      <c r="O1459" s="726"/>
      <c r="P1459" s="726"/>
      <c r="Q1459" s="728"/>
      <c r="AE1459" s="34" t="s">
        <v>49</v>
      </c>
      <c r="AF1459" s="55">
        <f>SUM(AF1456:AF1458)</f>
        <v>160428.72</v>
      </c>
    </row>
    <row r="1460" spans="1:39" x14ac:dyDescent="0.25">
      <c r="A1460" s="725"/>
      <c r="B1460" s="726"/>
      <c r="C1460" s="726"/>
      <c r="D1460" s="726"/>
      <c r="E1460" s="726"/>
      <c r="F1460" s="726"/>
      <c r="G1460" s="726"/>
      <c r="H1460" s="726"/>
      <c r="I1460" s="726"/>
      <c r="J1460" s="726"/>
      <c r="K1460" s="727"/>
      <c r="L1460" s="726"/>
      <c r="M1460" s="726"/>
      <c r="N1460" s="726"/>
      <c r="O1460" s="726"/>
      <c r="P1460" s="726"/>
      <c r="Q1460" s="728"/>
    </row>
    <row r="1461" spans="1:39" ht="15.75" thickBot="1" x14ac:dyDescent="0.3">
      <c r="A1461" s="729"/>
      <c r="B1461" s="730"/>
      <c r="C1461" s="730"/>
      <c r="D1461" s="730"/>
      <c r="E1461" s="730"/>
      <c r="F1461" s="730"/>
      <c r="G1461" s="730"/>
      <c r="H1461" s="730"/>
      <c r="I1461" s="730"/>
      <c r="J1461" s="730"/>
      <c r="K1461" s="731"/>
      <c r="L1461" s="730"/>
      <c r="M1461" s="730"/>
      <c r="N1461" s="730"/>
      <c r="O1461" s="730"/>
      <c r="P1461" s="730"/>
      <c r="Q1461" s="732"/>
    </row>
    <row r="1462" spans="1:39" ht="15.75" thickTop="1" x14ac:dyDescent="0.25"/>
    <row r="1464" spans="1:39" ht="15.75" thickBot="1" x14ac:dyDescent="0.3"/>
    <row r="1465" spans="1:39" ht="27" thickBot="1" x14ac:dyDescent="0.3">
      <c r="A1465" s="733" t="s">
        <v>150</v>
      </c>
      <c r="B1465" s="734"/>
      <c r="C1465" s="734"/>
      <c r="D1465" s="734"/>
      <c r="E1465" s="734"/>
      <c r="F1465" s="734"/>
      <c r="G1465" s="734"/>
      <c r="H1465" s="734"/>
      <c r="I1465" s="734"/>
      <c r="J1465" s="734"/>
      <c r="K1465" s="735"/>
      <c r="L1465" s="734"/>
      <c r="M1465" s="734"/>
      <c r="N1465" s="734"/>
      <c r="O1465" s="734"/>
      <c r="P1465" s="734"/>
      <c r="Q1465" s="734"/>
      <c r="R1465" s="734"/>
      <c r="S1465" s="734"/>
      <c r="T1465" s="734"/>
      <c r="U1465" s="734"/>
      <c r="V1465" s="734"/>
      <c r="W1465" s="734"/>
      <c r="X1465" s="734"/>
      <c r="Y1465" s="734"/>
      <c r="Z1465" s="734"/>
      <c r="AA1465" s="734"/>
      <c r="AB1465" s="734"/>
      <c r="AC1465" s="734"/>
      <c r="AD1465" s="734"/>
      <c r="AE1465" s="734"/>
      <c r="AF1465" s="734"/>
      <c r="AG1465" s="734"/>
      <c r="AH1465" s="734"/>
      <c r="AI1465" s="734"/>
      <c r="AJ1465" s="734"/>
      <c r="AK1465" s="736"/>
      <c r="AL1465" s="73"/>
      <c r="AM1465" s="45"/>
    </row>
    <row r="1466" spans="1:39" ht="21" customHeight="1" x14ac:dyDescent="0.25">
      <c r="A1466" s="737" t="s">
        <v>114</v>
      </c>
      <c r="B1466" s="738"/>
      <c r="C1466" s="744" t="s">
        <v>41</v>
      </c>
      <c r="D1466" s="745"/>
      <c r="E1466" s="748" t="s">
        <v>100</v>
      </c>
      <c r="F1466" s="749"/>
      <c r="G1466" s="749"/>
      <c r="H1466" s="749"/>
      <c r="I1466" s="749"/>
      <c r="J1466" s="749"/>
      <c r="K1466" s="750"/>
      <c r="L1466" s="749"/>
      <c r="M1466" s="749"/>
      <c r="N1466" s="749"/>
      <c r="O1466" s="754" t="s">
        <v>77</v>
      </c>
      <c r="P1466" s="755"/>
      <c r="Q1466" s="755"/>
      <c r="R1466" s="755"/>
      <c r="S1466" s="755"/>
      <c r="T1466" s="755"/>
      <c r="U1466" s="755"/>
      <c r="V1466" s="755"/>
      <c r="W1466" s="755"/>
      <c r="X1466" s="755"/>
      <c r="Y1466" s="755"/>
      <c r="Z1466" s="755"/>
      <c r="AA1466" s="755"/>
      <c r="AB1466" s="755"/>
      <c r="AC1466" s="755"/>
      <c r="AD1466" s="755"/>
      <c r="AE1466" s="755"/>
      <c r="AF1466" s="755"/>
      <c r="AG1466" s="755"/>
      <c r="AH1466" s="755"/>
      <c r="AI1466" s="755"/>
      <c r="AJ1466" s="755"/>
      <c r="AK1466" s="756"/>
      <c r="AL1466" s="63"/>
    </row>
    <row r="1467" spans="1:39" ht="36" customHeight="1" thickBot="1" x14ac:dyDescent="0.3">
      <c r="A1467" s="739"/>
      <c r="B1467" s="740"/>
      <c r="C1467" s="746"/>
      <c r="D1467" s="747"/>
      <c r="E1467" s="751"/>
      <c r="F1467" s="752"/>
      <c r="G1467" s="752"/>
      <c r="H1467" s="752"/>
      <c r="I1467" s="752"/>
      <c r="J1467" s="752"/>
      <c r="K1467" s="753"/>
      <c r="L1467" s="752"/>
      <c r="M1467" s="752"/>
      <c r="N1467" s="752"/>
      <c r="O1467" s="757"/>
      <c r="P1467" s="758"/>
      <c r="Q1467" s="758"/>
      <c r="R1467" s="758"/>
      <c r="S1467" s="758"/>
      <c r="T1467" s="758"/>
      <c r="U1467" s="758"/>
      <c r="V1467" s="758"/>
      <c r="W1467" s="758"/>
      <c r="X1467" s="758"/>
      <c r="Y1467" s="758"/>
      <c r="Z1467" s="758"/>
      <c r="AA1467" s="758"/>
      <c r="AB1467" s="758"/>
      <c r="AC1467" s="758"/>
      <c r="AD1467" s="758"/>
      <c r="AE1467" s="758"/>
      <c r="AF1467" s="758"/>
      <c r="AG1467" s="758"/>
      <c r="AH1467" s="758"/>
      <c r="AI1467" s="758"/>
      <c r="AJ1467" s="758"/>
      <c r="AK1467" s="759"/>
      <c r="AL1467" s="63"/>
    </row>
    <row r="1468" spans="1:39" s="33" customFormat="1" ht="84" customHeight="1" thickBot="1" x14ac:dyDescent="0.35">
      <c r="A1468" s="739"/>
      <c r="B1468" s="741"/>
      <c r="C1468" s="760" t="s">
        <v>43</v>
      </c>
      <c r="D1468" s="762" t="s">
        <v>44</v>
      </c>
      <c r="E1468" s="764" t="s">
        <v>59</v>
      </c>
      <c r="F1468" s="765"/>
      <c r="G1468" s="765"/>
      <c r="H1468" s="766"/>
      <c r="I1468" s="767" t="s">
        <v>58</v>
      </c>
      <c r="J1468" s="768"/>
      <c r="K1468" s="769"/>
      <c r="L1468" s="770"/>
      <c r="M1468" s="771" t="s">
        <v>49</v>
      </c>
      <c r="N1468" s="772"/>
      <c r="O1468" s="773" t="s">
        <v>103</v>
      </c>
      <c r="P1468" s="774"/>
      <c r="Q1468" s="774"/>
      <c r="R1468" s="775"/>
      <c r="S1468" s="776" t="s">
        <v>49</v>
      </c>
      <c r="T1468" s="777"/>
      <c r="U1468" s="778" t="s">
        <v>104</v>
      </c>
      <c r="V1468" s="779"/>
      <c r="W1468" s="779"/>
      <c r="X1468" s="779"/>
      <c r="Y1468" s="779"/>
      <c r="Z1468" s="780"/>
      <c r="AA1468" s="781" t="s">
        <v>49</v>
      </c>
      <c r="AB1468" s="782"/>
      <c r="AC1468" s="783" t="s">
        <v>105</v>
      </c>
      <c r="AD1468" s="784"/>
      <c r="AE1468" s="784"/>
      <c r="AF1468" s="785"/>
      <c r="AG1468" s="786" t="s">
        <v>49</v>
      </c>
      <c r="AH1468" s="787"/>
      <c r="AI1468" s="788" t="s">
        <v>23</v>
      </c>
      <c r="AJ1468" s="789"/>
      <c r="AK1468" s="790"/>
      <c r="AL1468" s="62"/>
    </row>
    <row r="1469" spans="1:39" ht="113.25" thickBot="1" x14ac:dyDescent="0.3">
      <c r="A1469" s="742"/>
      <c r="B1469" s="743"/>
      <c r="C1469" s="761"/>
      <c r="D1469" s="763"/>
      <c r="E1469" s="91" t="s">
        <v>81</v>
      </c>
      <c r="F1469" s="619" t="s">
        <v>82</v>
      </c>
      <c r="G1469" s="91" t="s">
        <v>83</v>
      </c>
      <c r="H1469" s="619" t="s">
        <v>84</v>
      </c>
      <c r="I1469" s="197" t="s">
        <v>81</v>
      </c>
      <c r="J1469" s="64" t="s">
        <v>92</v>
      </c>
      <c r="K1469" s="197" t="s">
        <v>93</v>
      </c>
      <c r="L1469" s="64" t="s">
        <v>94</v>
      </c>
      <c r="M1469" s="98" t="s">
        <v>85</v>
      </c>
      <c r="N1469" s="207" t="s">
        <v>86</v>
      </c>
      <c r="O1469" s="100" t="s">
        <v>87</v>
      </c>
      <c r="P1469" s="102" t="s">
        <v>101</v>
      </c>
      <c r="Q1469" s="100" t="s">
        <v>88</v>
      </c>
      <c r="R1469" s="102" t="s">
        <v>102</v>
      </c>
      <c r="S1469" s="103" t="s">
        <v>89</v>
      </c>
      <c r="T1469" s="213" t="s">
        <v>90</v>
      </c>
      <c r="U1469" s="104" t="s">
        <v>87</v>
      </c>
      <c r="V1469" s="107" t="s">
        <v>106</v>
      </c>
      <c r="W1469" s="105" t="s">
        <v>107</v>
      </c>
      <c r="X1469" s="108" t="s">
        <v>88</v>
      </c>
      <c r="Y1469" s="107" t="s">
        <v>108</v>
      </c>
      <c r="Z1469" s="105" t="s">
        <v>109</v>
      </c>
      <c r="AA1469" s="110" t="s">
        <v>95</v>
      </c>
      <c r="AB1469" s="111" t="s">
        <v>96</v>
      </c>
      <c r="AC1469" s="112" t="s">
        <v>87</v>
      </c>
      <c r="AD1469" s="113" t="s">
        <v>101</v>
      </c>
      <c r="AE1469" s="112" t="s">
        <v>88</v>
      </c>
      <c r="AF1469" s="113" t="s">
        <v>102</v>
      </c>
      <c r="AG1469" s="114" t="s">
        <v>91</v>
      </c>
      <c r="AH1469" s="115" t="s">
        <v>110</v>
      </c>
      <c r="AI1469" s="120" t="s">
        <v>111</v>
      </c>
      <c r="AJ1469" s="122" t="s">
        <v>112</v>
      </c>
      <c r="AK1469" s="151" t="s">
        <v>79</v>
      </c>
      <c r="AL1469" s="58"/>
      <c r="AM1469" s="59"/>
    </row>
    <row r="1470" spans="1:39" ht="15.75" thickBot="1" x14ac:dyDescent="0.3">
      <c r="A1470" s="708" t="s">
        <v>1</v>
      </c>
      <c r="B1470" s="709"/>
      <c r="C1470" s="139" t="s">
        <v>2</v>
      </c>
      <c r="D1470" s="143" t="s">
        <v>3</v>
      </c>
      <c r="E1470" s="144" t="s">
        <v>4</v>
      </c>
      <c r="F1470" s="264" t="s">
        <v>5</v>
      </c>
      <c r="G1470" s="144" t="s">
        <v>33</v>
      </c>
      <c r="H1470" s="264" t="s">
        <v>34</v>
      </c>
      <c r="I1470" s="263" t="s">
        <v>18</v>
      </c>
      <c r="J1470" s="146" t="s">
        <v>19</v>
      </c>
      <c r="K1470" s="263" t="s">
        <v>20</v>
      </c>
      <c r="L1470" s="264" t="s">
        <v>21</v>
      </c>
      <c r="M1470" s="145" t="s">
        <v>22</v>
      </c>
      <c r="N1470" s="264" t="s">
        <v>35</v>
      </c>
      <c r="O1470" s="144" t="s">
        <v>36</v>
      </c>
      <c r="P1470" s="264" t="s">
        <v>37</v>
      </c>
      <c r="Q1470" s="144" t="s">
        <v>38</v>
      </c>
      <c r="R1470" s="264" t="s">
        <v>24</v>
      </c>
      <c r="S1470" s="145" t="s">
        <v>25</v>
      </c>
      <c r="T1470" s="146" t="s">
        <v>26</v>
      </c>
      <c r="U1470" s="144" t="s">
        <v>27</v>
      </c>
      <c r="V1470" s="88" t="s">
        <v>28</v>
      </c>
      <c r="W1470" s="147" t="s">
        <v>29</v>
      </c>
      <c r="X1470" s="148" t="s">
        <v>30</v>
      </c>
      <c r="Y1470" s="89" t="s">
        <v>31</v>
      </c>
      <c r="Z1470" s="264" t="s">
        <v>32</v>
      </c>
      <c r="AA1470" s="145" t="s">
        <v>51</v>
      </c>
      <c r="AB1470" s="140" t="s">
        <v>52</v>
      </c>
      <c r="AC1470" s="144" t="s">
        <v>53</v>
      </c>
      <c r="AD1470" s="140" t="s">
        <v>54</v>
      </c>
      <c r="AE1470" s="144" t="s">
        <v>55</v>
      </c>
      <c r="AF1470" s="140" t="s">
        <v>56</v>
      </c>
      <c r="AG1470" s="145" t="s">
        <v>60</v>
      </c>
      <c r="AH1470" s="140" t="s">
        <v>61</v>
      </c>
      <c r="AI1470" s="139" t="s">
        <v>62</v>
      </c>
      <c r="AJ1470" s="140" t="s">
        <v>63</v>
      </c>
      <c r="AK1470" s="152" t="s">
        <v>64</v>
      </c>
      <c r="AL1470" s="60"/>
      <c r="AM1470" s="59"/>
    </row>
    <row r="1471" spans="1:39" ht="37.5" x14ac:dyDescent="0.25">
      <c r="A1471" s="31">
        <v>1</v>
      </c>
      <c r="B1471" s="131" t="s">
        <v>71</v>
      </c>
      <c r="C1471" s="864">
        <f>C1438</f>
        <v>1237926.82</v>
      </c>
      <c r="D1471" s="865">
        <f>C1471-AH1485</f>
        <v>1077498.1000000001</v>
      </c>
      <c r="E1471" s="467"/>
      <c r="F1471" s="468"/>
      <c r="G1471" s="434">
        <v>13</v>
      </c>
      <c r="H1471" s="475">
        <v>748829.84</v>
      </c>
      <c r="I1471" s="199"/>
      <c r="J1471" s="437"/>
      <c r="K1471" s="199">
        <v>13</v>
      </c>
      <c r="L1471" s="437">
        <v>748829.84</v>
      </c>
      <c r="M1471" s="248">
        <f t="shared" ref="M1471:M1478" si="932">SUM(I1471,K1471)</f>
        <v>13</v>
      </c>
      <c r="N1471" s="249">
        <f t="shared" ref="N1471:N1478" si="933">SUM(J1471,L1471)</f>
        <v>748829.84</v>
      </c>
      <c r="O1471" s="226"/>
      <c r="P1471" s="221"/>
      <c r="Q1471" s="226"/>
      <c r="R1471" s="221"/>
      <c r="S1471" s="245">
        <f t="shared" ref="S1471:S1478" si="934">O1471+Q1471</f>
        <v>0</v>
      </c>
      <c r="T1471" s="246">
        <f t="shared" ref="T1471:T1478" si="935">P1471+R1471</f>
        <v>0</v>
      </c>
      <c r="U1471" s="231"/>
      <c r="V1471" s="232"/>
      <c r="W1471" s="230"/>
      <c r="X1471" s="452">
        <v>1</v>
      </c>
      <c r="Y1471" s="444">
        <v>4617.5</v>
      </c>
      <c r="Z1471" s="442">
        <v>382.5</v>
      </c>
      <c r="AA1471" s="239">
        <f t="shared" ref="AA1471:AA1478" si="936">U1471+X1471</f>
        <v>1</v>
      </c>
      <c r="AB1471" s="229">
        <f t="shared" ref="AB1471:AB1478" si="937">W1471+Z1471</f>
        <v>382.5</v>
      </c>
      <c r="AC1471" s="219"/>
      <c r="AD1471" s="222"/>
      <c r="AE1471" s="425">
        <v>2</v>
      </c>
      <c r="AF1471" s="431">
        <v>89599.11</v>
      </c>
      <c r="AG1471" s="261">
        <f t="shared" ref="AG1471:AG1478" si="938">U1471+X1471+AC1471+AE1471</f>
        <v>3</v>
      </c>
      <c r="AH1471" s="262">
        <f t="shared" ref="AH1471:AH1478" si="939">W1471+Z1471+AD1471+AF1471</f>
        <v>89981.61</v>
      </c>
      <c r="AI1471" s="67">
        <f>AD1471/C1438</f>
        <v>0</v>
      </c>
      <c r="AJ1471" s="141">
        <f>AF1471/C1438</f>
        <v>7.2378357551054595E-2</v>
      </c>
      <c r="AK1471" s="153">
        <f>AH1471/C1438</f>
        <v>7.2687341889886514E-2</v>
      </c>
      <c r="AL1471" s="61"/>
      <c r="AM1471" s="59"/>
    </row>
    <row r="1472" spans="1:39" ht="75" x14ac:dyDescent="0.25">
      <c r="A1472" s="32">
        <v>2</v>
      </c>
      <c r="B1472" s="131" t="s">
        <v>72</v>
      </c>
      <c r="C1472" s="864"/>
      <c r="D1472" s="865"/>
      <c r="E1472" s="467"/>
      <c r="F1472" s="468"/>
      <c r="G1472" s="434"/>
      <c r="H1472" s="475"/>
      <c r="I1472" s="199"/>
      <c r="J1472" s="437"/>
      <c r="K1472" s="199"/>
      <c r="L1472" s="437"/>
      <c r="M1472" s="248">
        <f t="shared" si="932"/>
        <v>0</v>
      </c>
      <c r="N1472" s="249">
        <f t="shared" si="933"/>
        <v>0</v>
      </c>
      <c r="O1472" s="226"/>
      <c r="P1472" s="221"/>
      <c r="Q1472" s="226"/>
      <c r="R1472" s="221"/>
      <c r="S1472" s="245">
        <f t="shared" si="934"/>
        <v>0</v>
      </c>
      <c r="T1472" s="246">
        <f t="shared" si="935"/>
        <v>0</v>
      </c>
      <c r="U1472" s="231"/>
      <c r="V1472" s="232"/>
      <c r="W1472" s="230"/>
      <c r="X1472" s="242"/>
      <c r="Y1472" s="232"/>
      <c r="Z1472" s="230"/>
      <c r="AA1472" s="239">
        <f t="shared" si="936"/>
        <v>0</v>
      </c>
      <c r="AB1472" s="229">
        <f t="shared" si="937"/>
        <v>0</v>
      </c>
      <c r="AC1472" s="219"/>
      <c r="AD1472" s="222"/>
      <c r="AE1472" s="425"/>
      <c r="AF1472" s="431"/>
      <c r="AG1472" s="261">
        <f t="shared" si="938"/>
        <v>0</v>
      </c>
      <c r="AH1472" s="262">
        <f t="shared" si="939"/>
        <v>0</v>
      </c>
      <c r="AI1472" s="67">
        <f>AD1472/C1438</f>
        <v>0</v>
      </c>
      <c r="AJ1472" s="141">
        <f>AF1472/C1438</f>
        <v>0</v>
      </c>
      <c r="AK1472" s="153">
        <f>AH1472/C1438</f>
        <v>0</v>
      </c>
      <c r="AL1472" s="61"/>
      <c r="AM1472" s="59"/>
    </row>
    <row r="1473" spans="1:39" ht="37.5" x14ac:dyDescent="0.25">
      <c r="A1473" s="32">
        <v>3</v>
      </c>
      <c r="B1473" s="131" t="s">
        <v>73</v>
      </c>
      <c r="C1473" s="864"/>
      <c r="D1473" s="865"/>
      <c r="E1473" s="467"/>
      <c r="F1473" s="468"/>
      <c r="G1473" s="434"/>
      <c r="H1473" s="475"/>
      <c r="I1473" s="199"/>
      <c r="J1473" s="437"/>
      <c r="K1473" s="199"/>
      <c r="L1473" s="437"/>
      <c r="M1473" s="248">
        <f t="shared" si="932"/>
        <v>0</v>
      </c>
      <c r="N1473" s="249">
        <f t="shared" si="933"/>
        <v>0</v>
      </c>
      <c r="O1473" s="226"/>
      <c r="P1473" s="221"/>
      <c r="Q1473" s="226"/>
      <c r="R1473" s="221"/>
      <c r="S1473" s="245">
        <f t="shared" si="934"/>
        <v>0</v>
      </c>
      <c r="T1473" s="246">
        <f t="shared" si="935"/>
        <v>0</v>
      </c>
      <c r="U1473" s="231"/>
      <c r="V1473" s="232"/>
      <c r="W1473" s="230"/>
      <c r="X1473" s="242"/>
      <c r="Y1473" s="232"/>
      <c r="Z1473" s="230"/>
      <c r="AA1473" s="239">
        <f t="shared" si="936"/>
        <v>0</v>
      </c>
      <c r="AB1473" s="229">
        <f t="shared" si="937"/>
        <v>0</v>
      </c>
      <c r="AC1473" s="219"/>
      <c r="AD1473" s="222"/>
      <c r="AE1473" s="425"/>
      <c r="AF1473" s="431"/>
      <c r="AG1473" s="261">
        <f t="shared" si="938"/>
        <v>0</v>
      </c>
      <c r="AH1473" s="262">
        <f t="shared" si="939"/>
        <v>0</v>
      </c>
      <c r="AI1473" s="67">
        <f>AD1473/C1438</f>
        <v>0</v>
      </c>
      <c r="AJ1473" s="141">
        <f>AF1473/C1438</f>
        <v>0</v>
      </c>
      <c r="AK1473" s="153">
        <f>AH1473/C1438</f>
        <v>0</v>
      </c>
      <c r="AL1473" s="61"/>
      <c r="AM1473" s="59"/>
    </row>
    <row r="1474" spans="1:39" ht="37.5" x14ac:dyDescent="0.25">
      <c r="A1474" s="32">
        <v>4</v>
      </c>
      <c r="B1474" s="131" t="s">
        <v>74</v>
      </c>
      <c r="C1474" s="864"/>
      <c r="D1474" s="865"/>
      <c r="E1474" s="467"/>
      <c r="F1474" s="468"/>
      <c r="G1474" s="434"/>
      <c r="H1474" s="475"/>
      <c r="I1474" s="199"/>
      <c r="J1474" s="437"/>
      <c r="K1474" s="199"/>
      <c r="L1474" s="437"/>
      <c r="M1474" s="248">
        <f t="shared" si="932"/>
        <v>0</v>
      </c>
      <c r="N1474" s="249">
        <f t="shared" si="933"/>
        <v>0</v>
      </c>
      <c r="O1474" s="226"/>
      <c r="P1474" s="221"/>
      <c r="Q1474" s="226"/>
      <c r="R1474" s="221"/>
      <c r="S1474" s="245">
        <f t="shared" si="934"/>
        <v>0</v>
      </c>
      <c r="T1474" s="246">
        <f t="shared" si="935"/>
        <v>0</v>
      </c>
      <c r="U1474" s="231"/>
      <c r="V1474" s="232"/>
      <c r="W1474" s="230"/>
      <c r="X1474" s="242"/>
      <c r="Y1474" s="232"/>
      <c r="Z1474" s="230"/>
      <c r="AA1474" s="239">
        <f t="shared" si="936"/>
        <v>0</v>
      </c>
      <c r="AB1474" s="229">
        <f t="shared" si="937"/>
        <v>0</v>
      </c>
      <c r="AC1474" s="219"/>
      <c r="AD1474" s="222"/>
      <c r="AE1474" s="425"/>
      <c r="AF1474" s="431"/>
      <c r="AG1474" s="261">
        <f t="shared" si="938"/>
        <v>0</v>
      </c>
      <c r="AH1474" s="262">
        <f t="shared" si="939"/>
        <v>0</v>
      </c>
      <c r="AI1474" s="67">
        <f>AD1474/C1438</f>
        <v>0</v>
      </c>
      <c r="AJ1474" s="141">
        <f>AF1474/C1438</f>
        <v>0</v>
      </c>
      <c r="AK1474" s="153">
        <f>AH1474/C1438</f>
        <v>0</v>
      </c>
      <c r="AL1474" s="61"/>
      <c r="AM1474" s="59"/>
    </row>
    <row r="1475" spans="1:39" ht="37.5" x14ac:dyDescent="0.25">
      <c r="A1475" s="32">
        <v>5</v>
      </c>
      <c r="B1475" s="131" t="s">
        <v>75</v>
      </c>
      <c r="C1475" s="864"/>
      <c r="D1475" s="865"/>
      <c r="E1475" s="467"/>
      <c r="F1475" s="468"/>
      <c r="G1475" s="434"/>
      <c r="H1475" s="475"/>
      <c r="I1475" s="199"/>
      <c r="J1475" s="437"/>
      <c r="K1475" s="199"/>
      <c r="L1475" s="437"/>
      <c r="M1475" s="248">
        <f t="shared" si="932"/>
        <v>0</v>
      </c>
      <c r="N1475" s="249">
        <f t="shared" si="933"/>
        <v>0</v>
      </c>
      <c r="O1475" s="226"/>
      <c r="P1475" s="221"/>
      <c r="Q1475" s="226"/>
      <c r="R1475" s="221"/>
      <c r="S1475" s="245">
        <f t="shared" si="934"/>
        <v>0</v>
      </c>
      <c r="T1475" s="246">
        <f t="shared" si="935"/>
        <v>0</v>
      </c>
      <c r="U1475" s="231"/>
      <c r="V1475" s="232"/>
      <c r="W1475" s="230"/>
      <c r="X1475" s="242"/>
      <c r="Y1475" s="232"/>
      <c r="Z1475" s="230"/>
      <c r="AA1475" s="239">
        <f t="shared" si="936"/>
        <v>0</v>
      </c>
      <c r="AB1475" s="229">
        <f t="shared" si="937"/>
        <v>0</v>
      </c>
      <c r="AC1475" s="219"/>
      <c r="AD1475" s="222"/>
      <c r="AE1475" s="425"/>
      <c r="AF1475" s="431"/>
      <c r="AG1475" s="261">
        <f t="shared" si="938"/>
        <v>0</v>
      </c>
      <c r="AH1475" s="262">
        <f t="shared" si="939"/>
        <v>0</v>
      </c>
      <c r="AI1475" s="67">
        <f>AD1475/C1438</f>
        <v>0</v>
      </c>
      <c r="AJ1475" s="141">
        <f>AF1475/C1438</f>
        <v>0</v>
      </c>
      <c r="AK1475" s="153">
        <f>AH1475/C1438</f>
        <v>0</v>
      </c>
      <c r="AL1475" s="61"/>
      <c r="AM1475" s="59"/>
    </row>
    <row r="1476" spans="1:39" ht="37.5" x14ac:dyDescent="0.25">
      <c r="A1476" s="32">
        <v>6</v>
      </c>
      <c r="B1476" s="131" t="s">
        <v>76</v>
      </c>
      <c r="C1476" s="864"/>
      <c r="D1476" s="865"/>
      <c r="E1476" s="467"/>
      <c r="F1476" s="468"/>
      <c r="G1476" s="434"/>
      <c r="H1476" s="475"/>
      <c r="I1476" s="199"/>
      <c r="J1476" s="440"/>
      <c r="K1476" s="199"/>
      <c r="L1476" s="437"/>
      <c r="M1476" s="248">
        <f t="shared" si="932"/>
        <v>0</v>
      </c>
      <c r="N1476" s="249">
        <f t="shared" si="933"/>
        <v>0</v>
      </c>
      <c r="O1476" s="226"/>
      <c r="P1476" s="221"/>
      <c r="Q1476" s="226"/>
      <c r="R1476" s="221"/>
      <c r="S1476" s="245">
        <f t="shared" si="934"/>
        <v>0</v>
      </c>
      <c r="T1476" s="246">
        <f t="shared" si="935"/>
        <v>0</v>
      </c>
      <c r="U1476" s="231"/>
      <c r="V1476" s="232"/>
      <c r="W1476" s="230"/>
      <c r="X1476" s="242"/>
      <c r="Y1476" s="232"/>
      <c r="Z1476" s="230"/>
      <c r="AA1476" s="239">
        <f t="shared" si="936"/>
        <v>0</v>
      </c>
      <c r="AB1476" s="229">
        <f t="shared" si="937"/>
        <v>0</v>
      </c>
      <c r="AC1476" s="219"/>
      <c r="AD1476" s="222"/>
      <c r="AE1476" s="425"/>
      <c r="AF1476" s="431"/>
      <c r="AG1476" s="261">
        <f t="shared" si="938"/>
        <v>0</v>
      </c>
      <c r="AH1476" s="262">
        <f t="shared" si="939"/>
        <v>0</v>
      </c>
      <c r="AI1476" s="67">
        <f>AD1476/C1438</f>
        <v>0</v>
      </c>
      <c r="AJ1476" s="141">
        <f>AF1476/C1438</f>
        <v>0</v>
      </c>
      <c r="AK1476" s="153">
        <f>AH1476/C1438</f>
        <v>0</v>
      </c>
      <c r="AL1476" s="61"/>
      <c r="AM1476" s="59"/>
    </row>
    <row r="1477" spans="1:39" ht="38.25" thickBot="1" x14ac:dyDescent="0.35">
      <c r="A1477" s="32">
        <v>7</v>
      </c>
      <c r="B1477" s="132" t="s">
        <v>42</v>
      </c>
      <c r="C1477" s="864"/>
      <c r="D1477" s="865"/>
      <c r="E1477" s="92"/>
      <c r="F1477" s="468"/>
      <c r="G1477" s="26"/>
      <c r="H1477" s="475"/>
      <c r="I1477" s="199"/>
      <c r="J1477" s="29"/>
      <c r="K1477" s="199"/>
      <c r="L1477" s="437"/>
      <c r="M1477" s="248">
        <f t="shared" si="932"/>
        <v>0</v>
      </c>
      <c r="N1477" s="249">
        <f t="shared" si="933"/>
        <v>0</v>
      </c>
      <c r="O1477" s="226"/>
      <c r="P1477" s="221"/>
      <c r="Q1477" s="226"/>
      <c r="R1477" s="221"/>
      <c r="S1477" s="245">
        <f t="shared" si="934"/>
        <v>0</v>
      </c>
      <c r="T1477" s="246">
        <f t="shared" si="935"/>
        <v>0</v>
      </c>
      <c r="U1477" s="231"/>
      <c r="V1477" s="232"/>
      <c r="W1477" s="230"/>
      <c r="X1477" s="242"/>
      <c r="Y1477" s="232"/>
      <c r="Z1477" s="230"/>
      <c r="AA1477" s="239">
        <f t="shared" si="936"/>
        <v>0</v>
      </c>
      <c r="AB1477" s="229">
        <f t="shared" si="937"/>
        <v>0</v>
      </c>
      <c r="AC1477" s="219"/>
      <c r="AD1477" s="222"/>
      <c r="AE1477" s="425"/>
      <c r="AF1477" s="431"/>
      <c r="AG1477" s="261">
        <f t="shared" si="938"/>
        <v>0</v>
      </c>
      <c r="AH1477" s="262">
        <f t="shared" si="939"/>
        <v>0</v>
      </c>
      <c r="AI1477" s="67">
        <f>AD1477/C1438</f>
        <v>0</v>
      </c>
      <c r="AJ1477" s="141">
        <f>AF1477/C1438</f>
        <v>0</v>
      </c>
      <c r="AK1477" s="153">
        <f>AH1477/C1438</f>
        <v>0</v>
      </c>
      <c r="AL1477" s="61"/>
      <c r="AM1477" s="59"/>
    </row>
    <row r="1478" spans="1:39" ht="38.25" thickBot="1" x14ac:dyDescent="0.3">
      <c r="A1478" s="32">
        <v>8</v>
      </c>
      <c r="B1478" s="133" t="s">
        <v>67</v>
      </c>
      <c r="C1478" s="864"/>
      <c r="D1478" s="865"/>
      <c r="E1478" s="92"/>
      <c r="F1478" s="468"/>
      <c r="G1478" s="26"/>
      <c r="H1478" s="475"/>
      <c r="I1478" s="199"/>
      <c r="J1478" s="29"/>
      <c r="K1478" s="199"/>
      <c r="L1478" s="437"/>
      <c r="M1478" s="248">
        <f t="shared" si="932"/>
        <v>0</v>
      </c>
      <c r="N1478" s="249">
        <f t="shared" si="933"/>
        <v>0</v>
      </c>
      <c r="O1478" s="226"/>
      <c r="P1478" s="221"/>
      <c r="Q1478" s="226"/>
      <c r="R1478" s="221"/>
      <c r="S1478" s="245">
        <f t="shared" si="934"/>
        <v>0</v>
      </c>
      <c r="T1478" s="246">
        <f t="shared" si="935"/>
        <v>0</v>
      </c>
      <c r="U1478" s="231"/>
      <c r="V1478" s="232"/>
      <c r="W1478" s="230"/>
      <c r="X1478" s="242"/>
      <c r="Y1478" s="232"/>
      <c r="Z1478" s="230"/>
      <c r="AA1478" s="239">
        <f t="shared" si="936"/>
        <v>0</v>
      </c>
      <c r="AB1478" s="229">
        <f t="shared" si="937"/>
        <v>0</v>
      </c>
      <c r="AC1478" s="219"/>
      <c r="AD1478" s="222"/>
      <c r="AE1478" s="425"/>
      <c r="AF1478" s="431"/>
      <c r="AG1478" s="261">
        <f t="shared" si="938"/>
        <v>0</v>
      </c>
      <c r="AH1478" s="262">
        <f t="shared" si="939"/>
        <v>0</v>
      </c>
      <c r="AI1478" s="67">
        <f>AD1478/C$1438</f>
        <v>0</v>
      </c>
      <c r="AJ1478" s="141">
        <f>AF1478/C$1438</f>
        <v>0</v>
      </c>
      <c r="AK1478" s="153">
        <f>AH1478/C$1438</f>
        <v>0</v>
      </c>
      <c r="AL1478" s="61"/>
      <c r="AM1478" s="59"/>
    </row>
    <row r="1479" spans="1:39" s="423" customFormat="1" ht="21" x14ac:dyDescent="0.25">
      <c r="A1479" s="426" t="s">
        <v>69</v>
      </c>
      <c r="B1479" s="489" t="s">
        <v>293</v>
      </c>
      <c r="C1479" s="864"/>
      <c r="D1479" s="865"/>
      <c r="E1479" s="467">
        <v>1</v>
      </c>
      <c r="F1479" s="468">
        <v>21774</v>
      </c>
      <c r="G1479" s="434">
        <v>5</v>
      </c>
      <c r="H1479" s="475">
        <v>349951.9</v>
      </c>
      <c r="I1479" s="199">
        <v>0</v>
      </c>
      <c r="J1479" s="440">
        <v>0</v>
      </c>
      <c r="K1479" s="199">
        <v>5</v>
      </c>
      <c r="L1479" s="437">
        <v>349951.9</v>
      </c>
      <c r="M1479" s="463">
        <v>5</v>
      </c>
      <c r="N1479" s="464">
        <v>349951.9</v>
      </c>
      <c r="O1479" s="436"/>
      <c r="P1479" s="494"/>
      <c r="Q1479" s="436"/>
      <c r="R1479" s="428"/>
      <c r="S1479" s="459"/>
      <c r="T1479" s="460"/>
      <c r="U1479" s="443"/>
      <c r="V1479" s="444"/>
      <c r="W1479" s="442"/>
      <c r="X1479" s="452"/>
      <c r="Y1479" s="444"/>
      <c r="Z1479" s="442"/>
      <c r="AA1479" s="450">
        <f t="shared" ref="AA1479:AA1484" si="940">U1479+X1479</f>
        <v>0</v>
      </c>
      <c r="AB1479" s="441">
        <f t="shared" ref="AB1479:AB1484" si="941">W1479+Z1479</f>
        <v>0</v>
      </c>
      <c r="AC1479" s="425"/>
      <c r="AD1479" s="431"/>
      <c r="AE1479" s="425">
        <v>2</v>
      </c>
      <c r="AF1479" s="431">
        <v>70447.11</v>
      </c>
      <c r="AG1479" s="486">
        <f t="shared" ref="AG1479:AG1484" si="942">U1479+X1479+AC1479+AE1479</f>
        <v>2</v>
      </c>
      <c r="AH1479" s="487">
        <f t="shared" ref="AH1479:AH1484" si="943">W1479+Z1479+AD1479+AF1479</f>
        <v>70447.11</v>
      </c>
      <c r="AI1479" s="455">
        <f>AD1479/C$1438</f>
        <v>0</v>
      </c>
      <c r="AJ1479" s="490">
        <f t="shared" ref="AJ1479:AJ1484" si="944">AF1479/C$1438</f>
        <v>5.6907329950246978E-2</v>
      </c>
      <c r="AK1479" s="497">
        <f t="shared" ref="AK1479:AK1484" si="945">AH1479/C$1438</f>
        <v>5.6907329950246978E-2</v>
      </c>
      <c r="AL1479" s="454"/>
      <c r="AM1479" s="453"/>
    </row>
    <row r="1480" spans="1:39" s="423" customFormat="1" ht="21" x14ac:dyDescent="0.25">
      <c r="A1480" s="426" t="s">
        <v>68</v>
      </c>
      <c r="B1480" s="489" t="s">
        <v>278</v>
      </c>
      <c r="C1480" s="864"/>
      <c r="D1480" s="865"/>
      <c r="E1480" s="467"/>
      <c r="F1480" s="468"/>
      <c r="G1480" s="434">
        <v>3</v>
      </c>
      <c r="H1480" s="475">
        <v>117202.95</v>
      </c>
      <c r="I1480" s="199"/>
      <c r="J1480" s="440"/>
      <c r="K1480" s="199">
        <v>3</v>
      </c>
      <c r="L1480" s="437">
        <v>117202.95</v>
      </c>
      <c r="M1480" s="463">
        <v>3</v>
      </c>
      <c r="N1480" s="464">
        <v>117202.95</v>
      </c>
      <c r="O1480" s="436"/>
      <c r="P1480" s="494"/>
      <c r="Q1480" s="436"/>
      <c r="R1480" s="428"/>
      <c r="S1480" s="459"/>
      <c r="T1480" s="460"/>
      <c r="U1480" s="443"/>
      <c r="V1480" s="444"/>
      <c r="W1480" s="442"/>
      <c r="X1480" s="452"/>
      <c r="Y1480" s="444"/>
      <c r="Z1480" s="442"/>
      <c r="AA1480" s="450">
        <f t="shared" si="940"/>
        <v>0</v>
      </c>
      <c r="AB1480" s="441">
        <f t="shared" si="941"/>
        <v>0</v>
      </c>
      <c r="AC1480" s="425"/>
      <c r="AD1480" s="431"/>
      <c r="AE1480" s="425"/>
      <c r="AF1480" s="431"/>
      <c r="AG1480" s="486">
        <f t="shared" si="942"/>
        <v>0</v>
      </c>
      <c r="AH1480" s="487">
        <f t="shared" si="943"/>
        <v>0</v>
      </c>
      <c r="AI1480" s="455">
        <f t="shared" ref="AI1480:AI1484" si="946">AD1480/C$1438</f>
        <v>0</v>
      </c>
      <c r="AJ1480" s="490">
        <f t="shared" si="944"/>
        <v>0</v>
      </c>
      <c r="AK1480" s="497">
        <f t="shared" si="945"/>
        <v>0</v>
      </c>
      <c r="AL1480" s="454"/>
      <c r="AM1480" s="453"/>
    </row>
    <row r="1481" spans="1:39" s="423" customFormat="1" ht="21" x14ac:dyDescent="0.25">
      <c r="A1481" s="426" t="s">
        <v>70</v>
      </c>
      <c r="B1481" s="489" t="s">
        <v>294</v>
      </c>
      <c r="C1481" s="864"/>
      <c r="D1481" s="865"/>
      <c r="E1481" s="405"/>
      <c r="F1481" s="406"/>
      <c r="G1481" s="407">
        <v>1</v>
      </c>
      <c r="H1481" s="408">
        <v>21942.13</v>
      </c>
      <c r="I1481" s="200"/>
      <c r="J1481" s="509"/>
      <c r="K1481" s="200">
        <v>1</v>
      </c>
      <c r="L1481" s="478">
        <v>21942.13</v>
      </c>
      <c r="M1481" s="479">
        <v>1</v>
      </c>
      <c r="N1481" s="480">
        <v>21942.13</v>
      </c>
      <c r="O1481" s="409"/>
      <c r="P1481" s="549"/>
      <c r="Q1481" s="409"/>
      <c r="R1481" s="410"/>
      <c r="S1481" s="513"/>
      <c r="T1481" s="514"/>
      <c r="U1481" s="411"/>
      <c r="V1481" s="412"/>
      <c r="W1481" s="413"/>
      <c r="X1481" s="414"/>
      <c r="Y1481" s="412"/>
      <c r="Z1481" s="413"/>
      <c r="AA1481" s="450">
        <f t="shared" si="940"/>
        <v>0</v>
      </c>
      <c r="AB1481" s="441">
        <f t="shared" si="941"/>
        <v>0</v>
      </c>
      <c r="AC1481" s="415"/>
      <c r="AD1481" s="416"/>
      <c r="AE1481" s="415"/>
      <c r="AF1481" s="416"/>
      <c r="AG1481" s="486">
        <f t="shared" si="942"/>
        <v>0</v>
      </c>
      <c r="AH1481" s="487">
        <f t="shared" si="943"/>
        <v>0</v>
      </c>
      <c r="AI1481" s="455">
        <f t="shared" si="946"/>
        <v>0</v>
      </c>
      <c r="AJ1481" s="490">
        <f t="shared" si="944"/>
        <v>0</v>
      </c>
      <c r="AK1481" s="497">
        <f t="shared" si="945"/>
        <v>0</v>
      </c>
      <c r="AL1481" s="454"/>
      <c r="AM1481" s="453"/>
    </row>
    <row r="1482" spans="1:39" s="423" customFormat="1" ht="21" x14ac:dyDescent="0.25">
      <c r="A1482" s="426" t="s">
        <v>156</v>
      </c>
      <c r="B1482" s="489" t="s">
        <v>295</v>
      </c>
      <c r="C1482" s="864"/>
      <c r="D1482" s="865"/>
      <c r="E1482" s="405">
        <v>1</v>
      </c>
      <c r="F1482" s="406">
        <v>137755.5</v>
      </c>
      <c r="G1482" s="407"/>
      <c r="H1482" s="408"/>
      <c r="I1482" s="200">
        <v>0</v>
      </c>
      <c r="J1482" s="509">
        <v>0</v>
      </c>
      <c r="K1482" s="200"/>
      <c r="L1482" s="478"/>
      <c r="M1482" s="479"/>
      <c r="N1482" s="480"/>
      <c r="O1482" s="409"/>
      <c r="P1482" s="549"/>
      <c r="Q1482" s="409"/>
      <c r="R1482" s="410"/>
      <c r="S1482" s="513"/>
      <c r="T1482" s="514"/>
      <c r="U1482" s="411"/>
      <c r="V1482" s="412"/>
      <c r="W1482" s="413"/>
      <c r="X1482" s="414"/>
      <c r="Y1482" s="412"/>
      <c r="Z1482" s="413"/>
      <c r="AA1482" s="450">
        <f t="shared" si="940"/>
        <v>0</v>
      </c>
      <c r="AB1482" s="441">
        <f t="shared" si="941"/>
        <v>0</v>
      </c>
      <c r="AC1482" s="415"/>
      <c r="AD1482" s="416"/>
      <c r="AE1482" s="415"/>
      <c r="AF1482" s="416"/>
      <c r="AG1482" s="486">
        <f t="shared" si="942"/>
        <v>0</v>
      </c>
      <c r="AH1482" s="487">
        <f t="shared" si="943"/>
        <v>0</v>
      </c>
      <c r="AI1482" s="455">
        <f t="shared" si="946"/>
        <v>0</v>
      </c>
      <c r="AJ1482" s="490">
        <f t="shared" si="944"/>
        <v>0</v>
      </c>
      <c r="AK1482" s="497">
        <f t="shared" si="945"/>
        <v>0</v>
      </c>
      <c r="AL1482" s="454"/>
      <c r="AM1482" s="453"/>
    </row>
    <row r="1483" spans="1:39" s="423" customFormat="1" ht="21" x14ac:dyDescent="0.25">
      <c r="A1483" s="426" t="s">
        <v>158</v>
      </c>
      <c r="B1483" s="489" t="s">
        <v>296</v>
      </c>
      <c r="C1483" s="864"/>
      <c r="D1483" s="865"/>
      <c r="E1483" s="405">
        <v>1</v>
      </c>
      <c r="F1483" s="406">
        <v>114513</v>
      </c>
      <c r="G1483" s="407"/>
      <c r="H1483" s="408"/>
      <c r="I1483" s="200">
        <v>0</v>
      </c>
      <c r="J1483" s="509">
        <v>0</v>
      </c>
      <c r="K1483" s="200"/>
      <c r="L1483" s="478"/>
      <c r="M1483" s="479"/>
      <c r="N1483" s="480"/>
      <c r="O1483" s="409"/>
      <c r="P1483" s="549"/>
      <c r="Q1483" s="409"/>
      <c r="R1483" s="410"/>
      <c r="S1483" s="513"/>
      <c r="T1483" s="514"/>
      <c r="U1483" s="411"/>
      <c r="V1483" s="412"/>
      <c r="W1483" s="413"/>
      <c r="X1483" s="414"/>
      <c r="Y1483" s="412"/>
      <c r="Z1483" s="413"/>
      <c r="AA1483" s="450">
        <f t="shared" si="940"/>
        <v>0</v>
      </c>
      <c r="AB1483" s="441">
        <f t="shared" si="941"/>
        <v>0</v>
      </c>
      <c r="AC1483" s="415"/>
      <c r="AD1483" s="416"/>
      <c r="AE1483" s="415"/>
      <c r="AF1483" s="416"/>
      <c r="AG1483" s="486">
        <f t="shared" si="942"/>
        <v>0</v>
      </c>
      <c r="AH1483" s="487">
        <f t="shared" si="943"/>
        <v>0</v>
      </c>
      <c r="AI1483" s="455">
        <f t="shared" si="946"/>
        <v>0</v>
      </c>
      <c r="AJ1483" s="490">
        <f t="shared" si="944"/>
        <v>0</v>
      </c>
      <c r="AK1483" s="497">
        <f t="shared" si="945"/>
        <v>0</v>
      </c>
      <c r="AL1483" s="454"/>
      <c r="AM1483" s="453"/>
    </row>
    <row r="1484" spans="1:39" s="423" customFormat="1" ht="21.75" thickBot="1" x14ac:dyDescent="0.3">
      <c r="A1484" s="426" t="s">
        <v>160</v>
      </c>
      <c r="B1484" s="489" t="s">
        <v>297</v>
      </c>
      <c r="C1484" s="864"/>
      <c r="D1484" s="865"/>
      <c r="E1484" s="473">
        <v>1</v>
      </c>
      <c r="F1484" s="474">
        <v>123615</v>
      </c>
      <c r="G1484" s="435"/>
      <c r="H1484" s="476"/>
      <c r="I1484" s="201">
        <v>0</v>
      </c>
      <c r="J1484" s="438">
        <v>0</v>
      </c>
      <c r="K1484" s="201"/>
      <c r="L1484" s="438"/>
      <c r="M1484" s="465"/>
      <c r="N1484" s="466"/>
      <c r="O1484" s="448"/>
      <c r="P1484" s="430"/>
      <c r="Q1484" s="448"/>
      <c r="R1484" s="430"/>
      <c r="S1484" s="461"/>
      <c r="T1484" s="462"/>
      <c r="U1484" s="482"/>
      <c r="V1484" s="484"/>
      <c r="W1484" s="483"/>
      <c r="X1484" s="485"/>
      <c r="Y1484" s="484"/>
      <c r="Z1484" s="483"/>
      <c r="AA1484" s="450">
        <f t="shared" si="940"/>
        <v>0</v>
      </c>
      <c r="AB1484" s="441">
        <f t="shared" si="941"/>
        <v>0</v>
      </c>
      <c r="AC1484" s="495"/>
      <c r="AD1484" s="496"/>
      <c r="AE1484" s="495"/>
      <c r="AF1484" s="496"/>
      <c r="AG1484" s="486">
        <f t="shared" si="942"/>
        <v>0</v>
      </c>
      <c r="AH1484" s="487">
        <f t="shared" si="943"/>
        <v>0</v>
      </c>
      <c r="AI1484" s="455">
        <f t="shared" si="946"/>
        <v>0</v>
      </c>
      <c r="AJ1484" s="490">
        <f t="shared" si="944"/>
        <v>0</v>
      </c>
      <c r="AK1484" s="497">
        <f t="shared" si="945"/>
        <v>0</v>
      </c>
      <c r="AL1484" s="454"/>
      <c r="AM1484" s="453"/>
    </row>
    <row r="1485" spans="1:39" ht="24" thickBot="1" x14ac:dyDescent="0.3">
      <c r="A1485" s="719" t="s">
        <v>40</v>
      </c>
      <c r="B1485" s="720"/>
      <c r="C1485" s="135">
        <f>C1471</f>
        <v>1237926.82</v>
      </c>
      <c r="D1485" s="135">
        <f>D1471</f>
        <v>1077498.1000000001</v>
      </c>
      <c r="E1485" s="56">
        <f t="shared" ref="E1485:AH1485" si="947">SUM(E1471:E1484)</f>
        <v>4</v>
      </c>
      <c r="F1485" s="236">
        <f t="shared" si="947"/>
        <v>397657.5</v>
      </c>
      <c r="G1485" s="56">
        <f t="shared" si="947"/>
        <v>22</v>
      </c>
      <c r="H1485" s="96">
        <f t="shared" si="947"/>
        <v>1237926.8199999998</v>
      </c>
      <c r="I1485" s="247">
        <f t="shared" si="947"/>
        <v>0</v>
      </c>
      <c r="J1485" s="46">
        <f t="shared" si="947"/>
        <v>0</v>
      </c>
      <c r="K1485" s="247">
        <f t="shared" si="947"/>
        <v>22</v>
      </c>
      <c r="L1485" s="236">
        <f t="shared" si="947"/>
        <v>1237926.8199999998</v>
      </c>
      <c r="M1485" s="82">
        <f t="shared" si="947"/>
        <v>22</v>
      </c>
      <c r="N1485" s="236">
        <f t="shared" si="947"/>
        <v>1237926.8199999998</v>
      </c>
      <c r="O1485" s="86">
        <f t="shared" si="947"/>
        <v>0</v>
      </c>
      <c r="P1485" s="236">
        <f t="shared" si="947"/>
        <v>0</v>
      </c>
      <c r="Q1485" s="86">
        <f t="shared" si="947"/>
        <v>0</v>
      </c>
      <c r="R1485" s="38">
        <f t="shared" si="947"/>
        <v>0</v>
      </c>
      <c r="S1485" s="75">
        <f t="shared" si="947"/>
        <v>0</v>
      </c>
      <c r="T1485" s="38">
        <f t="shared" si="947"/>
        <v>0</v>
      </c>
      <c r="U1485" s="85">
        <f t="shared" si="947"/>
        <v>0</v>
      </c>
      <c r="V1485" s="38">
        <f t="shared" si="947"/>
        <v>0</v>
      </c>
      <c r="W1485" s="96">
        <f t="shared" si="947"/>
        <v>0</v>
      </c>
      <c r="X1485" s="75">
        <f t="shared" si="947"/>
        <v>1</v>
      </c>
      <c r="Y1485" s="38">
        <f t="shared" si="947"/>
        <v>4617.5</v>
      </c>
      <c r="Z1485" s="38">
        <f t="shared" si="947"/>
        <v>382.5</v>
      </c>
      <c r="AA1485" s="136">
        <f t="shared" si="947"/>
        <v>1</v>
      </c>
      <c r="AB1485" s="46">
        <f t="shared" si="947"/>
        <v>382.5</v>
      </c>
      <c r="AC1485" s="97">
        <f t="shared" si="947"/>
        <v>0</v>
      </c>
      <c r="AD1485" s="46">
        <f t="shared" si="947"/>
        <v>0</v>
      </c>
      <c r="AE1485" s="86">
        <f t="shared" si="947"/>
        <v>4</v>
      </c>
      <c r="AF1485" s="46">
        <f t="shared" si="947"/>
        <v>160046.22</v>
      </c>
      <c r="AG1485" s="75">
        <f t="shared" si="947"/>
        <v>5</v>
      </c>
      <c r="AH1485" s="96">
        <f t="shared" si="947"/>
        <v>160428.72</v>
      </c>
      <c r="AI1485" s="137">
        <f>AD1485/C1438</f>
        <v>0</v>
      </c>
      <c r="AJ1485" s="138">
        <f>AF1485/C1438</f>
        <v>0.12928568750130157</v>
      </c>
      <c r="AK1485" s="65">
        <f>AH1485/C1438</f>
        <v>0.12959467184013349</v>
      </c>
      <c r="AL1485" s="61"/>
      <c r="AM1485" s="59"/>
    </row>
    <row r="1486" spans="1:39" x14ac:dyDescent="0.25">
      <c r="E1486" s="336" t="str">
        <f t="shared" ref="E1486:AH1486" si="948">IF(E1451=E1485,"OK","BŁĄD")</f>
        <v>OK</v>
      </c>
      <c r="F1486" s="610" t="str">
        <f t="shared" si="948"/>
        <v>OK</v>
      </c>
      <c r="G1486" s="336" t="str">
        <f t="shared" si="948"/>
        <v>OK</v>
      </c>
      <c r="H1486" s="610" t="str">
        <f t="shared" si="948"/>
        <v>OK</v>
      </c>
      <c r="I1486" s="573" t="str">
        <f t="shared" si="948"/>
        <v>OK</v>
      </c>
      <c r="J1486" s="336" t="str">
        <f t="shared" si="948"/>
        <v>OK</v>
      </c>
      <c r="K1486" s="573" t="str">
        <f t="shared" si="948"/>
        <v>OK</v>
      </c>
      <c r="L1486" s="610" t="str">
        <f t="shared" si="948"/>
        <v>OK</v>
      </c>
      <c r="M1486" s="336" t="str">
        <f t="shared" si="948"/>
        <v>OK</v>
      </c>
      <c r="N1486" s="336" t="str">
        <f t="shared" si="948"/>
        <v>OK</v>
      </c>
      <c r="O1486" s="336" t="str">
        <f t="shared" si="948"/>
        <v>OK</v>
      </c>
      <c r="P1486" s="336" t="str">
        <f t="shared" si="948"/>
        <v>OK</v>
      </c>
      <c r="Q1486" s="336" t="str">
        <f t="shared" si="948"/>
        <v>OK</v>
      </c>
      <c r="R1486" s="336" t="str">
        <f t="shared" si="948"/>
        <v>OK</v>
      </c>
      <c r="S1486" s="336" t="str">
        <f t="shared" si="948"/>
        <v>OK</v>
      </c>
      <c r="T1486" s="336" t="str">
        <f t="shared" si="948"/>
        <v>OK</v>
      </c>
      <c r="U1486" s="336" t="str">
        <f t="shared" si="948"/>
        <v>OK</v>
      </c>
      <c r="V1486" s="336" t="str">
        <f t="shared" si="948"/>
        <v>OK</v>
      </c>
      <c r="W1486" s="336" t="str">
        <f t="shared" si="948"/>
        <v>OK</v>
      </c>
      <c r="X1486" s="336" t="str">
        <f t="shared" si="948"/>
        <v>OK</v>
      </c>
      <c r="Y1486" s="336" t="str">
        <f t="shared" si="948"/>
        <v>OK</v>
      </c>
      <c r="Z1486" s="336" t="str">
        <f t="shared" si="948"/>
        <v>OK</v>
      </c>
      <c r="AA1486" s="336" t="str">
        <f t="shared" si="948"/>
        <v>OK</v>
      </c>
      <c r="AB1486" s="336" t="str">
        <f t="shared" si="948"/>
        <v>OK</v>
      </c>
      <c r="AC1486" s="336" t="str">
        <f t="shared" si="948"/>
        <v>OK</v>
      </c>
      <c r="AD1486" s="336" t="str">
        <f t="shared" si="948"/>
        <v>OK</v>
      </c>
      <c r="AE1486" s="336" t="str">
        <f t="shared" si="948"/>
        <v>OK</v>
      </c>
      <c r="AF1486" s="336" t="str">
        <f t="shared" si="948"/>
        <v>OK</v>
      </c>
      <c r="AG1486" s="336" t="str">
        <f t="shared" si="948"/>
        <v>OK</v>
      </c>
      <c r="AH1486" s="336" t="str">
        <f t="shared" si="948"/>
        <v>OK</v>
      </c>
      <c r="AJ1486" s="59"/>
      <c r="AK1486" s="59"/>
      <c r="AL1486" s="59"/>
      <c r="AM1486" s="59"/>
    </row>
    <row r="1487" spans="1:39" ht="15.75" thickBot="1" x14ac:dyDescent="0.3">
      <c r="AJ1487" s="59"/>
      <c r="AK1487" s="59"/>
      <c r="AL1487" s="59"/>
      <c r="AM1487" s="59"/>
    </row>
    <row r="1488" spans="1:39" ht="19.5" thickTop="1" x14ac:dyDescent="0.3">
      <c r="A1488" s="721" t="s">
        <v>45</v>
      </c>
      <c r="B1488" s="722"/>
      <c r="C1488" s="722"/>
      <c r="D1488" s="722"/>
      <c r="E1488" s="722"/>
      <c r="F1488" s="722"/>
      <c r="G1488" s="722"/>
      <c r="H1488" s="722"/>
      <c r="I1488" s="722"/>
      <c r="J1488" s="722"/>
      <c r="K1488" s="723"/>
      <c r="L1488" s="722"/>
      <c r="M1488" s="722"/>
      <c r="N1488" s="722"/>
      <c r="O1488" s="722"/>
      <c r="P1488" s="722"/>
      <c r="Q1488" s="724"/>
      <c r="AD1488" s="33" t="s">
        <v>50</v>
      </c>
      <c r="AE1488" s="3" t="str">
        <f>IF(AH1485=AH1451,"OK","BŁĄD")</f>
        <v>OK</v>
      </c>
    </row>
    <row r="1489" spans="1:38" x14ac:dyDescent="0.25">
      <c r="A1489" s="725"/>
      <c r="B1489" s="726"/>
      <c r="C1489" s="726"/>
      <c r="D1489" s="726"/>
      <c r="E1489" s="726"/>
      <c r="F1489" s="726"/>
      <c r="G1489" s="726"/>
      <c r="H1489" s="726"/>
      <c r="I1489" s="726"/>
      <c r="J1489" s="726"/>
      <c r="K1489" s="727"/>
      <c r="L1489" s="726"/>
      <c r="M1489" s="726"/>
      <c r="N1489" s="726"/>
      <c r="O1489" s="726"/>
      <c r="P1489" s="726"/>
      <c r="Q1489" s="728"/>
    </row>
    <row r="1490" spans="1:38" x14ac:dyDescent="0.25">
      <c r="A1490" s="725"/>
      <c r="B1490" s="726"/>
      <c r="C1490" s="726"/>
      <c r="D1490" s="726"/>
      <c r="E1490" s="726"/>
      <c r="F1490" s="726"/>
      <c r="G1490" s="726"/>
      <c r="H1490" s="726"/>
      <c r="I1490" s="726"/>
      <c r="J1490" s="726"/>
      <c r="K1490" s="727"/>
      <c r="L1490" s="726"/>
      <c r="M1490" s="726"/>
      <c r="N1490" s="726"/>
      <c r="O1490" s="726"/>
      <c r="P1490" s="726"/>
      <c r="Q1490" s="728"/>
    </row>
    <row r="1491" spans="1:38" x14ac:dyDescent="0.25">
      <c r="A1491" s="725"/>
      <c r="B1491" s="726"/>
      <c r="C1491" s="726"/>
      <c r="D1491" s="726"/>
      <c r="E1491" s="726"/>
      <c r="F1491" s="726"/>
      <c r="G1491" s="726"/>
      <c r="H1491" s="726"/>
      <c r="I1491" s="726"/>
      <c r="J1491" s="726"/>
      <c r="K1491" s="727"/>
      <c r="L1491" s="726"/>
      <c r="M1491" s="726"/>
      <c r="N1491" s="726"/>
      <c r="O1491" s="726"/>
      <c r="P1491" s="726"/>
      <c r="Q1491" s="728"/>
    </row>
    <row r="1492" spans="1:38" x14ac:dyDescent="0.25">
      <c r="A1492" s="725"/>
      <c r="B1492" s="726"/>
      <c r="C1492" s="726"/>
      <c r="D1492" s="726"/>
      <c r="E1492" s="726"/>
      <c r="F1492" s="726"/>
      <c r="G1492" s="726"/>
      <c r="H1492" s="726"/>
      <c r="I1492" s="726"/>
      <c r="J1492" s="726"/>
      <c r="K1492" s="727"/>
      <c r="L1492" s="726"/>
      <c r="M1492" s="726"/>
      <c r="N1492" s="726"/>
      <c r="O1492" s="726"/>
      <c r="P1492" s="726"/>
      <c r="Q1492" s="728"/>
    </row>
    <row r="1493" spans="1:38" x14ac:dyDescent="0.25">
      <c r="A1493" s="725"/>
      <c r="B1493" s="726"/>
      <c r="C1493" s="726"/>
      <c r="D1493" s="726"/>
      <c r="E1493" s="726"/>
      <c r="F1493" s="726"/>
      <c r="G1493" s="726"/>
      <c r="H1493" s="726"/>
      <c r="I1493" s="726"/>
      <c r="J1493" s="726"/>
      <c r="K1493" s="727"/>
      <c r="L1493" s="726"/>
      <c r="M1493" s="726"/>
      <c r="N1493" s="726"/>
      <c r="O1493" s="726"/>
      <c r="P1493" s="726"/>
      <c r="Q1493" s="728"/>
    </row>
    <row r="1494" spans="1:38" x14ac:dyDescent="0.25">
      <c r="A1494" s="725"/>
      <c r="B1494" s="726"/>
      <c r="C1494" s="726"/>
      <c r="D1494" s="726"/>
      <c r="E1494" s="726"/>
      <c r="F1494" s="726"/>
      <c r="G1494" s="726"/>
      <c r="H1494" s="726"/>
      <c r="I1494" s="726"/>
      <c r="J1494" s="726"/>
      <c r="K1494" s="727"/>
      <c r="L1494" s="726"/>
      <c r="M1494" s="726"/>
      <c r="N1494" s="726"/>
      <c r="O1494" s="726"/>
      <c r="P1494" s="726"/>
      <c r="Q1494" s="728"/>
    </row>
    <row r="1495" spans="1:38" x14ac:dyDescent="0.25">
      <c r="A1495" s="725"/>
      <c r="B1495" s="726"/>
      <c r="C1495" s="726"/>
      <c r="D1495" s="726"/>
      <c r="E1495" s="726"/>
      <c r="F1495" s="726"/>
      <c r="G1495" s="726"/>
      <c r="H1495" s="726"/>
      <c r="I1495" s="726"/>
      <c r="J1495" s="726"/>
      <c r="K1495" s="727"/>
      <c r="L1495" s="726"/>
      <c r="M1495" s="726"/>
      <c r="N1495" s="726"/>
      <c r="O1495" s="726"/>
      <c r="P1495" s="726"/>
      <c r="Q1495" s="728"/>
    </row>
    <row r="1496" spans="1:38" ht="15.75" thickBot="1" x14ac:dyDescent="0.3">
      <c r="A1496" s="729"/>
      <c r="B1496" s="730"/>
      <c r="C1496" s="730"/>
      <c r="D1496" s="730"/>
      <c r="E1496" s="730"/>
      <c r="F1496" s="730"/>
      <c r="G1496" s="730"/>
      <c r="H1496" s="730"/>
      <c r="I1496" s="730"/>
      <c r="J1496" s="730"/>
      <c r="K1496" s="731"/>
      <c r="L1496" s="730"/>
      <c r="M1496" s="730"/>
      <c r="N1496" s="730"/>
      <c r="O1496" s="730"/>
      <c r="P1496" s="730"/>
      <c r="Q1496" s="732"/>
    </row>
    <row r="1497" spans="1:38" ht="15.75" thickTop="1" x14ac:dyDescent="0.25"/>
    <row r="1498" spans="1:38" x14ac:dyDescent="0.25">
      <c r="B1498" s="1"/>
      <c r="C1498" s="1"/>
    </row>
    <row r="1501" spans="1:38" ht="18.75" x14ac:dyDescent="0.3">
      <c r="B1501" s="2" t="s">
        <v>15</v>
      </c>
      <c r="C1501" s="2"/>
      <c r="D1501" s="2"/>
      <c r="E1501" s="2"/>
      <c r="F1501" s="618"/>
      <c r="G1501" s="2"/>
    </row>
    <row r="1502" spans="1:38" ht="26.25" x14ac:dyDescent="0.4">
      <c r="A1502"/>
      <c r="B1502" s="868" t="s">
        <v>134</v>
      </c>
      <c r="C1502" s="868"/>
      <c r="D1502" s="868"/>
      <c r="E1502" s="868"/>
      <c r="F1502" s="868"/>
      <c r="G1502" s="868"/>
      <c r="H1502" s="868"/>
      <c r="I1502" s="868"/>
      <c r="J1502" s="868"/>
      <c r="K1502" s="869"/>
      <c r="L1502" s="868"/>
      <c r="M1502" s="868"/>
      <c r="N1502" s="868"/>
      <c r="O1502" s="868"/>
      <c r="S1502" s="3"/>
      <c r="X1502" s="3"/>
      <c r="AA1502" s="3"/>
      <c r="AG1502" s="3"/>
    </row>
    <row r="1503" spans="1:38" ht="21.75" thickBot="1" x14ac:dyDescent="0.4">
      <c r="B1503" s="8"/>
      <c r="C1503" s="8"/>
      <c r="D1503" s="8"/>
      <c r="E1503" s="8"/>
      <c r="F1503" s="214"/>
      <c r="G1503" s="8"/>
      <c r="H1503" s="214"/>
      <c r="I1503" s="196"/>
      <c r="J1503" s="214"/>
      <c r="K1503" s="196"/>
      <c r="L1503" s="214"/>
    </row>
    <row r="1504" spans="1:38" ht="27" customHeight="1" thickBot="1" x14ac:dyDescent="0.3">
      <c r="A1504" s="791" t="s">
        <v>150</v>
      </c>
      <c r="B1504" s="792"/>
      <c r="C1504" s="792"/>
      <c r="D1504" s="792"/>
      <c r="E1504" s="792"/>
      <c r="F1504" s="792"/>
      <c r="G1504" s="792"/>
      <c r="H1504" s="792"/>
      <c r="I1504" s="792"/>
      <c r="J1504" s="792"/>
      <c r="K1504" s="793"/>
      <c r="L1504" s="792"/>
      <c r="M1504" s="792"/>
      <c r="N1504" s="792"/>
      <c r="O1504" s="792"/>
      <c r="P1504" s="792"/>
      <c r="Q1504" s="792"/>
      <c r="R1504" s="792"/>
      <c r="S1504" s="792"/>
      <c r="T1504" s="792"/>
      <c r="U1504" s="792"/>
      <c r="V1504" s="792"/>
      <c r="W1504" s="792"/>
      <c r="X1504" s="792"/>
      <c r="Y1504" s="792"/>
      <c r="Z1504" s="792"/>
      <c r="AA1504" s="792"/>
      <c r="AB1504" s="792"/>
      <c r="AC1504" s="792"/>
      <c r="AD1504" s="792"/>
      <c r="AE1504" s="792"/>
      <c r="AF1504" s="792"/>
      <c r="AG1504" s="792"/>
      <c r="AH1504" s="792"/>
      <c r="AI1504" s="792"/>
      <c r="AJ1504" s="792"/>
      <c r="AK1504" s="792"/>
      <c r="AL1504" s="43"/>
    </row>
    <row r="1505" spans="1:38" ht="33.75" customHeight="1" x14ac:dyDescent="0.25">
      <c r="A1505" s="794" t="s">
        <v>0</v>
      </c>
      <c r="B1505" s="795"/>
      <c r="C1505" s="744" t="s">
        <v>41</v>
      </c>
      <c r="D1505" s="745"/>
      <c r="E1505" s="748" t="s">
        <v>80</v>
      </c>
      <c r="F1505" s="749"/>
      <c r="G1505" s="749"/>
      <c r="H1505" s="749"/>
      <c r="I1505" s="749"/>
      <c r="J1505" s="749"/>
      <c r="K1505" s="750"/>
      <c r="L1505" s="749"/>
      <c r="M1505" s="749"/>
      <c r="N1505" s="802"/>
      <c r="O1505" s="754" t="s">
        <v>78</v>
      </c>
      <c r="P1505" s="755"/>
      <c r="Q1505" s="755"/>
      <c r="R1505" s="755"/>
      <c r="S1505" s="755"/>
      <c r="T1505" s="755"/>
      <c r="U1505" s="755"/>
      <c r="V1505" s="755"/>
      <c r="W1505" s="755"/>
      <c r="X1505" s="755"/>
      <c r="Y1505" s="755"/>
      <c r="Z1505" s="755"/>
      <c r="AA1505" s="755"/>
      <c r="AB1505" s="755"/>
      <c r="AC1505" s="755"/>
      <c r="AD1505" s="755"/>
      <c r="AE1505" s="755"/>
      <c r="AF1505" s="755"/>
      <c r="AG1505" s="755"/>
      <c r="AH1505" s="755"/>
      <c r="AI1505" s="755"/>
      <c r="AJ1505" s="755"/>
      <c r="AK1505" s="755"/>
      <c r="AL1505" s="756"/>
    </row>
    <row r="1506" spans="1:38" ht="51" customHeight="1" thickBot="1" x14ac:dyDescent="0.3">
      <c r="A1506" s="796"/>
      <c r="B1506" s="797"/>
      <c r="C1506" s="800"/>
      <c r="D1506" s="801"/>
      <c r="E1506" s="803"/>
      <c r="F1506" s="804"/>
      <c r="G1506" s="804"/>
      <c r="H1506" s="804"/>
      <c r="I1506" s="804"/>
      <c r="J1506" s="804"/>
      <c r="K1506" s="805"/>
      <c r="L1506" s="804"/>
      <c r="M1506" s="804"/>
      <c r="N1506" s="806"/>
      <c r="O1506" s="859"/>
      <c r="P1506" s="860"/>
      <c r="Q1506" s="860"/>
      <c r="R1506" s="860"/>
      <c r="S1506" s="860"/>
      <c r="T1506" s="860"/>
      <c r="U1506" s="860"/>
      <c r="V1506" s="860"/>
      <c r="W1506" s="860"/>
      <c r="X1506" s="860"/>
      <c r="Y1506" s="860"/>
      <c r="Z1506" s="860"/>
      <c r="AA1506" s="860"/>
      <c r="AB1506" s="860"/>
      <c r="AC1506" s="860"/>
      <c r="AD1506" s="860"/>
      <c r="AE1506" s="860"/>
      <c r="AF1506" s="860"/>
      <c r="AG1506" s="860"/>
      <c r="AH1506" s="860"/>
      <c r="AI1506" s="860"/>
      <c r="AJ1506" s="860"/>
      <c r="AK1506" s="860"/>
      <c r="AL1506" s="861"/>
    </row>
    <row r="1507" spans="1:38" ht="75" customHeight="1" x14ac:dyDescent="0.25">
      <c r="A1507" s="796"/>
      <c r="B1507" s="797"/>
      <c r="C1507" s="862" t="s">
        <v>43</v>
      </c>
      <c r="D1507" s="866" t="s">
        <v>44</v>
      </c>
      <c r="E1507" s="853" t="s">
        <v>59</v>
      </c>
      <c r="F1507" s="854"/>
      <c r="G1507" s="854"/>
      <c r="H1507" s="855"/>
      <c r="I1507" s="845" t="s">
        <v>58</v>
      </c>
      <c r="J1507" s="846"/>
      <c r="K1507" s="847"/>
      <c r="L1507" s="848"/>
      <c r="M1507" s="841" t="s">
        <v>49</v>
      </c>
      <c r="N1507" s="842"/>
      <c r="O1507" s="807" t="s">
        <v>103</v>
      </c>
      <c r="P1507" s="808"/>
      <c r="Q1507" s="808"/>
      <c r="R1507" s="808"/>
      <c r="S1507" s="811" t="s">
        <v>49</v>
      </c>
      <c r="T1507" s="812"/>
      <c r="U1507" s="815" t="s">
        <v>104</v>
      </c>
      <c r="V1507" s="816"/>
      <c r="W1507" s="816"/>
      <c r="X1507" s="816"/>
      <c r="Y1507" s="816"/>
      <c r="Z1507" s="817"/>
      <c r="AA1507" s="821" t="s">
        <v>49</v>
      </c>
      <c r="AB1507" s="822"/>
      <c r="AC1507" s="825" t="s">
        <v>105</v>
      </c>
      <c r="AD1507" s="826"/>
      <c r="AE1507" s="826"/>
      <c r="AF1507" s="827"/>
      <c r="AG1507" s="831" t="s">
        <v>49</v>
      </c>
      <c r="AH1507" s="832"/>
      <c r="AI1507" s="835" t="s">
        <v>23</v>
      </c>
      <c r="AJ1507" s="836"/>
      <c r="AK1507" s="836"/>
      <c r="AL1507" s="837"/>
    </row>
    <row r="1508" spans="1:38" ht="75" customHeight="1" thickBot="1" x14ac:dyDescent="0.3">
      <c r="A1508" s="796"/>
      <c r="B1508" s="797"/>
      <c r="C1508" s="862"/>
      <c r="D1508" s="866"/>
      <c r="E1508" s="856"/>
      <c r="F1508" s="857"/>
      <c r="G1508" s="857"/>
      <c r="H1508" s="858"/>
      <c r="I1508" s="849"/>
      <c r="J1508" s="850"/>
      <c r="K1508" s="851"/>
      <c r="L1508" s="852"/>
      <c r="M1508" s="843"/>
      <c r="N1508" s="844"/>
      <c r="O1508" s="809"/>
      <c r="P1508" s="810"/>
      <c r="Q1508" s="810"/>
      <c r="R1508" s="810"/>
      <c r="S1508" s="813"/>
      <c r="T1508" s="814"/>
      <c r="U1508" s="818"/>
      <c r="V1508" s="819"/>
      <c r="W1508" s="819"/>
      <c r="X1508" s="819"/>
      <c r="Y1508" s="819"/>
      <c r="Z1508" s="820"/>
      <c r="AA1508" s="823"/>
      <c r="AB1508" s="824"/>
      <c r="AC1508" s="828"/>
      <c r="AD1508" s="829"/>
      <c r="AE1508" s="829"/>
      <c r="AF1508" s="830"/>
      <c r="AG1508" s="833"/>
      <c r="AH1508" s="834"/>
      <c r="AI1508" s="838"/>
      <c r="AJ1508" s="839"/>
      <c r="AK1508" s="839"/>
      <c r="AL1508" s="840"/>
    </row>
    <row r="1509" spans="1:38" ht="139.5" customHeight="1" thickBot="1" x14ac:dyDescent="0.3">
      <c r="A1509" s="798"/>
      <c r="B1509" s="799"/>
      <c r="C1509" s="863"/>
      <c r="D1509" s="867"/>
      <c r="E1509" s="91" t="s">
        <v>81</v>
      </c>
      <c r="F1509" s="619" t="s">
        <v>82</v>
      </c>
      <c r="G1509" s="91" t="s">
        <v>83</v>
      </c>
      <c r="H1509" s="619" t="s">
        <v>84</v>
      </c>
      <c r="I1509" s="197" t="s">
        <v>81</v>
      </c>
      <c r="J1509" s="64" t="s">
        <v>92</v>
      </c>
      <c r="K1509" s="197" t="s">
        <v>93</v>
      </c>
      <c r="L1509" s="64" t="s">
        <v>94</v>
      </c>
      <c r="M1509" s="98" t="s">
        <v>85</v>
      </c>
      <c r="N1509" s="207" t="s">
        <v>86</v>
      </c>
      <c r="O1509" s="100" t="s">
        <v>87</v>
      </c>
      <c r="P1509" s="102" t="s">
        <v>101</v>
      </c>
      <c r="Q1509" s="100" t="s">
        <v>88</v>
      </c>
      <c r="R1509" s="102" t="s">
        <v>102</v>
      </c>
      <c r="S1509" s="103" t="s">
        <v>89</v>
      </c>
      <c r="T1509" s="213" t="s">
        <v>90</v>
      </c>
      <c r="U1509" s="104" t="s">
        <v>87</v>
      </c>
      <c r="V1509" s="107" t="s">
        <v>106</v>
      </c>
      <c r="W1509" s="105" t="s">
        <v>107</v>
      </c>
      <c r="X1509" s="108" t="s">
        <v>88</v>
      </c>
      <c r="Y1509" s="107" t="s">
        <v>108</v>
      </c>
      <c r="Z1509" s="105" t="s">
        <v>109</v>
      </c>
      <c r="AA1509" s="110" t="s">
        <v>95</v>
      </c>
      <c r="AB1509" s="111" t="s">
        <v>96</v>
      </c>
      <c r="AC1509" s="112" t="s">
        <v>87</v>
      </c>
      <c r="AD1509" s="113" t="s">
        <v>101</v>
      </c>
      <c r="AE1509" s="112" t="s">
        <v>88</v>
      </c>
      <c r="AF1509" s="113" t="s">
        <v>102</v>
      </c>
      <c r="AG1509" s="114" t="s">
        <v>91</v>
      </c>
      <c r="AH1509" s="115" t="s">
        <v>110</v>
      </c>
      <c r="AI1509" s="120" t="s">
        <v>111</v>
      </c>
      <c r="AJ1509" s="121" t="s">
        <v>112</v>
      </c>
      <c r="AK1509" s="122" t="s">
        <v>39</v>
      </c>
      <c r="AL1509" s="124" t="s">
        <v>57</v>
      </c>
    </row>
    <row r="1510" spans="1:38" ht="38.25" customHeight="1" thickBot="1" x14ac:dyDescent="0.3">
      <c r="A1510" s="708" t="s">
        <v>1</v>
      </c>
      <c r="B1510" s="712"/>
      <c r="C1510" s="5" t="s">
        <v>2</v>
      </c>
      <c r="D1510" s="70" t="s">
        <v>3</v>
      </c>
      <c r="E1510" s="5" t="s">
        <v>4</v>
      </c>
      <c r="F1510" s="208" t="s">
        <v>5</v>
      </c>
      <c r="G1510" s="5" t="s">
        <v>33</v>
      </c>
      <c r="H1510" s="208" t="s">
        <v>34</v>
      </c>
      <c r="I1510" s="198" t="s">
        <v>18</v>
      </c>
      <c r="J1510" s="208" t="s">
        <v>19</v>
      </c>
      <c r="K1510" s="198" t="s">
        <v>20</v>
      </c>
      <c r="L1510" s="208" t="s">
        <v>21</v>
      </c>
      <c r="M1510" s="5" t="s">
        <v>22</v>
      </c>
      <c r="N1510" s="208" t="s">
        <v>35</v>
      </c>
      <c r="O1510" s="5" t="s">
        <v>36</v>
      </c>
      <c r="P1510" s="208" t="s">
        <v>37</v>
      </c>
      <c r="Q1510" s="5" t="s">
        <v>38</v>
      </c>
      <c r="R1510" s="208" t="s">
        <v>24</v>
      </c>
      <c r="S1510" s="5" t="s">
        <v>25</v>
      </c>
      <c r="T1510" s="208" t="s">
        <v>26</v>
      </c>
      <c r="U1510" s="5" t="s">
        <v>27</v>
      </c>
      <c r="V1510" s="321" t="s">
        <v>28</v>
      </c>
      <c r="W1510" s="208" t="s">
        <v>29</v>
      </c>
      <c r="X1510" s="70" t="s">
        <v>30</v>
      </c>
      <c r="Y1510" s="208" t="s">
        <v>31</v>
      </c>
      <c r="Z1510" s="208" t="s">
        <v>32</v>
      </c>
      <c r="AA1510" s="5" t="s">
        <v>51</v>
      </c>
      <c r="AB1510" s="5" t="s">
        <v>52</v>
      </c>
      <c r="AC1510" s="5" t="s">
        <v>53</v>
      </c>
      <c r="AD1510" s="5" t="s">
        <v>54</v>
      </c>
      <c r="AE1510" s="5" t="s">
        <v>55</v>
      </c>
      <c r="AF1510" s="5" t="s">
        <v>56</v>
      </c>
      <c r="AG1510" s="5" t="s">
        <v>60</v>
      </c>
      <c r="AH1510" s="5" t="s">
        <v>61</v>
      </c>
      <c r="AI1510" s="5" t="s">
        <v>62</v>
      </c>
      <c r="AJ1510" s="70" t="s">
        <v>63</v>
      </c>
      <c r="AK1510" s="5" t="s">
        <v>64</v>
      </c>
      <c r="AL1510" s="71" t="s">
        <v>65</v>
      </c>
    </row>
    <row r="1511" spans="1:38" ht="99" customHeight="1" x14ac:dyDescent="0.25">
      <c r="A1511" s="12">
        <v>1</v>
      </c>
      <c r="B1511" s="13" t="s">
        <v>11</v>
      </c>
      <c r="C1511" s="713">
        <v>211585.72</v>
      </c>
      <c r="D1511" s="716">
        <f>C1511-AH1524</f>
        <v>142786.41</v>
      </c>
      <c r="E1511" s="76"/>
      <c r="F1511" s="446"/>
      <c r="G1511" s="76"/>
      <c r="H1511" s="446"/>
      <c r="I1511" s="451"/>
      <c r="J1511" s="41"/>
      <c r="K1511" s="451"/>
      <c r="L1511" s="446"/>
      <c r="M1511" s="76"/>
      <c r="N1511" s="234"/>
      <c r="O1511" s="76"/>
      <c r="P1511" s="234"/>
      <c r="Q1511" s="76"/>
      <c r="R1511" s="234"/>
      <c r="S1511" s="76"/>
      <c r="T1511" s="41"/>
      <c r="U1511" s="76"/>
      <c r="V1511" s="235"/>
      <c r="W1511" s="234"/>
      <c r="X1511" s="76"/>
      <c r="Y1511" s="235"/>
      <c r="Z1511" s="234"/>
      <c r="AA1511" s="76"/>
      <c r="AB1511" s="41"/>
      <c r="AC1511" s="76"/>
      <c r="AD1511" s="41"/>
      <c r="AE1511" s="76"/>
      <c r="AF1511" s="41"/>
      <c r="AG1511" s="76">
        <f>U1511+X1511+AC1511+AE1511</f>
        <v>0</v>
      </c>
      <c r="AH1511" s="41">
        <f>W1511+Z1511+AD1511+AF1511</f>
        <v>0</v>
      </c>
      <c r="AI1511" s="39">
        <f>AD1511/(C1511-AH1518)</f>
        <v>0</v>
      </c>
      <c r="AJ1511" s="90">
        <f>AF1511/(C1511-AH1518)</f>
        <v>0</v>
      </c>
      <c r="AK1511" s="123"/>
      <c r="AL1511" s="125">
        <f>AH1511/C1511</f>
        <v>0</v>
      </c>
    </row>
    <row r="1512" spans="1:38" ht="87" customHeight="1" x14ac:dyDescent="0.25">
      <c r="A1512" s="14">
        <v>2</v>
      </c>
      <c r="B1512" s="15" t="s">
        <v>6</v>
      </c>
      <c r="C1512" s="714"/>
      <c r="D1512" s="717"/>
      <c r="E1512" s="467">
        <v>0</v>
      </c>
      <c r="F1512" s="468">
        <v>0</v>
      </c>
      <c r="G1512" s="434">
        <v>2</v>
      </c>
      <c r="H1512" s="475">
        <v>104559.9</v>
      </c>
      <c r="I1512" s="199">
        <v>0</v>
      </c>
      <c r="J1512" s="437">
        <v>0</v>
      </c>
      <c r="K1512" s="199">
        <v>2</v>
      </c>
      <c r="L1512" s="437">
        <v>104559.9</v>
      </c>
      <c r="M1512" s="248">
        <f t="shared" ref="M1512" si="949">SUM(I1512,K1512)</f>
        <v>2</v>
      </c>
      <c r="N1512" s="249">
        <f t="shared" ref="N1512" si="950">SUM(J1512,L1512)</f>
        <v>104559.9</v>
      </c>
      <c r="O1512" s="436">
        <v>0</v>
      </c>
      <c r="P1512" s="428">
        <v>0</v>
      </c>
      <c r="Q1512" s="436">
        <v>0</v>
      </c>
      <c r="R1512" s="428">
        <v>0</v>
      </c>
      <c r="S1512" s="245">
        <f t="shared" ref="S1512" si="951">O1512+Q1512</f>
        <v>0</v>
      </c>
      <c r="T1512" s="246">
        <f t="shared" ref="T1512" si="952">P1512+R1512</f>
        <v>0</v>
      </c>
      <c r="U1512" s="443">
        <v>0</v>
      </c>
      <c r="V1512" s="444">
        <v>0</v>
      </c>
      <c r="W1512" s="442">
        <v>0</v>
      </c>
      <c r="X1512" s="452">
        <v>0</v>
      </c>
      <c r="Y1512" s="444">
        <v>0</v>
      </c>
      <c r="Z1512" s="442">
        <v>0</v>
      </c>
      <c r="AA1512" s="239">
        <f t="shared" ref="AA1512" si="953">U1512+X1512</f>
        <v>0</v>
      </c>
      <c r="AB1512" s="229">
        <f t="shared" ref="AB1512" si="954">W1512+Z1512</f>
        <v>0</v>
      </c>
      <c r="AC1512" s="425">
        <v>0</v>
      </c>
      <c r="AD1512" s="431">
        <v>0</v>
      </c>
      <c r="AE1512" s="425">
        <v>2</v>
      </c>
      <c r="AF1512" s="431">
        <v>68799.31</v>
      </c>
      <c r="AG1512" s="261">
        <f t="shared" ref="AG1512:AG1515" si="955">U1512+X1512+AC1512+AE1512</f>
        <v>2</v>
      </c>
      <c r="AH1512" s="262">
        <f t="shared" ref="AH1512:AH1515" si="956">W1512+Z1512+AD1512+AF1512</f>
        <v>68799.31</v>
      </c>
      <c r="AI1512" s="67">
        <f>AD1512/(C1511-AH1518)</f>
        <v>0</v>
      </c>
      <c r="AJ1512" s="66">
        <f>AF1512/(C1511-AH1518)</f>
        <v>0.32516045978906327</v>
      </c>
      <c r="AK1512" s="123"/>
      <c r="AL1512" s="126">
        <f>AH1512/C1511</f>
        <v>0.32516045978906327</v>
      </c>
    </row>
    <row r="1513" spans="1:38" ht="85.5" customHeight="1" x14ac:dyDescent="0.25">
      <c r="A1513" s="14">
        <v>3</v>
      </c>
      <c r="B1513" s="15" t="s">
        <v>13</v>
      </c>
      <c r="C1513" s="714"/>
      <c r="D1513" s="717"/>
      <c r="E1513" s="500"/>
      <c r="F1513" s="501"/>
      <c r="G1513" s="502"/>
      <c r="H1513" s="503"/>
      <c r="I1513" s="504"/>
      <c r="J1513" s="503"/>
      <c r="K1513" s="504"/>
      <c r="L1513" s="503"/>
      <c r="M1513" s="267"/>
      <c r="N1513" s="266"/>
      <c r="O1513" s="502"/>
      <c r="P1513" s="503"/>
      <c r="Q1513" s="502"/>
      <c r="R1513" s="503"/>
      <c r="S1513" s="267"/>
      <c r="T1513" s="266"/>
      <c r="U1513" s="502"/>
      <c r="V1513" s="505"/>
      <c r="W1513" s="503"/>
      <c r="X1513" s="504"/>
      <c r="Y1513" s="505"/>
      <c r="Z1513" s="503"/>
      <c r="AA1513" s="267"/>
      <c r="AB1513" s="266"/>
      <c r="AC1513" s="502"/>
      <c r="AD1513" s="503"/>
      <c r="AE1513" s="502"/>
      <c r="AF1513" s="503"/>
      <c r="AG1513" s="267">
        <f t="shared" si="955"/>
        <v>0</v>
      </c>
      <c r="AH1513" s="266">
        <f t="shared" si="956"/>
        <v>0</v>
      </c>
      <c r="AI1513" s="169">
        <f>AD1513/(C1511-AH1518)</f>
        <v>0</v>
      </c>
      <c r="AJ1513" s="170">
        <f>AF1513/(C1511-AH1518)</f>
        <v>0</v>
      </c>
      <c r="AK1513" s="171"/>
      <c r="AL1513" s="172">
        <f>AH1513/C1511</f>
        <v>0</v>
      </c>
    </row>
    <row r="1514" spans="1:38" ht="101.25" customHeight="1" x14ac:dyDescent="0.25">
      <c r="A1514" s="14">
        <v>4</v>
      </c>
      <c r="B1514" s="15" t="s">
        <v>14</v>
      </c>
      <c r="C1514" s="714"/>
      <c r="D1514" s="717"/>
      <c r="E1514" s="500"/>
      <c r="F1514" s="501"/>
      <c r="G1514" s="502"/>
      <c r="H1514" s="503"/>
      <c r="I1514" s="504"/>
      <c r="J1514" s="503"/>
      <c r="K1514" s="504"/>
      <c r="L1514" s="503"/>
      <c r="M1514" s="267"/>
      <c r="N1514" s="266"/>
      <c r="O1514" s="502"/>
      <c r="P1514" s="503"/>
      <c r="Q1514" s="502"/>
      <c r="R1514" s="503"/>
      <c r="S1514" s="267"/>
      <c r="T1514" s="266"/>
      <c r="U1514" s="502"/>
      <c r="V1514" s="505"/>
      <c r="W1514" s="503"/>
      <c r="X1514" s="504"/>
      <c r="Y1514" s="505"/>
      <c r="Z1514" s="503"/>
      <c r="AA1514" s="267"/>
      <c r="AB1514" s="266"/>
      <c r="AC1514" s="502"/>
      <c r="AD1514" s="503"/>
      <c r="AE1514" s="502"/>
      <c r="AF1514" s="503"/>
      <c r="AG1514" s="267">
        <f t="shared" si="955"/>
        <v>0</v>
      </c>
      <c r="AH1514" s="266">
        <f t="shared" si="956"/>
        <v>0</v>
      </c>
      <c r="AI1514" s="169">
        <f>AD1514/(C1511-AH1518)</f>
        <v>0</v>
      </c>
      <c r="AJ1514" s="170">
        <f>AF1514/(C1511-AH1518)</f>
        <v>0</v>
      </c>
      <c r="AK1514" s="171"/>
      <c r="AL1514" s="172">
        <f>AH1514/C1511</f>
        <v>0</v>
      </c>
    </row>
    <row r="1515" spans="1:38" ht="138" customHeight="1" x14ac:dyDescent="0.25">
      <c r="A1515" s="14">
        <v>5</v>
      </c>
      <c r="B1515" s="15" t="s">
        <v>99</v>
      </c>
      <c r="C1515" s="714"/>
      <c r="D1515" s="717"/>
      <c r="E1515" s="467">
        <v>3</v>
      </c>
      <c r="F1515" s="468">
        <v>843390.6</v>
      </c>
      <c r="G1515" s="434">
        <v>2</v>
      </c>
      <c r="H1515" s="475">
        <v>35891.5</v>
      </c>
      <c r="I1515" s="199">
        <v>1</v>
      </c>
      <c r="J1515" s="437">
        <v>71134.320000000007</v>
      </c>
      <c r="K1515" s="199">
        <v>2</v>
      </c>
      <c r="L1515" s="437">
        <v>35891.5</v>
      </c>
      <c r="M1515" s="248">
        <f t="shared" ref="M1515" si="957">SUM(I1515,K1515)</f>
        <v>3</v>
      </c>
      <c r="N1515" s="249">
        <f t="shared" ref="N1515" si="958">SUM(J1515,L1515)</f>
        <v>107025.82</v>
      </c>
      <c r="O1515" s="436">
        <v>0</v>
      </c>
      <c r="P1515" s="428">
        <v>0</v>
      </c>
      <c r="Q1515" s="436">
        <v>0</v>
      </c>
      <c r="R1515" s="428">
        <v>0</v>
      </c>
      <c r="S1515" s="245">
        <f t="shared" ref="S1515" si="959">O1515+Q1515</f>
        <v>0</v>
      </c>
      <c r="T1515" s="246">
        <f t="shared" ref="T1515" si="960">P1515+R1515</f>
        <v>0</v>
      </c>
      <c r="U1515" s="443">
        <v>0</v>
      </c>
      <c r="V1515" s="444">
        <v>0</v>
      </c>
      <c r="W1515" s="442">
        <v>0</v>
      </c>
      <c r="X1515" s="452">
        <v>0</v>
      </c>
      <c r="Y1515" s="444">
        <v>0</v>
      </c>
      <c r="Z1515" s="442">
        <v>0</v>
      </c>
      <c r="AA1515" s="239">
        <f t="shared" ref="AA1515" si="961">U1515+X1515</f>
        <v>0</v>
      </c>
      <c r="AB1515" s="229">
        <f t="shared" ref="AB1515" si="962">W1515+Z1515</f>
        <v>0</v>
      </c>
      <c r="AC1515" s="425">
        <v>0</v>
      </c>
      <c r="AD1515" s="431">
        <v>0</v>
      </c>
      <c r="AE1515" s="425">
        <v>0</v>
      </c>
      <c r="AF1515" s="431">
        <v>0</v>
      </c>
      <c r="AG1515" s="261">
        <f t="shared" si="955"/>
        <v>0</v>
      </c>
      <c r="AH1515" s="262">
        <f t="shared" si="956"/>
        <v>0</v>
      </c>
      <c r="AI1515" s="67">
        <f>AD1515/(C1511-AH1518)</f>
        <v>0</v>
      </c>
      <c r="AJ1515" s="66">
        <f>AF1515/(C1511-AH1518)</f>
        <v>0</v>
      </c>
      <c r="AK1515" s="123"/>
      <c r="AL1515" s="126">
        <f>AH1515/C1511</f>
        <v>0</v>
      </c>
    </row>
    <row r="1516" spans="1:38" ht="116.25" customHeight="1" x14ac:dyDescent="0.25">
      <c r="A1516" s="14">
        <v>6</v>
      </c>
      <c r="B1516" s="15" t="s">
        <v>16</v>
      </c>
      <c r="C1516" s="714"/>
      <c r="D1516" s="717"/>
      <c r="E1516" s="163"/>
      <c r="F1516" s="501"/>
      <c r="G1516" s="165"/>
      <c r="H1516" s="503"/>
      <c r="I1516" s="504"/>
      <c r="J1516" s="166"/>
      <c r="K1516" s="504"/>
      <c r="L1516" s="503"/>
      <c r="M1516" s="167"/>
      <c r="N1516" s="266"/>
      <c r="O1516" s="165"/>
      <c r="P1516" s="266"/>
      <c r="Q1516" s="165"/>
      <c r="R1516" s="266"/>
      <c r="S1516" s="167"/>
      <c r="T1516" s="166"/>
      <c r="U1516" s="165"/>
      <c r="V1516" s="168"/>
      <c r="W1516" s="266"/>
      <c r="X1516" s="167"/>
      <c r="Y1516" s="168"/>
      <c r="Z1516" s="266"/>
      <c r="AA1516" s="167"/>
      <c r="AB1516" s="166"/>
      <c r="AC1516" s="165"/>
      <c r="AD1516" s="166"/>
      <c r="AE1516" s="165"/>
      <c r="AF1516" s="166"/>
      <c r="AG1516" s="167">
        <f t="shared" ref="AG1516:AG1523" si="963">U1516+X1516+AC1516+AE1516</f>
        <v>0</v>
      </c>
      <c r="AH1516" s="166">
        <f t="shared" ref="AH1516:AH1523" si="964">W1516+Z1516+AD1516+AF1516</f>
        <v>0</v>
      </c>
      <c r="AI1516" s="169">
        <f>AD1516/(C1511-AH1518)</f>
        <v>0</v>
      </c>
      <c r="AJ1516" s="170">
        <f>AF1516/(C1511-AH1518)</f>
        <v>0</v>
      </c>
      <c r="AK1516" s="171"/>
      <c r="AL1516" s="172">
        <f>AH1516/C1511</f>
        <v>0</v>
      </c>
    </row>
    <row r="1517" spans="1:38" ht="65.25" customHeight="1" x14ac:dyDescent="0.25">
      <c r="A1517" s="14">
        <v>7</v>
      </c>
      <c r="B1517" s="15" t="s">
        <v>98</v>
      </c>
      <c r="C1517" s="714"/>
      <c r="D1517" s="717"/>
      <c r="E1517" s="163"/>
      <c r="F1517" s="501"/>
      <c r="G1517" s="165"/>
      <c r="H1517" s="503"/>
      <c r="I1517" s="504"/>
      <c r="J1517" s="166"/>
      <c r="K1517" s="504"/>
      <c r="L1517" s="503"/>
      <c r="M1517" s="167"/>
      <c r="N1517" s="266"/>
      <c r="O1517" s="165"/>
      <c r="P1517" s="266"/>
      <c r="Q1517" s="165"/>
      <c r="R1517" s="266"/>
      <c r="S1517" s="167"/>
      <c r="T1517" s="166"/>
      <c r="U1517" s="165"/>
      <c r="V1517" s="168"/>
      <c r="W1517" s="266"/>
      <c r="X1517" s="167"/>
      <c r="Y1517" s="168"/>
      <c r="Z1517" s="266"/>
      <c r="AA1517" s="167"/>
      <c r="AB1517" s="188"/>
      <c r="AC1517" s="165"/>
      <c r="AD1517" s="166"/>
      <c r="AE1517" s="165"/>
      <c r="AF1517" s="166"/>
      <c r="AG1517" s="162">
        <f t="shared" si="963"/>
        <v>0</v>
      </c>
      <c r="AH1517" s="166">
        <f t="shared" si="964"/>
        <v>0</v>
      </c>
      <c r="AI1517" s="169">
        <f>AD1517/(C1511-AH1518)</f>
        <v>0</v>
      </c>
      <c r="AJ1517" s="170">
        <f>AF1517/(C1511-AH1518)</f>
        <v>0</v>
      </c>
      <c r="AK1517" s="171"/>
      <c r="AL1517" s="173">
        <f>AH1517/C1511</f>
        <v>0</v>
      </c>
    </row>
    <row r="1518" spans="1:38" ht="59.25" customHeight="1" x14ac:dyDescent="0.25">
      <c r="A1518" s="14">
        <v>8</v>
      </c>
      <c r="B1518" s="15" t="s">
        <v>97</v>
      </c>
      <c r="C1518" s="714"/>
      <c r="D1518" s="717"/>
      <c r="E1518" s="189"/>
      <c r="F1518" s="190"/>
      <c r="G1518" s="174"/>
      <c r="H1518" s="175"/>
      <c r="I1518" s="504"/>
      <c r="J1518" s="166"/>
      <c r="K1518" s="504"/>
      <c r="L1518" s="503"/>
      <c r="M1518" s="191"/>
      <c r="N1518" s="265"/>
      <c r="O1518" s="174"/>
      <c r="P1518" s="175"/>
      <c r="Q1518" s="174"/>
      <c r="R1518" s="175"/>
      <c r="S1518" s="191"/>
      <c r="T1518" s="164"/>
      <c r="U1518" s="165"/>
      <c r="V1518" s="168"/>
      <c r="W1518" s="266"/>
      <c r="X1518" s="167"/>
      <c r="Y1518" s="168"/>
      <c r="Z1518" s="266"/>
      <c r="AA1518" s="191"/>
      <c r="AB1518" s="164"/>
      <c r="AC1518" s="165"/>
      <c r="AD1518" s="166"/>
      <c r="AE1518" s="165"/>
      <c r="AF1518" s="166"/>
      <c r="AG1518" s="167">
        <f t="shared" si="963"/>
        <v>0</v>
      </c>
      <c r="AH1518" s="166">
        <f t="shared" si="964"/>
        <v>0</v>
      </c>
      <c r="AI1518" s="169" t="e">
        <f t="shared" ref="AI1518" si="965">AD1518/(C1513-AH1520)</f>
        <v>#DIV/0!</v>
      </c>
      <c r="AJ1518" s="170">
        <f>AF1518/(C1511-AH1518)</f>
        <v>0</v>
      </c>
      <c r="AK1518" s="171">
        <f>AH1524/C1511</f>
        <v>0.32516045978906327</v>
      </c>
      <c r="AL1518" s="172">
        <f>AH1518/C1511</f>
        <v>0</v>
      </c>
    </row>
    <row r="1519" spans="1:38" ht="60" customHeight="1" x14ac:dyDescent="0.25">
      <c r="A1519" s="14">
        <v>9</v>
      </c>
      <c r="B1519" s="15" t="s">
        <v>7</v>
      </c>
      <c r="C1519" s="714"/>
      <c r="D1519" s="717"/>
      <c r="E1519" s="163"/>
      <c r="F1519" s="501"/>
      <c r="G1519" s="165"/>
      <c r="H1519" s="503"/>
      <c r="I1519" s="504"/>
      <c r="J1519" s="166"/>
      <c r="K1519" s="504"/>
      <c r="L1519" s="503"/>
      <c r="M1519" s="167"/>
      <c r="N1519" s="266"/>
      <c r="O1519" s="165"/>
      <c r="P1519" s="266"/>
      <c r="Q1519" s="165"/>
      <c r="R1519" s="266"/>
      <c r="S1519" s="167"/>
      <c r="T1519" s="166"/>
      <c r="U1519" s="165"/>
      <c r="V1519" s="168"/>
      <c r="W1519" s="266"/>
      <c r="X1519" s="167"/>
      <c r="Y1519" s="168"/>
      <c r="Z1519" s="266"/>
      <c r="AA1519" s="167"/>
      <c r="AB1519" s="166"/>
      <c r="AC1519" s="165"/>
      <c r="AD1519" s="166"/>
      <c r="AE1519" s="165"/>
      <c r="AF1519" s="166"/>
      <c r="AG1519" s="167">
        <f t="shared" si="963"/>
        <v>0</v>
      </c>
      <c r="AH1519" s="166">
        <f t="shared" si="964"/>
        <v>0</v>
      </c>
      <c r="AI1519" s="169">
        <f>AD1519/(C1511-AH1518)</f>
        <v>0</v>
      </c>
      <c r="AJ1519" s="170">
        <f>AF1519/(C1511-AH1518)</f>
        <v>0</v>
      </c>
      <c r="AK1519" s="171"/>
      <c r="AL1519" s="172">
        <f>AH1519/C1511</f>
        <v>0</v>
      </c>
    </row>
    <row r="1520" spans="1:38" ht="73.5" customHeight="1" x14ac:dyDescent="0.25">
      <c r="A1520" s="14">
        <v>10</v>
      </c>
      <c r="B1520" s="15" t="s">
        <v>8</v>
      </c>
      <c r="C1520" s="714"/>
      <c r="D1520" s="717"/>
      <c r="E1520" s="163"/>
      <c r="F1520" s="501"/>
      <c r="G1520" s="165"/>
      <c r="H1520" s="503"/>
      <c r="I1520" s="504"/>
      <c r="J1520" s="166"/>
      <c r="K1520" s="504"/>
      <c r="L1520" s="503"/>
      <c r="M1520" s="167"/>
      <c r="N1520" s="266"/>
      <c r="O1520" s="165"/>
      <c r="P1520" s="266"/>
      <c r="Q1520" s="165"/>
      <c r="R1520" s="266"/>
      <c r="S1520" s="167"/>
      <c r="T1520" s="166"/>
      <c r="U1520" s="165"/>
      <c r="V1520" s="168"/>
      <c r="W1520" s="266"/>
      <c r="X1520" s="167"/>
      <c r="Y1520" s="168"/>
      <c r="Z1520" s="266"/>
      <c r="AA1520" s="167"/>
      <c r="AB1520" s="166"/>
      <c r="AC1520" s="174"/>
      <c r="AD1520" s="175"/>
      <c r="AE1520" s="174"/>
      <c r="AF1520" s="175"/>
      <c r="AG1520" s="167">
        <f t="shared" si="963"/>
        <v>0</v>
      </c>
      <c r="AH1520" s="166">
        <f t="shared" si="964"/>
        <v>0</v>
      </c>
      <c r="AI1520" s="169">
        <f>AD1520/(C1511-AH1518)</f>
        <v>0</v>
      </c>
      <c r="AJ1520" s="170">
        <f>AF1520/(C1511-AH1518)</f>
        <v>0</v>
      </c>
      <c r="AK1520" s="171"/>
      <c r="AL1520" s="172">
        <f>AH1520/C1511</f>
        <v>0</v>
      </c>
    </row>
    <row r="1521" spans="1:38" ht="120" customHeight="1" x14ac:dyDescent="0.25">
      <c r="A1521" s="14">
        <v>11</v>
      </c>
      <c r="B1521" s="15" t="s">
        <v>12</v>
      </c>
      <c r="C1521" s="714"/>
      <c r="D1521" s="717"/>
      <c r="E1521" s="163"/>
      <c r="F1521" s="501"/>
      <c r="G1521" s="165"/>
      <c r="H1521" s="503"/>
      <c r="I1521" s="504"/>
      <c r="J1521" s="166"/>
      <c r="K1521" s="504"/>
      <c r="L1521" s="503"/>
      <c r="M1521" s="167"/>
      <c r="N1521" s="266"/>
      <c r="O1521" s="165"/>
      <c r="P1521" s="266"/>
      <c r="Q1521" s="165"/>
      <c r="R1521" s="266"/>
      <c r="S1521" s="167"/>
      <c r="T1521" s="166"/>
      <c r="U1521" s="165"/>
      <c r="V1521" s="168"/>
      <c r="W1521" s="266"/>
      <c r="X1521" s="167"/>
      <c r="Y1521" s="168"/>
      <c r="Z1521" s="266"/>
      <c r="AA1521" s="167"/>
      <c r="AB1521" s="166"/>
      <c r="AC1521" s="165"/>
      <c r="AD1521" s="166"/>
      <c r="AE1521" s="165"/>
      <c r="AF1521" s="166"/>
      <c r="AG1521" s="167">
        <f t="shared" si="963"/>
        <v>0</v>
      </c>
      <c r="AH1521" s="166">
        <f t="shared" si="964"/>
        <v>0</v>
      </c>
      <c r="AI1521" s="169">
        <f>AD1521/(C1511-AH1518)</f>
        <v>0</v>
      </c>
      <c r="AJ1521" s="170">
        <f>AF1521/(C1511-AH1518)</f>
        <v>0</v>
      </c>
      <c r="AK1521" s="171"/>
      <c r="AL1521" s="172">
        <f>AH1521/C1511</f>
        <v>0</v>
      </c>
    </row>
    <row r="1522" spans="1:38" ht="63.75" customHeight="1" x14ac:dyDescent="0.25">
      <c r="A1522" s="14">
        <v>12</v>
      </c>
      <c r="B1522" s="15" t="s">
        <v>9</v>
      </c>
      <c r="C1522" s="714"/>
      <c r="D1522" s="717"/>
      <c r="E1522" s="163"/>
      <c r="F1522" s="501"/>
      <c r="G1522" s="165"/>
      <c r="H1522" s="503"/>
      <c r="I1522" s="504"/>
      <c r="J1522" s="166"/>
      <c r="K1522" s="504"/>
      <c r="L1522" s="503"/>
      <c r="M1522" s="167"/>
      <c r="N1522" s="266"/>
      <c r="O1522" s="165"/>
      <c r="P1522" s="266"/>
      <c r="Q1522" s="165"/>
      <c r="R1522" s="266"/>
      <c r="S1522" s="167"/>
      <c r="T1522" s="166"/>
      <c r="U1522" s="165"/>
      <c r="V1522" s="168"/>
      <c r="W1522" s="266"/>
      <c r="X1522" s="167"/>
      <c r="Y1522" s="168"/>
      <c r="Z1522" s="266"/>
      <c r="AA1522" s="167"/>
      <c r="AB1522" s="166"/>
      <c r="AC1522" s="165"/>
      <c r="AD1522" s="166"/>
      <c r="AE1522" s="165"/>
      <c r="AF1522" s="166"/>
      <c r="AG1522" s="167">
        <f t="shared" si="963"/>
        <v>0</v>
      </c>
      <c r="AH1522" s="166">
        <f t="shared" si="964"/>
        <v>0</v>
      </c>
      <c r="AI1522" s="169">
        <f>AD1522/(C1511-AH1518)</f>
        <v>0</v>
      </c>
      <c r="AJ1522" s="170">
        <f>AF1522/(C1511-AH1518)</f>
        <v>0</v>
      </c>
      <c r="AK1522" s="171"/>
      <c r="AL1522" s="172">
        <f>AH1522/C1511</f>
        <v>0</v>
      </c>
    </row>
    <row r="1523" spans="1:38" ht="62.25" customHeight="1" thickBot="1" x14ac:dyDescent="0.3">
      <c r="A1523" s="16">
        <v>13</v>
      </c>
      <c r="B1523" s="17" t="s">
        <v>10</v>
      </c>
      <c r="C1523" s="715"/>
      <c r="D1523" s="718"/>
      <c r="E1523" s="176"/>
      <c r="F1523" s="177"/>
      <c r="G1523" s="178"/>
      <c r="H1523" s="179"/>
      <c r="I1523" s="269"/>
      <c r="J1523" s="180"/>
      <c r="K1523" s="269"/>
      <c r="L1523" s="268"/>
      <c r="M1523" s="181"/>
      <c r="N1523" s="268"/>
      <c r="O1523" s="178"/>
      <c r="P1523" s="179"/>
      <c r="Q1523" s="178"/>
      <c r="R1523" s="179"/>
      <c r="S1523" s="182"/>
      <c r="T1523" s="179"/>
      <c r="U1523" s="178"/>
      <c r="V1523" s="183"/>
      <c r="W1523" s="179"/>
      <c r="X1523" s="182"/>
      <c r="Y1523" s="183"/>
      <c r="Z1523" s="179"/>
      <c r="AA1523" s="182"/>
      <c r="AB1523" s="179"/>
      <c r="AC1523" s="178"/>
      <c r="AD1523" s="179"/>
      <c r="AE1523" s="178"/>
      <c r="AF1523" s="179"/>
      <c r="AG1523" s="182">
        <f t="shared" si="963"/>
        <v>0</v>
      </c>
      <c r="AH1523" s="179">
        <f t="shared" si="964"/>
        <v>0</v>
      </c>
      <c r="AI1523" s="184">
        <f>AD1523/(C1511-AH1518)</f>
        <v>0</v>
      </c>
      <c r="AJ1523" s="185">
        <f>AF1523/(C1511-AH1518)</f>
        <v>0</v>
      </c>
      <c r="AK1523" s="186"/>
      <c r="AL1523" s="187">
        <f>AH1523/C1511</f>
        <v>0</v>
      </c>
    </row>
    <row r="1524" spans="1:38" ht="29.25" customHeight="1" thickBot="1" x14ac:dyDescent="0.3">
      <c r="A1524" s="719" t="s">
        <v>40</v>
      </c>
      <c r="B1524" s="720"/>
      <c r="C1524" s="11">
        <f>C1511</f>
        <v>211585.72</v>
      </c>
      <c r="D1524" s="11">
        <f>D1511</f>
        <v>142786.41</v>
      </c>
      <c r="E1524" s="56">
        <f t="shared" ref="E1524:L1524" si="966">SUM(E1511:E1523)</f>
        <v>3</v>
      </c>
      <c r="F1524" s="236">
        <f t="shared" si="966"/>
        <v>843390.6</v>
      </c>
      <c r="G1524" s="56">
        <f t="shared" si="966"/>
        <v>4</v>
      </c>
      <c r="H1524" s="236">
        <f t="shared" si="966"/>
        <v>140451.4</v>
      </c>
      <c r="I1524" s="241">
        <f t="shared" si="966"/>
        <v>1</v>
      </c>
      <c r="J1524" s="57">
        <f t="shared" si="966"/>
        <v>71134.320000000007</v>
      </c>
      <c r="K1524" s="241">
        <f t="shared" si="966"/>
        <v>4</v>
      </c>
      <c r="L1524" s="244">
        <f t="shared" si="966"/>
        <v>140451.4</v>
      </c>
      <c r="M1524" s="51">
        <f>SUM(M1511:M1523)</f>
        <v>5</v>
      </c>
      <c r="N1524" s="244">
        <f>SUM(N1511:N1523)</f>
        <v>211585.72</v>
      </c>
      <c r="O1524" s="97">
        <f>SUM(O1511:O1523)</f>
        <v>0</v>
      </c>
      <c r="P1524" s="236">
        <f>SUM(P1511:P1523)</f>
        <v>0</v>
      </c>
      <c r="Q1524" s="86">
        <f t="shared" ref="Q1524:AJ1524" si="967">SUM(Q1511:Q1523)</f>
        <v>0</v>
      </c>
      <c r="R1524" s="236">
        <f t="shared" si="967"/>
        <v>0</v>
      </c>
      <c r="S1524" s="75">
        <f t="shared" si="967"/>
        <v>0</v>
      </c>
      <c r="T1524" s="46">
        <f t="shared" si="967"/>
        <v>0</v>
      </c>
      <c r="U1524" s="86">
        <f t="shared" si="967"/>
        <v>0</v>
      </c>
      <c r="V1524" s="236">
        <f t="shared" si="967"/>
        <v>0</v>
      </c>
      <c r="W1524" s="236">
        <f t="shared" si="967"/>
        <v>0</v>
      </c>
      <c r="X1524" s="75">
        <f t="shared" si="967"/>
        <v>0</v>
      </c>
      <c r="Y1524" s="236">
        <f t="shared" si="967"/>
        <v>0</v>
      </c>
      <c r="Z1524" s="236">
        <f t="shared" si="967"/>
        <v>0</v>
      </c>
      <c r="AA1524" s="75">
        <f t="shared" si="967"/>
        <v>0</v>
      </c>
      <c r="AB1524" s="46">
        <f t="shared" si="967"/>
        <v>0</v>
      </c>
      <c r="AC1524" s="86">
        <f t="shared" si="967"/>
        <v>0</v>
      </c>
      <c r="AD1524" s="46">
        <f t="shared" si="967"/>
        <v>0</v>
      </c>
      <c r="AE1524" s="86">
        <f t="shared" si="967"/>
        <v>2</v>
      </c>
      <c r="AF1524" s="46">
        <f t="shared" si="967"/>
        <v>68799.31</v>
      </c>
      <c r="AG1524" s="75">
        <f t="shared" si="967"/>
        <v>2</v>
      </c>
      <c r="AH1524" s="46">
        <f t="shared" si="967"/>
        <v>68799.31</v>
      </c>
      <c r="AI1524" s="87" t="e">
        <f t="shared" si="967"/>
        <v>#DIV/0!</v>
      </c>
      <c r="AJ1524" s="87">
        <f t="shared" si="967"/>
        <v>0.32516045978906327</v>
      </c>
      <c r="AK1524" s="130">
        <f>AK1518</f>
        <v>0.32516045978906327</v>
      </c>
      <c r="AL1524" s="128">
        <f>AH1524/C1511</f>
        <v>0.32516045978906327</v>
      </c>
    </row>
    <row r="1525" spans="1:38" ht="21.75" thickBot="1" x14ac:dyDescent="0.3">
      <c r="AF1525" s="24" t="s">
        <v>113</v>
      </c>
      <c r="AG1525" s="72">
        <v>4.3499999999999996</v>
      </c>
      <c r="AH1525" s="25">
        <f>AH1524/AG1525</f>
        <v>15815.933333333334</v>
      </c>
    </row>
    <row r="1526" spans="1:38" ht="15.75" customHeight="1" thickTop="1" x14ac:dyDescent="0.25">
      <c r="A1526" s="881" t="s">
        <v>335</v>
      </c>
      <c r="B1526" s="722"/>
      <c r="C1526" s="722"/>
      <c r="D1526" s="722"/>
      <c r="E1526" s="722"/>
      <c r="F1526" s="722"/>
      <c r="G1526" s="722"/>
      <c r="H1526" s="722"/>
      <c r="I1526" s="722"/>
      <c r="J1526" s="722"/>
      <c r="K1526" s="722"/>
      <c r="L1526" s="722"/>
      <c r="M1526" s="722"/>
      <c r="N1526" s="722"/>
      <c r="O1526" s="722"/>
      <c r="P1526" s="722"/>
      <c r="Q1526" s="724"/>
    </row>
    <row r="1527" spans="1:38" ht="18.75" x14ac:dyDescent="0.3">
      <c r="A1527" s="725"/>
      <c r="B1527" s="726"/>
      <c r="C1527" s="726"/>
      <c r="D1527" s="726"/>
      <c r="E1527" s="726"/>
      <c r="F1527" s="726"/>
      <c r="G1527" s="726"/>
      <c r="H1527" s="726"/>
      <c r="I1527" s="726"/>
      <c r="J1527" s="726"/>
      <c r="K1527" s="726"/>
      <c r="L1527" s="726"/>
      <c r="M1527" s="726"/>
      <c r="N1527" s="726"/>
      <c r="O1527" s="726"/>
      <c r="P1527" s="726"/>
      <c r="Q1527" s="728"/>
      <c r="AF1527" s="33"/>
    </row>
    <row r="1528" spans="1:38" ht="15.75" x14ac:dyDescent="0.25">
      <c r="A1528" s="725"/>
      <c r="B1528" s="726"/>
      <c r="C1528" s="726"/>
      <c r="D1528" s="726"/>
      <c r="E1528" s="726"/>
      <c r="F1528" s="726"/>
      <c r="G1528" s="726"/>
      <c r="H1528" s="726"/>
      <c r="I1528" s="726"/>
      <c r="J1528" s="726"/>
      <c r="K1528" s="726"/>
      <c r="L1528" s="726"/>
      <c r="M1528" s="726"/>
      <c r="N1528" s="726"/>
      <c r="O1528" s="726"/>
      <c r="P1528" s="726"/>
      <c r="Q1528" s="728"/>
      <c r="AE1528" s="34" t="s">
        <v>66</v>
      </c>
      <c r="AF1528" s="24"/>
    </row>
    <row r="1529" spans="1:38" ht="15.75" x14ac:dyDescent="0.25">
      <c r="A1529" s="725"/>
      <c r="B1529" s="726"/>
      <c r="C1529" s="726"/>
      <c r="D1529" s="726"/>
      <c r="E1529" s="726"/>
      <c r="F1529" s="726"/>
      <c r="G1529" s="726"/>
      <c r="H1529" s="726"/>
      <c r="I1529" s="726"/>
      <c r="J1529" s="726"/>
      <c r="K1529" s="726"/>
      <c r="L1529" s="726"/>
      <c r="M1529" s="726"/>
      <c r="N1529" s="726"/>
      <c r="O1529" s="726"/>
      <c r="P1529" s="726"/>
      <c r="Q1529" s="728"/>
      <c r="AE1529" s="34" t="s">
        <v>46</v>
      </c>
      <c r="AF1529" s="54">
        <f>(Z1524-Z1518)+(AF1524-AF1518)</f>
        <v>68799.31</v>
      </c>
    </row>
    <row r="1530" spans="1:38" ht="15.75" x14ac:dyDescent="0.25">
      <c r="A1530" s="725"/>
      <c r="B1530" s="726"/>
      <c r="C1530" s="726"/>
      <c r="D1530" s="726"/>
      <c r="E1530" s="726"/>
      <c r="F1530" s="726"/>
      <c r="G1530" s="726"/>
      <c r="H1530" s="726"/>
      <c r="I1530" s="726"/>
      <c r="J1530" s="726"/>
      <c r="K1530" s="726"/>
      <c r="L1530" s="726"/>
      <c r="M1530" s="726"/>
      <c r="N1530" s="726"/>
      <c r="O1530" s="726"/>
      <c r="P1530" s="726"/>
      <c r="Q1530" s="728"/>
      <c r="AE1530" s="34" t="s">
        <v>47</v>
      </c>
      <c r="AF1530" s="54">
        <f>W1524+AD1524</f>
        <v>0</v>
      </c>
    </row>
    <row r="1531" spans="1:38" ht="15.75" x14ac:dyDescent="0.25">
      <c r="A1531" s="725"/>
      <c r="B1531" s="726"/>
      <c r="C1531" s="726"/>
      <c r="D1531" s="726"/>
      <c r="E1531" s="726"/>
      <c r="F1531" s="726"/>
      <c r="G1531" s="726"/>
      <c r="H1531" s="726"/>
      <c r="I1531" s="726"/>
      <c r="J1531" s="726"/>
      <c r="K1531" s="726"/>
      <c r="L1531" s="726"/>
      <c r="M1531" s="726"/>
      <c r="N1531" s="726"/>
      <c r="O1531" s="726"/>
      <c r="P1531" s="726"/>
      <c r="Q1531" s="728"/>
      <c r="AE1531" s="34" t="s">
        <v>48</v>
      </c>
      <c r="AF1531" s="54">
        <f>Z1518+AF1518</f>
        <v>0</v>
      </c>
    </row>
    <row r="1532" spans="1:38" ht="15.75" x14ac:dyDescent="0.25">
      <c r="A1532" s="725"/>
      <c r="B1532" s="726"/>
      <c r="C1532" s="726"/>
      <c r="D1532" s="726"/>
      <c r="E1532" s="726"/>
      <c r="F1532" s="726"/>
      <c r="G1532" s="726"/>
      <c r="H1532" s="726"/>
      <c r="I1532" s="726"/>
      <c r="J1532" s="726"/>
      <c r="K1532" s="726"/>
      <c r="L1532" s="726"/>
      <c r="M1532" s="726"/>
      <c r="N1532" s="726"/>
      <c r="O1532" s="726"/>
      <c r="P1532" s="726"/>
      <c r="Q1532" s="728"/>
      <c r="AE1532" s="34" t="s">
        <v>49</v>
      </c>
      <c r="AF1532" s="55">
        <f>SUM(AF1529:AF1531)</f>
        <v>68799.31</v>
      </c>
    </row>
    <row r="1533" spans="1:38" x14ac:dyDescent="0.25">
      <c r="A1533" s="725"/>
      <c r="B1533" s="726"/>
      <c r="C1533" s="726"/>
      <c r="D1533" s="726"/>
      <c r="E1533" s="726"/>
      <c r="F1533" s="726"/>
      <c r="G1533" s="726"/>
      <c r="H1533" s="726"/>
      <c r="I1533" s="726"/>
      <c r="J1533" s="726"/>
      <c r="K1533" s="726"/>
      <c r="L1533" s="726"/>
      <c r="M1533" s="726"/>
      <c r="N1533" s="726"/>
      <c r="O1533" s="726"/>
      <c r="P1533" s="726"/>
      <c r="Q1533" s="728"/>
    </row>
    <row r="1534" spans="1:38" ht="15.75" thickBot="1" x14ac:dyDescent="0.3">
      <c r="A1534" s="729"/>
      <c r="B1534" s="730"/>
      <c r="C1534" s="730"/>
      <c r="D1534" s="730"/>
      <c r="E1534" s="730"/>
      <c r="F1534" s="730"/>
      <c r="G1534" s="730"/>
      <c r="H1534" s="730"/>
      <c r="I1534" s="730"/>
      <c r="J1534" s="730"/>
      <c r="K1534" s="730"/>
      <c r="L1534" s="730"/>
      <c r="M1534" s="730"/>
      <c r="N1534" s="730"/>
      <c r="O1534" s="730"/>
      <c r="P1534" s="730"/>
      <c r="Q1534" s="732"/>
    </row>
    <row r="1535" spans="1:38" ht="15.75" thickTop="1" x14ac:dyDescent="0.25"/>
    <row r="1537" spans="1:39" ht="15.75" thickBot="1" x14ac:dyDescent="0.3"/>
    <row r="1538" spans="1:39" ht="27" thickBot="1" x14ac:dyDescent="0.3">
      <c r="A1538" s="733" t="s">
        <v>150</v>
      </c>
      <c r="B1538" s="734"/>
      <c r="C1538" s="734"/>
      <c r="D1538" s="734"/>
      <c r="E1538" s="734"/>
      <c r="F1538" s="734"/>
      <c r="G1538" s="734"/>
      <c r="H1538" s="734"/>
      <c r="I1538" s="734"/>
      <c r="J1538" s="734"/>
      <c r="K1538" s="735"/>
      <c r="L1538" s="734"/>
      <c r="M1538" s="734"/>
      <c r="N1538" s="734"/>
      <c r="O1538" s="734"/>
      <c r="P1538" s="734"/>
      <c r="Q1538" s="734"/>
      <c r="R1538" s="734"/>
      <c r="S1538" s="734"/>
      <c r="T1538" s="734"/>
      <c r="U1538" s="734"/>
      <c r="V1538" s="734"/>
      <c r="W1538" s="734"/>
      <c r="X1538" s="734"/>
      <c r="Y1538" s="734"/>
      <c r="Z1538" s="734"/>
      <c r="AA1538" s="734"/>
      <c r="AB1538" s="734"/>
      <c r="AC1538" s="734"/>
      <c r="AD1538" s="734"/>
      <c r="AE1538" s="734"/>
      <c r="AF1538" s="734"/>
      <c r="AG1538" s="734"/>
      <c r="AH1538" s="734"/>
      <c r="AI1538" s="734"/>
      <c r="AJ1538" s="734"/>
      <c r="AK1538" s="736"/>
      <c r="AL1538" s="73"/>
      <c r="AM1538" s="45"/>
    </row>
    <row r="1539" spans="1:39" ht="21" customHeight="1" x14ac:dyDescent="0.25">
      <c r="A1539" s="737" t="s">
        <v>114</v>
      </c>
      <c r="B1539" s="738"/>
      <c r="C1539" s="744" t="s">
        <v>41</v>
      </c>
      <c r="D1539" s="745"/>
      <c r="E1539" s="748" t="s">
        <v>100</v>
      </c>
      <c r="F1539" s="749"/>
      <c r="G1539" s="749"/>
      <c r="H1539" s="749"/>
      <c r="I1539" s="749"/>
      <c r="J1539" s="749"/>
      <c r="K1539" s="750"/>
      <c r="L1539" s="749"/>
      <c r="M1539" s="749"/>
      <c r="N1539" s="749"/>
      <c r="O1539" s="754" t="s">
        <v>77</v>
      </c>
      <c r="P1539" s="755"/>
      <c r="Q1539" s="755"/>
      <c r="R1539" s="755"/>
      <c r="S1539" s="755"/>
      <c r="T1539" s="755"/>
      <c r="U1539" s="755"/>
      <c r="V1539" s="755"/>
      <c r="W1539" s="755"/>
      <c r="X1539" s="755"/>
      <c r="Y1539" s="755"/>
      <c r="Z1539" s="755"/>
      <c r="AA1539" s="755"/>
      <c r="AB1539" s="755"/>
      <c r="AC1539" s="755"/>
      <c r="AD1539" s="755"/>
      <c r="AE1539" s="755"/>
      <c r="AF1539" s="755"/>
      <c r="AG1539" s="755"/>
      <c r="AH1539" s="755"/>
      <c r="AI1539" s="755"/>
      <c r="AJ1539" s="755"/>
      <c r="AK1539" s="756"/>
      <c r="AL1539" s="63"/>
    </row>
    <row r="1540" spans="1:39" ht="36" customHeight="1" thickBot="1" x14ac:dyDescent="0.3">
      <c r="A1540" s="739"/>
      <c r="B1540" s="740"/>
      <c r="C1540" s="746"/>
      <c r="D1540" s="747"/>
      <c r="E1540" s="751"/>
      <c r="F1540" s="752"/>
      <c r="G1540" s="752"/>
      <c r="H1540" s="752"/>
      <c r="I1540" s="752"/>
      <c r="J1540" s="752"/>
      <c r="K1540" s="753"/>
      <c r="L1540" s="752"/>
      <c r="M1540" s="752"/>
      <c r="N1540" s="752"/>
      <c r="O1540" s="757"/>
      <c r="P1540" s="758"/>
      <c r="Q1540" s="758"/>
      <c r="R1540" s="758"/>
      <c r="S1540" s="758"/>
      <c r="T1540" s="758"/>
      <c r="U1540" s="758"/>
      <c r="V1540" s="758"/>
      <c r="W1540" s="758"/>
      <c r="X1540" s="758"/>
      <c r="Y1540" s="758"/>
      <c r="Z1540" s="758"/>
      <c r="AA1540" s="758"/>
      <c r="AB1540" s="758"/>
      <c r="AC1540" s="758"/>
      <c r="AD1540" s="758"/>
      <c r="AE1540" s="758"/>
      <c r="AF1540" s="758"/>
      <c r="AG1540" s="758"/>
      <c r="AH1540" s="758"/>
      <c r="AI1540" s="758"/>
      <c r="AJ1540" s="758"/>
      <c r="AK1540" s="759"/>
      <c r="AL1540" s="63"/>
    </row>
    <row r="1541" spans="1:39" s="33" customFormat="1" ht="84" customHeight="1" thickBot="1" x14ac:dyDescent="0.35">
      <c r="A1541" s="739"/>
      <c r="B1541" s="741"/>
      <c r="C1541" s="760" t="s">
        <v>43</v>
      </c>
      <c r="D1541" s="762" t="s">
        <v>44</v>
      </c>
      <c r="E1541" s="764" t="s">
        <v>59</v>
      </c>
      <c r="F1541" s="765"/>
      <c r="G1541" s="765"/>
      <c r="H1541" s="766"/>
      <c r="I1541" s="767" t="s">
        <v>58</v>
      </c>
      <c r="J1541" s="768"/>
      <c r="K1541" s="769"/>
      <c r="L1541" s="770"/>
      <c r="M1541" s="771" t="s">
        <v>49</v>
      </c>
      <c r="N1541" s="772"/>
      <c r="O1541" s="773" t="s">
        <v>103</v>
      </c>
      <c r="P1541" s="774"/>
      <c r="Q1541" s="774"/>
      <c r="R1541" s="775"/>
      <c r="S1541" s="776" t="s">
        <v>49</v>
      </c>
      <c r="T1541" s="777"/>
      <c r="U1541" s="778" t="s">
        <v>104</v>
      </c>
      <c r="V1541" s="779"/>
      <c r="W1541" s="779"/>
      <c r="X1541" s="779"/>
      <c r="Y1541" s="779"/>
      <c r="Z1541" s="780"/>
      <c r="AA1541" s="781" t="s">
        <v>49</v>
      </c>
      <c r="AB1541" s="782"/>
      <c r="AC1541" s="783" t="s">
        <v>105</v>
      </c>
      <c r="AD1541" s="784"/>
      <c r="AE1541" s="784"/>
      <c r="AF1541" s="785"/>
      <c r="AG1541" s="786" t="s">
        <v>49</v>
      </c>
      <c r="AH1541" s="787"/>
      <c r="AI1541" s="788" t="s">
        <v>23</v>
      </c>
      <c r="AJ1541" s="789"/>
      <c r="AK1541" s="790"/>
      <c r="AL1541" s="62"/>
    </row>
    <row r="1542" spans="1:39" ht="113.25" thickBot="1" x14ac:dyDescent="0.3">
      <c r="A1542" s="742"/>
      <c r="B1542" s="743"/>
      <c r="C1542" s="761"/>
      <c r="D1542" s="763"/>
      <c r="E1542" s="91" t="s">
        <v>81</v>
      </c>
      <c r="F1542" s="619" t="s">
        <v>82</v>
      </c>
      <c r="G1542" s="91" t="s">
        <v>83</v>
      </c>
      <c r="H1542" s="619" t="s">
        <v>84</v>
      </c>
      <c r="I1542" s="197" t="s">
        <v>81</v>
      </c>
      <c r="J1542" s="64" t="s">
        <v>92</v>
      </c>
      <c r="K1542" s="197" t="s">
        <v>93</v>
      </c>
      <c r="L1542" s="64" t="s">
        <v>94</v>
      </c>
      <c r="M1542" s="98" t="s">
        <v>85</v>
      </c>
      <c r="N1542" s="207" t="s">
        <v>86</v>
      </c>
      <c r="O1542" s="100" t="s">
        <v>87</v>
      </c>
      <c r="P1542" s="102" t="s">
        <v>101</v>
      </c>
      <c r="Q1542" s="100" t="s">
        <v>88</v>
      </c>
      <c r="R1542" s="102" t="s">
        <v>102</v>
      </c>
      <c r="S1542" s="103" t="s">
        <v>89</v>
      </c>
      <c r="T1542" s="213" t="s">
        <v>90</v>
      </c>
      <c r="U1542" s="104" t="s">
        <v>87</v>
      </c>
      <c r="V1542" s="107" t="s">
        <v>106</v>
      </c>
      <c r="W1542" s="105" t="s">
        <v>107</v>
      </c>
      <c r="X1542" s="108" t="s">
        <v>88</v>
      </c>
      <c r="Y1542" s="107" t="s">
        <v>108</v>
      </c>
      <c r="Z1542" s="105" t="s">
        <v>109</v>
      </c>
      <c r="AA1542" s="110" t="s">
        <v>95</v>
      </c>
      <c r="AB1542" s="111" t="s">
        <v>96</v>
      </c>
      <c r="AC1542" s="112" t="s">
        <v>87</v>
      </c>
      <c r="AD1542" s="113" t="s">
        <v>101</v>
      </c>
      <c r="AE1542" s="112" t="s">
        <v>88</v>
      </c>
      <c r="AF1542" s="113" t="s">
        <v>102</v>
      </c>
      <c r="AG1542" s="114" t="s">
        <v>91</v>
      </c>
      <c r="AH1542" s="115" t="s">
        <v>110</v>
      </c>
      <c r="AI1542" s="120" t="s">
        <v>111</v>
      </c>
      <c r="AJ1542" s="122" t="s">
        <v>112</v>
      </c>
      <c r="AK1542" s="151" t="s">
        <v>79</v>
      </c>
      <c r="AL1542" s="58"/>
      <c r="AM1542" s="59"/>
    </row>
    <row r="1543" spans="1:39" ht="15.75" thickBot="1" x14ac:dyDescent="0.3">
      <c r="A1543" s="708" t="s">
        <v>1</v>
      </c>
      <c r="B1543" s="709"/>
      <c r="C1543" s="139" t="s">
        <v>2</v>
      </c>
      <c r="D1543" s="143" t="s">
        <v>3</v>
      </c>
      <c r="E1543" s="144" t="s">
        <v>4</v>
      </c>
      <c r="F1543" s="264" t="s">
        <v>5</v>
      </c>
      <c r="G1543" s="144" t="s">
        <v>33</v>
      </c>
      <c r="H1543" s="264" t="s">
        <v>34</v>
      </c>
      <c r="I1543" s="263" t="s">
        <v>18</v>
      </c>
      <c r="J1543" s="146" t="s">
        <v>19</v>
      </c>
      <c r="K1543" s="263" t="s">
        <v>20</v>
      </c>
      <c r="L1543" s="264" t="s">
        <v>21</v>
      </c>
      <c r="M1543" s="145" t="s">
        <v>22</v>
      </c>
      <c r="N1543" s="264" t="s">
        <v>35</v>
      </c>
      <c r="O1543" s="144" t="s">
        <v>36</v>
      </c>
      <c r="P1543" s="264" t="s">
        <v>37</v>
      </c>
      <c r="Q1543" s="144" t="s">
        <v>38</v>
      </c>
      <c r="R1543" s="264" t="s">
        <v>24</v>
      </c>
      <c r="S1543" s="145" t="s">
        <v>25</v>
      </c>
      <c r="T1543" s="146" t="s">
        <v>26</v>
      </c>
      <c r="U1543" s="144" t="s">
        <v>27</v>
      </c>
      <c r="V1543" s="88" t="s">
        <v>28</v>
      </c>
      <c r="W1543" s="147" t="s">
        <v>29</v>
      </c>
      <c r="X1543" s="148" t="s">
        <v>30</v>
      </c>
      <c r="Y1543" s="89" t="s">
        <v>31</v>
      </c>
      <c r="Z1543" s="264" t="s">
        <v>32</v>
      </c>
      <c r="AA1543" s="145" t="s">
        <v>51</v>
      </c>
      <c r="AB1543" s="140" t="s">
        <v>52</v>
      </c>
      <c r="AC1543" s="144" t="s">
        <v>53</v>
      </c>
      <c r="AD1543" s="140" t="s">
        <v>54</v>
      </c>
      <c r="AE1543" s="144" t="s">
        <v>55</v>
      </c>
      <c r="AF1543" s="140" t="s">
        <v>56</v>
      </c>
      <c r="AG1543" s="145" t="s">
        <v>60</v>
      </c>
      <c r="AH1543" s="140" t="s">
        <v>61</v>
      </c>
      <c r="AI1543" s="139" t="s">
        <v>62</v>
      </c>
      <c r="AJ1543" s="140" t="s">
        <v>63</v>
      </c>
      <c r="AK1543" s="152" t="s">
        <v>64</v>
      </c>
      <c r="AL1543" s="60"/>
      <c r="AM1543" s="59"/>
    </row>
    <row r="1544" spans="1:39" ht="37.5" x14ac:dyDescent="0.25">
      <c r="A1544" s="31">
        <v>1</v>
      </c>
      <c r="B1544" s="131" t="s">
        <v>71</v>
      </c>
      <c r="C1544" s="864">
        <f>C1511</f>
        <v>211585.72</v>
      </c>
      <c r="D1544" s="865">
        <f>C1544-AH1555</f>
        <v>142786.41</v>
      </c>
      <c r="E1544" s="467">
        <v>2</v>
      </c>
      <c r="F1544" s="468">
        <v>824191.52</v>
      </c>
      <c r="G1544" s="434">
        <v>4</v>
      </c>
      <c r="H1544" s="475">
        <v>140451.4</v>
      </c>
      <c r="I1544" s="199">
        <v>1</v>
      </c>
      <c r="J1544" s="437">
        <v>71134.320000000007</v>
      </c>
      <c r="K1544" s="199">
        <v>4</v>
      </c>
      <c r="L1544" s="437">
        <v>140451.4</v>
      </c>
      <c r="M1544" s="248">
        <f t="shared" ref="M1544:M1554" si="968">SUM(I1544,K1544)</f>
        <v>5</v>
      </c>
      <c r="N1544" s="249">
        <f t="shared" ref="N1544:N1554" si="969">SUM(J1544,L1544)</f>
        <v>211585.72</v>
      </c>
      <c r="O1544" s="436">
        <v>0</v>
      </c>
      <c r="P1544" s="428">
        <v>0</v>
      </c>
      <c r="Q1544" s="436">
        <v>0</v>
      </c>
      <c r="R1544" s="428">
        <v>0</v>
      </c>
      <c r="S1544" s="245">
        <f t="shared" ref="S1544:S1554" si="970">O1544+Q1544</f>
        <v>0</v>
      </c>
      <c r="T1544" s="246">
        <f t="shared" ref="T1544:T1554" si="971">P1544+R1544</f>
        <v>0</v>
      </c>
      <c r="U1544" s="443">
        <v>0</v>
      </c>
      <c r="V1544" s="444">
        <v>0</v>
      </c>
      <c r="W1544" s="442">
        <v>0</v>
      </c>
      <c r="X1544" s="452">
        <v>0</v>
      </c>
      <c r="Y1544" s="444">
        <v>0</v>
      </c>
      <c r="Z1544" s="442">
        <v>0</v>
      </c>
      <c r="AA1544" s="239">
        <f t="shared" ref="AA1544:AA1554" si="972">U1544+X1544</f>
        <v>0</v>
      </c>
      <c r="AB1544" s="229">
        <f t="shared" ref="AB1544:AB1554" si="973">W1544+Z1544</f>
        <v>0</v>
      </c>
      <c r="AC1544" s="425">
        <v>0</v>
      </c>
      <c r="AD1544" s="431">
        <v>0</v>
      </c>
      <c r="AE1544" s="425">
        <v>2</v>
      </c>
      <c r="AF1544" s="431">
        <v>68799.31</v>
      </c>
      <c r="AG1544" s="261">
        <f t="shared" ref="AG1544:AG1554" si="974">U1544+X1544+AC1544+AE1544</f>
        <v>2</v>
      </c>
      <c r="AH1544" s="262">
        <f t="shared" ref="AH1544:AH1554" si="975">W1544+Z1544+AD1544+AF1544</f>
        <v>68799.31</v>
      </c>
      <c r="AI1544" s="67">
        <f>AD1544/C1511</f>
        <v>0</v>
      </c>
      <c r="AJ1544" s="141">
        <f>AF1544/C1511</f>
        <v>0.32516045978906327</v>
      </c>
      <c r="AK1544" s="153">
        <f>AH1544/C1511</f>
        <v>0.32516045978906327</v>
      </c>
      <c r="AL1544" s="61"/>
      <c r="AM1544" s="59"/>
    </row>
    <row r="1545" spans="1:39" ht="75" x14ac:dyDescent="0.25">
      <c r="A1545" s="32">
        <v>2</v>
      </c>
      <c r="B1545" s="131" t="s">
        <v>72</v>
      </c>
      <c r="C1545" s="864"/>
      <c r="D1545" s="865"/>
      <c r="E1545" s="467"/>
      <c r="F1545" s="468"/>
      <c r="G1545" s="434"/>
      <c r="H1545" s="475"/>
      <c r="I1545" s="199"/>
      <c r="J1545" s="437"/>
      <c r="K1545" s="199"/>
      <c r="L1545" s="437"/>
      <c r="M1545" s="248">
        <f t="shared" si="968"/>
        <v>0</v>
      </c>
      <c r="N1545" s="249">
        <f t="shared" si="969"/>
        <v>0</v>
      </c>
      <c r="O1545" s="436"/>
      <c r="P1545" s="428"/>
      <c r="Q1545" s="436"/>
      <c r="R1545" s="428"/>
      <c r="S1545" s="245">
        <f t="shared" si="970"/>
        <v>0</v>
      </c>
      <c r="T1545" s="246">
        <f t="shared" si="971"/>
        <v>0</v>
      </c>
      <c r="U1545" s="443"/>
      <c r="V1545" s="444"/>
      <c r="W1545" s="442"/>
      <c r="X1545" s="452"/>
      <c r="Y1545" s="444"/>
      <c r="Z1545" s="442"/>
      <c r="AA1545" s="239">
        <f t="shared" si="972"/>
        <v>0</v>
      </c>
      <c r="AB1545" s="229">
        <f t="shared" si="973"/>
        <v>0</v>
      </c>
      <c r="AC1545" s="219"/>
      <c r="AD1545" s="222"/>
      <c r="AE1545" s="219"/>
      <c r="AF1545" s="222"/>
      <c r="AG1545" s="261">
        <f t="shared" si="974"/>
        <v>0</v>
      </c>
      <c r="AH1545" s="262">
        <f t="shared" si="975"/>
        <v>0</v>
      </c>
      <c r="AI1545" s="67">
        <f>AD1545/C1511</f>
        <v>0</v>
      </c>
      <c r="AJ1545" s="141">
        <f>AF1545/C1511</f>
        <v>0</v>
      </c>
      <c r="AK1545" s="153">
        <f>AH1545/C1511</f>
        <v>0</v>
      </c>
      <c r="AL1545" s="61"/>
      <c r="AM1545" s="59"/>
    </row>
    <row r="1546" spans="1:39" ht="37.5" x14ac:dyDescent="0.25">
      <c r="A1546" s="32">
        <v>3</v>
      </c>
      <c r="B1546" s="131" t="s">
        <v>73</v>
      </c>
      <c r="C1546" s="864"/>
      <c r="D1546" s="865"/>
      <c r="E1546" s="467"/>
      <c r="F1546" s="468"/>
      <c r="G1546" s="434"/>
      <c r="H1546" s="475"/>
      <c r="I1546" s="199"/>
      <c r="J1546" s="437"/>
      <c r="K1546" s="199"/>
      <c r="L1546" s="437"/>
      <c r="M1546" s="248">
        <f t="shared" si="968"/>
        <v>0</v>
      </c>
      <c r="N1546" s="249">
        <f t="shared" si="969"/>
        <v>0</v>
      </c>
      <c r="O1546" s="436"/>
      <c r="P1546" s="428"/>
      <c r="Q1546" s="436"/>
      <c r="R1546" s="428"/>
      <c r="S1546" s="245">
        <f t="shared" si="970"/>
        <v>0</v>
      </c>
      <c r="T1546" s="246">
        <f t="shared" si="971"/>
        <v>0</v>
      </c>
      <c r="U1546" s="231"/>
      <c r="V1546" s="232"/>
      <c r="W1546" s="230"/>
      <c r="X1546" s="242"/>
      <c r="Y1546" s="232"/>
      <c r="Z1546" s="230"/>
      <c r="AA1546" s="239">
        <f t="shared" si="972"/>
        <v>0</v>
      </c>
      <c r="AB1546" s="229">
        <f t="shared" si="973"/>
        <v>0</v>
      </c>
      <c r="AC1546" s="219"/>
      <c r="AD1546" s="222"/>
      <c r="AE1546" s="219"/>
      <c r="AF1546" s="222"/>
      <c r="AG1546" s="261">
        <f t="shared" si="974"/>
        <v>0</v>
      </c>
      <c r="AH1546" s="262">
        <f t="shared" si="975"/>
        <v>0</v>
      </c>
      <c r="AI1546" s="67">
        <f>AD1546/C1511</f>
        <v>0</v>
      </c>
      <c r="AJ1546" s="141">
        <f>AF1546/C1511</f>
        <v>0</v>
      </c>
      <c r="AK1546" s="153">
        <f>AH1546/C1511</f>
        <v>0</v>
      </c>
      <c r="AL1546" s="61"/>
      <c r="AM1546" s="59"/>
    </row>
    <row r="1547" spans="1:39" ht="37.5" x14ac:dyDescent="0.25">
      <c r="A1547" s="32">
        <v>4</v>
      </c>
      <c r="B1547" s="131" t="s">
        <v>74</v>
      </c>
      <c r="C1547" s="864"/>
      <c r="D1547" s="865"/>
      <c r="E1547" s="467"/>
      <c r="F1547" s="468"/>
      <c r="G1547" s="434"/>
      <c r="H1547" s="475"/>
      <c r="I1547" s="199"/>
      <c r="J1547" s="437"/>
      <c r="K1547" s="199"/>
      <c r="L1547" s="437"/>
      <c r="M1547" s="248">
        <f t="shared" si="968"/>
        <v>0</v>
      </c>
      <c r="N1547" s="249">
        <f t="shared" si="969"/>
        <v>0</v>
      </c>
      <c r="O1547" s="226"/>
      <c r="P1547" s="221"/>
      <c r="Q1547" s="226"/>
      <c r="R1547" s="221"/>
      <c r="S1547" s="245">
        <f t="shared" si="970"/>
        <v>0</v>
      </c>
      <c r="T1547" s="246">
        <f t="shared" si="971"/>
        <v>0</v>
      </c>
      <c r="U1547" s="231"/>
      <c r="V1547" s="232"/>
      <c r="W1547" s="230"/>
      <c r="X1547" s="242"/>
      <c r="Y1547" s="232"/>
      <c r="Z1547" s="230"/>
      <c r="AA1547" s="239">
        <f t="shared" si="972"/>
        <v>0</v>
      </c>
      <c r="AB1547" s="229">
        <f t="shared" si="973"/>
        <v>0</v>
      </c>
      <c r="AC1547" s="219"/>
      <c r="AD1547" s="222"/>
      <c r="AE1547" s="219"/>
      <c r="AF1547" s="222"/>
      <c r="AG1547" s="261">
        <f t="shared" si="974"/>
        <v>0</v>
      </c>
      <c r="AH1547" s="262">
        <f t="shared" si="975"/>
        <v>0</v>
      </c>
      <c r="AI1547" s="67">
        <f>AD1547/C1511</f>
        <v>0</v>
      </c>
      <c r="AJ1547" s="141">
        <f>AF1547/C1511</f>
        <v>0</v>
      </c>
      <c r="AK1547" s="153">
        <f>AH1547/C1511</f>
        <v>0</v>
      </c>
      <c r="AL1547" s="61"/>
      <c r="AM1547" s="59"/>
    </row>
    <row r="1548" spans="1:39" ht="37.5" x14ac:dyDescent="0.25">
      <c r="A1548" s="32">
        <v>5</v>
      </c>
      <c r="B1548" s="131" t="s">
        <v>75</v>
      </c>
      <c r="C1548" s="864"/>
      <c r="D1548" s="865"/>
      <c r="E1548" s="467"/>
      <c r="F1548" s="468"/>
      <c r="G1548" s="434"/>
      <c r="H1548" s="475"/>
      <c r="I1548" s="199"/>
      <c r="J1548" s="437"/>
      <c r="K1548" s="199"/>
      <c r="L1548" s="437"/>
      <c r="M1548" s="248">
        <f t="shared" si="968"/>
        <v>0</v>
      </c>
      <c r="N1548" s="249">
        <f t="shared" si="969"/>
        <v>0</v>
      </c>
      <c r="O1548" s="226"/>
      <c r="P1548" s="221"/>
      <c r="Q1548" s="226"/>
      <c r="R1548" s="221"/>
      <c r="S1548" s="245">
        <f t="shared" si="970"/>
        <v>0</v>
      </c>
      <c r="T1548" s="246">
        <f t="shared" si="971"/>
        <v>0</v>
      </c>
      <c r="U1548" s="231"/>
      <c r="V1548" s="232"/>
      <c r="W1548" s="230"/>
      <c r="X1548" s="242"/>
      <c r="Y1548" s="232"/>
      <c r="Z1548" s="230"/>
      <c r="AA1548" s="239">
        <f t="shared" si="972"/>
        <v>0</v>
      </c>
      <c r="AB1548" s="229">
        <f t="shared" si="973"/>
        <v>0</v>
      </c>
      <c r="AC1548" s="219"/>
      <c r="AD1548" s="222"/>
      <c r="AE1548" s="219"/>
      <c r="AF1548" s="222"/>
      <c r="AG1548" s="261">
        <f t="shared" si="974"/>
        <v>0</v>
      </c>
      <c r="AH1548" s="262">
        <f t="shared" si="975"/>
        <v>0</v>
      </c>
      <c r="AI1548" s="67">
        <f>AD1548/C1511</f>
        <v>0</v>
      </c>
      <c r="AJ1548" s="141">
        <f>AF1548/C1511</f>
        <v>0</v>
      </c>
      <c r="AK1548" s="153">
        <f>AH1548/C1511</f>
        <v>0</v>
      </c>
      <c r="AL1548" s="61"/>
      <c r="AM1548" s="59"/>
    </row>
    <row r="1549" spans="1:39" ht="37.5" x14ac:dyDescent="0.25">
      <c r="A1549" s="32">
        <v>6</v>
      </c>
      <c r="B1549" s="131" t="s">
        <v>76</v>
      </c>
      <c r="C1549" s="864"/>
      <c r="D1549" s="865"/>
      <c r="E1549" s="467"/>
      <c r="F1549" s="468"/>
      <c r="G1549" s="434"/>
      <c r="H1549" s="475"/>
      <c r="I1549" s="199"/>
      <c r="J1549" s="440"/>
      <c r="K1549" s="199"/>
      <c r="L1549" s="437"/>
      <c r="M1549" s="248">
        <f t="shared" si="968"/>
        <v>0</v>
      </c>
      <c r="N1549" s="249">
        <f t="shared" si="969"/>
        <v>0</v>
      </c>
      <c r="O1549" s="226"/>
      <c r="P1549" s="221"/>
      <c r="Q1549" s="226"/>
      <c r="R1549" s="221"/>
      <c r="S1549" s="245">
        <f t="shared" si="970"/>
        <v>0</v>
      </c>
      <c r="T1549" s="246">
        <f t="shared" si="971"/>
        <v>0</v>
      </c>
      <c r="U1549" s="231"/>
      <c r="V1549" s="232"/>
      <c r="W1549" s="230"/>
      <c r="X1549" s="242"/>
      <c r="Y1549" s="232"/>
      <c r="Z1549" s="230"/>
      <c r="AA1549" s="239">
        <f t="shared" si="972"/>
        <v>0</v>
      </c>
      <c r="AB1549" s="229">
        <f t="shared" si="973"/>
        <v>0</v>
      </c>
      <c r="AC1549" s="219"/>
      <c r="AD1549" s="222"/>
      <c r="AE1549" s="219"/>
      <c r="AF1549" s="222"/>
      <c r="AG1549" s="261">
        <f t="shared" si="974"/>
        <v>0</v>
      </c>
      <c r="AH1549" s="262">
        <f t="shared" si="975"/>
        <v>0</v>
      </c>
      <c r="AI1549" s="67">
        <f>AD1549/C1511</f>
        <v>0</v>
      </c>
      <c r="AJ1549" s="141">
        <f>AF1549/C1511</f>
        <v>0</v>
      </c>
      <c r="AK1549" s="153">
        <f>AH1549/C1511</f>
        <v>0</v>
      </c>
      <c r="AL1549" s="61"/>
      <c r="AM1549" s="59"/>
    </row>
    <row r="1550" spans="1:39" ht="38.25" thickBot="1" x14ac:dyDescent="0.35">
      <c r="A1550" s="32">
        <v>7</v>
      </c>
      <c r="B1550" s="132" t="s">
        <v>42</v>
      </c>
      <c r="C1550" s="864"/>
      <c r="D1550" s="865"/>
      <c r="E1550" s="467"/>
      <c r="F1550" s="468"/>
      <c r="G1550" s="434"/>
      <c r="H1550" s="475"/>
      <c r="I1550" s="199"/>
      <c r="J1550" s="440"/>
      <c r="K1550" s="199"/>
      <c r="L1550" s="437"/>
      <c r="M1550" s="248">
        <f t="shared" si="968"/>
        <v>0</v>
      </c>
      <c r="N1550" s="249">
        <f t="shared" si="969"/>
        <v>0</v>
      </c>
      <c r="O1550" s="226"/>
      <c r="P1550" s="221"/>
      <c r="Q1550" s="226"/>
      <c r="R1550" s="221"/>
      <c r="S1550" s="245">
        <f t="shared" si="970"/>
        <v>0</v>
      </c>
      <c r="T1550" s="246">
        <f t="shared" si="971"/>
        <v>0</v>
      </c>
      <c r="U1550" s="231"/>
      <c r="V1550" s="232"/>
      <c r="W1550" s="230"/>
      <c r="X1550" s="242"/>
      <c r="Y1550" s="232"/>
      <c r="Z1550" s="230"/>
      <c r="AA1550" s="239">
        <f t="shared" si="972"/>
        <v>0</v>
      </c>
      <c r="AB1550" s="229">
        <f t="shared" si="973"/>
        <v>0</v>
      </c>
      <c r="AC1550" s="219"/>
      <c r="AD1550" s="222"/>
      <c r="AE1550" s="219"/>
      <c r="AF1550" s="222"/>
      <c r="AG1550" s="261">
        <f t="shared" si="974"/>
        <v>0</v>
      </c>
      <c r="AH1550" s="262">
        <f t="shared" si="975"/>
        <v>0</v>
      </c>
      <c r="AI1550" s="67">
        <f>AD1550/C1511</f>
        <v>0</v>
      </c>
      <c r="AJ1550" s="141">
        <f>AF1550/C1511</f>
        <v>0</v>
      </c>
      <c r="AK1550" s="153">
        <f>AH1550/C1511</f>
        <v>0</v>
      </c>
      <c r="AL1550" s="61"/>
      <c r="AM1550" s="59"/>
    </row>
    <row r="1551" spans="1:39" ht="38.25" thickBot="1" x14ac:dyDescent="0.3">
      <c r="A1551" s="32">
        <v>8</v>
      </c>
      <c r="B1551" s="133" t="s">
        <v>67</v>
      </c>
      <c r="C1551" s="864"/>
      <c r="D1551" s="865"/>
      <c r="E1551" s="467"/>
      <c r="F1551" s="468"/>
      <c r="G1551" s="434"/>
      <c r="H1551" s="475"/>
      <c r="I1551" s="199"/>
      <c r="J1551" s="440"/>
      <c r="K1551" s="199"/>
      <c r="L1551" s="437"/>
      <c r="M1551" s="248">
        <f t="shared" si="968"/>
        <v>0</v>
      </c>
      <c r="N1551" s="249">
        <f t="shared" si="969"/>
        <v>0</v>
      </c>
      <c r="O1551" s="226"/>
      <c r="P1551" s="221"/>
      <c r="Q1551" s="226"/>
      <c r="R1551" s="221"/>
      <c r="S1551" s="245">
        <f t="shared" si="970"/>
        <v>0</v>
      </c>
      <c r="T1551" s="246">
        <f t="shared" si="971"/>
        <v>0</v>
      </c>
      <c r="U1551" s="231"/>
      <c r="V1551" s="232"/>
      <c r="W1551" s="230"/>
      <c r="X1551" s="242"/>
      <c r="Y1551" s="232"/>
      <c r="Z1551" s="230"/>
      <c r="AA1551" s="239">
        <f t="shared" si="972"/>
        <v>0</v>
      </c>
      <c r="AB1551" s="229">
        <f t="shared" si="973"/>
        <v>0</v>
      </c>
      <c r="AC1551" s="219"/>
      <c r="AD1551" s="222"/>
      <c r="AE1551" s="219"/>
      <c r="AF1551" s="222"/>
      <c r="AG1551" s="261">
        <f t="shared" si="974"/>
        <v>0</v>
      </c>
      <c r="AH1551" s="262">
        <f t="shared" si="975"/>
        <v>0</v>
      </c>
      <c r="AI1551" s="67">
        <f>AD1551/C1511</f>
        <v>0</v>
      </c>
      <c r="AJ1551" s="141">
        <f>AF1551/C1511</f>
        <v>0</v>
      </c>
      <c r="AK1551" s="153">
        <f>AH1551/C1511</f>
        <v>0</v>
      </c>
      <c r="AL1551" s="61"/>
      <c r="AM1551" s="59"/>
    </row>
    <row r="1552" spans="1:39" ht="37.5" x14ac:dyDescent="0.25">
      <c r="A1552" s="14" t="s">
        <v>69</v>
      </c>
      <c r="B1552" s="570" t="s">
        <v>336</v>
      </c>
      <c r="C1552" s="864"/>
      <c r="D1552" s="865"/>
      <c r="E1552" s="467">
        <v>1</v>
      </c>
      <c r="F1552" s="468">
        <v>19199.080000000002</v>
      </c>
      <c r="G1552" s="434">
        <v>0</v>
      </c>
      <c r="H1552" s="475">
        <v>0</v>
      </c>
      <c r="I1552" s="199">
        <v>0</v>
      </c>
      <c r="J1552" s="358">
        <v>0</v>
      </c>
      <c r="K1552" s="199"/>
      <c r="L1552" s="437"/>
      <c r="M1552" s="248">
        <f t="shared" si="968"/>
        <v>0</v>
      </c>
      <c r="N1552" s="249">
        <f t="shared" si="969"/>
        <v>0</v>
      </c>
      <c r="O1552" s="226"/>
      <c r="P1552" s="221"/>
      <c r="Q1552" s="226"/>
      <c r="R1552" s="221"/>
      <c r="S1552" s="245">
        <f t="shared" si="970"/>
        <v>0</v>
      </c>
      <c r="T1552" s="246">
        <f t="shared" si="971"/>
        <v>0</v>
      </c>
      <c r="U1552" s="231"/>
      <c r="V1552" s="232"/>
      <c r="W1552" s="230"/>
      <c r="X1552" s="242"/>
      <c r="Y1552" s="232"/>
      <c r="Z1552" s="230"/>
      <c r="AA1552" s="239">
        <f t="shared" si="972"/>
        <v>0</v>
      </c>
      <c r="AB1552" s="229">
        <f t="shared" si="973"/>
        <v>0</v>
      </c>
      <c r="AC1552" s="219"/>
      <c r="AD1552" s="222"/>
      <c r="AE1552" s="219"/>
      <c r="AF1552" s="222"/>
      <c r="AG1552" s="261">
        <f t="shared" si="974"/>
        <v>0</v>
      </c>
      <c r="AH1552" s="262">
        <f t="shared" si="975"/>
        <v>0</v>
      </c>
      <c r="AI1552" s="67">
        <f>AD1552/C1511</f>
        <v>0</v>
      </c>
      <c r="AJ1552" s="141">
        <f>AF1552/C1511</f>
        <v>0</v>
      </c>
      <c r="AK1552" s="153">
        <f>AH1552/C1511</f>
        <v>0</v>
      </c>
      <c r="AL1552" s="61"/>
      <c r="AM1552" s="59"/>
    </row>
    <row r="1553" spans="1:39" ht="21" x14ac:dyDescent="0.25">
      <c r="A1553" s="14" t="s">
        <v>68</v>
      </c>
      <c r="B1553" s="134"/>
      <c r="C1553" s="864"/>
      <c r="D1553" s="865"/>
      <c r="E1553" s="92"/>
      <c r="F1553" s="468"/>
      <c r="G1553" s="26"/>
      <c r="H1553" s="475"/>
      <c r="I1553" s="199"/>
      <c r="J1553" s="29"/>
      <c r="K1553" s="199"/>
      <c r="L1553" s="437"/>
      <c r="M1553" s="248">
        <f t="shared" si="968"/>
        <v>0</v>
      </c>
      <c r="N1553" s="249">
        <f t="shared" si="969"/>
        <v>0</v>
      </c>
      <c r="O1553" s="226"/>
      <c r="P1553" s="221"/>
      <c r="Q1553" s="226"/>
      <c r="R1553" s="221"/>
      <c r="S1553" s="245">
        <f t="shared" si="970"/>
        <v>0</v>
      </c>
      <c r="T1553" s="246">
        <f t="shared" si="971"/>
        <v>0</v>
      </c>
      <c r="U1553" s="231"/>
      <c r="V1553" s="232"/>
      <c r="W1553" s="230"/>
      <c r="X1553" s="242"/>
      <c r="Y1553" s="232"/>
      <c r="Z1553" s="230"/>
      <c r="AA1553" s="239">
        <f t="shared" si="972"/>
        <v>0</v>
      </c>
      <c r="AB1553" s="229">
        <f t="shared" si="973"/>
        <v>0</v>
      </c>
      <c r="AC1553" s="219"/>
      <c r="AD1553" s="222"/>
      <c r="AE1553" s="219"/>
      <c r="AF1553" s="222"/>
      <c r="AG1553" s="261">
        <f t="shared" si="974"/>
        <v>0</v>
      </c>
      <c r="AH1553" s="262">
        <f t="shared" si="975"/>
        <v>0</v>
      </c>
      <c r="AI1553" s="67">
        <f>AD1553/C1511</f>
        <v>0</v>
      </c>
      <c r="AJ1553" s="141">
        <f>AF1553/C1511</f>
        <v>0</v>
      </c>
      <c r="AK1553" s="153">
        <f>AH1553/C1511</f>
        <v>0</v>
      </c>
      <c r="AL1553" s="61"/>
      <c r="AM1553" s="59"/>
    </row>
    <row r="1554" spans="1:39" ht="21.75" thickBot="1" x14ac:dyDescent="0.3">
      <c r="A1554" s="14" t="s">
        <v>70</v>
      </c>
      <c r="B1554" s="134"/>
      <c r="C1554" s="878"/>
      <c r="D1554" s="879"/>
      <c r="E1554" s="95"/>
      <c r="F1554" s="474"/>
      <c r="G1554" s="27"/>
      <c r="H1554" s="476"/>
      <c r="I1554" s="201"/>
      <c r="J1554" s="30"/>
      <c r="K1554" s="201"/>
      <c r="L1554" s="438"/>
      <c r="M1554" s="248">
        <f t="shared" si="968"/>
        <v>0</v>
      </c>
      <c r="N1554" s="249">
        <f t="shared" si="969"/>
        <v>0</v>
      </c>
      <c r="O1554" s="44"/>
      <c r="P1554" s="20"/>
      <c r="Q1554" s="44"/>
      <c r="R1554" s="20"/>
      <c r="S1554" s="245">
        <f t="shared" si="970"/>
        <v>0</v>
      </c>
      <c r="T1554" s="246">
        <f t="shared" si="971"/>
        <v>0</v>
      </c>
      <c r="U1554" s="257"/>
      <c r="V1554" s="259"/>
      <c r="W1554" s="258"/>
      <c r="X1554" s="260"/>
      <c r="Y1554" s="259"/>
      <c r="Z1554" s="258"/>
      <c r="AA1554" s="239">
        <f t="shared" si="972"/>
        <v>0</v>
      </c>
      <c r="AB1554" s="229">
        <f t="shared" si="973"/>
        <v>0</v>
      </c>
      <c r="AC1554" s="149"/>
      <c r="AD1554" s="150"/>
      <c r="AE1554" s="149"/>
      <c r="AF1554" s="150"/>
      <c r="AG1554" s="261">
        <f t="shared" si="974"/>
        <v>0</v>
      </c>
      <c r="AH1554" s="262">
        <f t="shared" si="975"/>
        <v>0</v>
      </c>
      <c r="AI1554" s="68">
        <f>AD1554/C1511</f>
        <v>0</v>
      </c>
      <c r="AJ1554" s="142">
        <f>AF1554/C1511</f>
        <v>0</v>
      </c>
      <c r="AK1554" s="154">
        <f>AH1554/C1511</f>
        <v>0</v>
      </c>
      <c r="AL1554" s="61"/>
      <c r="AM1554" s="59"/>
    </row>
    <row r="1555" spans="1:39" ht="24" thickBot="1" x14ac:dyDescent="0.3">
      <c r="A1555" s="719" t="s">
        <v>40</v>
      </c>
      <c r="B1555" s="720"/>
      <c r="C1555" s="135">
        <f>C1544</f>
        <v>211585.72</v>
      </c>
      <c r="D1555" s="135">
        <f>D1544</f>
        <v>142786.41</v>
      </c>
      <c r="E1555" s="56">
        <f t="shared" ref="E1555:AG1555" si="976">SUM(E1544:E1554)</f>
        <v>3</v>
      </c>
      <c r="F1555" s="236">
        <f t="shared" si="976"/>
        <v>843390.6</v>
      </c>
      <c r="G1555" s="56">
        <f t="shared" si="976"/>
        <v>4</v>
      </c>
      <c r="H1555" s="96">
        <f t="shared" si="976"/>
        <v>140451.4</v>
      </c>
      <c r="I1555" s="247">
        <f t="shared" si="976"/>
        <v>1</v>
      </c>
      <c r="J1555" s="46">
        <f t="shared" si="976"/>
        <v>71134.320000000007</v>
      </c>
      <c r="K1555" s="247">
        <f t="shared" si="976"/>
        <v>4</v>
      </c>
      <c r="L1555" s="236">
        <f t="shared" si="976"/>
        <v>140451.4</v>
      </c>
      <c r="M1555" s="82">
        <f t="shared" si="976"/>
        <v>5</v>
      </c>
      <c r="N1555" s="236">
        <f t="shared" si="976"/>
        <v>211585.72</v>
      </c>
      <c r="O1555" s="86">
        <f t="shared" si="976"/>
        <v>0</v>
      </c>
      <c r="P1555" s="236">
        <f t="shared" si="976"/>
        <v>0</v>
      </c>
      <c r="Q1555" s="86">
        <f t="shared" si="976"/>
        <v>0</v>
      </c>
      <c r="R1555" s="38">
        <f t="shared" si="976"/>
        <v>0</v>
      </c>
      <c r="S1555" s="75">
        <f t="shared" si="976"/>
        <v>0</v>
      </c>
      <c r="T1555" s="38">
        <f t="shared" si="976"/>
        <v>0</v>
      </c>
      <c r="U1555" s="85">
        <f t="shared" si="976"/>
        <v>0</v>
      </c>
      <c r="V1555" s="38">
        <f t="shared" si="976"/>
        <v>0</v>
      </c>
      <c r="W1555" s="96">
        <f t="shared" si="976"/>
        <v>0</v>
      </c>
      <c r="X1555" s="75">
        <f t="shared" si="976"/>
        <v>0</v>
      </c>
      <c r="Y1555" s="38">
        <f t="shared" si="976"/>
        <v>0</v>
      </c>
      <c r="Z1555" s="38">
        <f t="shared" si="976"/>
        <v>0</v>
      </c>
      <c r="AA1555" s="136">
        <f t="shared" si="976"/>
        <v>0</v>
      </c>
      <c r="AB1555" s="46">
        <f t="shared" si="976"/>
        <v>0</v>
      </c>
      <c r="AC1555" s="97">
        <f t="shared" si="976"/>
        <v>0</v>
      </c>
      <c r="AD1555" s="46">
        <f t="shared" si="976"/>
        <v>0</v>
      </c>
      <c r="AE1555" s="86">
        <f t="shared" si="976"/>
        <v>2</v>
      </c>
      <c r="AF1555" s="46">
        <f t="shared" si="976"/>
        <v>68799.31</v>
      </c>
      <c r="AG1555" s="75">
        <f t="shared" si="976"/>
        <v>2</v>
      </c>
      <c r="AH1555" s="96">
        <f>SUM(AH1544:AH1554)</f>
        <v>68799.31</v>
      </c>
      <c r="AI1555" s="137">
        <f>AD1555/C1511</f>
        <v>0</v>
      </c>
      <c r="AJ1555" s="138">
        <f>AF1555/C1511</f>
        <v>0.32516045978906327</v>
      </c>
      <c r="AK1555" s="65">
        <f>AH1555/C1511</f>
        <v>0.32516045978906327</v>
      </c>
      <c r="AL1555" s="61"/>
      <c r="AM1555" s="59"/>
    </row>
    <row r="1556" spans="1:39" x14ac:dyDescent="0.25">
      <c r="E1556" s="336" t="str">
        <f>IF(E1524=E1555,"OK","BŁĄD")</f>
        <v>OK</v>
      </c>
      <c r="F1556" s="610" t="str">
        <f t="shared" ref="F1556" si="977">IF(F1524=F1555,"OK","BŁĄD")</f>
        <v>OK</v>
      </c>
      <c r="G1556" s="336" t="str">
        <f t="shared" ref="G1556" si="978">IF(G1524=G1555,"OK","BŁĄD")</f>
        <v>OK</v>
      </c>
      <c r="H1556" s="610" t="str">
        <f t="shared" ref="H1556" si="979">IF(H1524=H1555,"OK","BŁĄD")</f>
        <v>OK</v>
      </c>
      <c r="I1556" s="573" t="str">
        <f t="shared" ref="I1556" si="980">IF(I1524=I1555,"OK","BŁĄD")</f>
        <v>OK</v>
      </c>
      <c r="J1556" s="336" t="str">
        <f t="shared" ref="J1556" si="981">IF(J1524=J1555,"OK","BŁĄD")</f>
        <v>OK</v>
      </c>
      <c r="K1556" s="573" t="str">
        <f t="shared" ref="K1556" si="982">IF(K1524=K1555,"OK","BŁĄD")</f>
        <v>OK</v>
      </c>
      <c r="L1556" s="610" t="str">
        <f t="shared" ref="L1556" si="983">IF(L1524=L1555,"OK","BŁĄD")</f>
        <v>OK</v>
      </c>
      <c r="M1556" s="336" t="str">
        <f t="shared" ref="M1556" si="984">IF(M1524=M1555,"OK","BŁĄD")</f>
        <v>OK</v>
      </c>
      <c r="N1556" s="336" t="str">
        <f t="shared" ref="N1556" si="985">IF(N1524=N1555,"OK","BŁĄD")</f>
        <v>OK</v>
      </c>
      <c r="O1556" s="336" t="str">
        <f t="shared" ref="O1556" si="986">IF(O1524=O1555,"OK","BŁĄD")</f>
        <v>OK</v>
      </c>
      <c r="P1556" s="336" t="str">
        <f t="shared" ref="P1556" si="987">IF(P1524=P1555,"OK","BŁĄD")</f>
        <v>OK</v>
      </c>
      <c r="Q1556" s="336" t="str">
        <f t="shared" ref="Q1556" si="988">IF(Q1524=Q1555,"OK","BŁĄD")</f>
        <v>OK</v>
      </c>
      <c r="R1556" s="336" t="str">
        <f t="shared" ref="R1556" si="989">IF(R1524=R1555,"OK","BŁĄD")</f>
        <v>OK</v>
      </c>
      <c r="S1556" s="336" t="str">
        <f t="shared" ref="S1556" si="990">IF(S1524=S1555,"OK","BŁĄD")</f>
        <v>OK</v>
      </c>
      <c r="T1556" s="336" t="str">
        <f t="shared" ref="T1556" si="991">IF(T1524=T1555,"OK","BŁĄD")</f>
        <v>OK</v>
      </c>
      <c r="U1556" s="336" t="str">
        <f t="shared" ref="U1556" si="992">IF(U1524=U1555,"OK","BŁĄD")</f>
        <v>OK</v>
      </c>
      <c r="V1556" s="336" t="str">
        <f t="shared" ref="V1556" si="993">IF(V1524=V1555,"OK","BŁĄD")</f>
        <v>OK</v>
      </c>
      <c r="W1556" s="336" t="str">
        <f t="shared" ref="W1556" si="994">IF(W1524=W1555,"OK","BŁĄD")</f>
        <v>OK</v>
      </c>
      <c r="X1556" s="336" t="str">
        <f t="shared" ref="X1556" si="995">IF(X1524=X1555,"OK","BŁĄD")</f>
        <v>OK</v>
      </c>
      <c r="Y1556" s="336" t="str">
        <f t="shared" ref="Y1556" si="996">IF(Y1524=Y1555,"OK","BŁĄD")</f>
        <v>OK</v>
      </c>
      <c r="Z1556" s="336" t="str">
        <f t="shared" ref="Z1556" si="997">IF(Z1524=Z1555,"OK","BŁĄD")</f>
        <v>OK</v>
      </c>
      <c r="AA1556" s="336" t="str">
        <f t="shared" ref="AA1556" si="998">IF(AA1524=AA1555,"OK","BŁĄD")</f>
        <v>OK</v>
      </c>
      <c r="AB1556" s="336" t="str">
        <f t="shared" ref="AB1556" si="999">IF(AB1524=AB1555,"OK","BŁĄD")</f>
        <v>OK</v>
      </c>
      <c r="AC1556" s="336" t="str">
        <f t="shared" ref="AC1556" si="1000">IF(AC1524=AC1555,"OK","BŁĄD")</f>
        <v>OK</v>
      </c>
      <c r="AD1556" s="336" t="str">
        <f t="shared" ref="AD1556" si="1001">IF(AD1524=AD1555,"OK","BŁĄD")</f>
        <v>OK</v>
      </c>
      <c r="AE1556" s="336" t="str">
        <f t="shared" ref="AE1556" si="1002">IF(AE1524=AE1555,"OK","BŁĄD")</f>
        <v>OK</v>
      </c>
      <c r="AF1556" s="336" t="str">
        <f t="shared" ref="AF1556" si="1003">IF(AF1524=AF1555,"OK","BŁĄD")</f>
        <v>OK</v>
      </c>
      <c r="AG1556" s="336" t="str">
        <f t="shared" ref="AG1556" si="1004">IF(AG1524=AG1555,"OK","BŁĄD")</f>
        <v>OK</v>
      </c>
      <c r="AH1556" s="336" t="str">
        <f t="shared" ref="AH1556" si="1005">IF(AH1524=AH1555,"OK","BŁĄD")</f>
        <v>OK</v>
      </c>
      <c r="AJ1556" s="59"/>
      <c r="AK1556" s="59"/>
      <c r="AL1556" s="59"/>
      <c r="AM1556" s="59"/>
    </row>
    <row r="1557" spans="1:39" ht="15.75" thickBot="1" x14ac:dyDescent="0.3">
      <c r="AJ1557" s="59"/>
      <c r="AK1557" s="59"/>
      <c r="AL1557" s="59"/>
      <c r="AM1557" s="59"/>
    </row>
    <row r="1558" spans="1:39" ht="19.5" customHeight="1" thickTop="1" x14ac:dyDescent="0.3">
      <c r="A1558" s="721" t="s">
        <v>337</v>
      </c>
      <c r="B1558" s="722"/>
      <c r="C1558" s="722"/>
      <c r="D1558" s="722"/>
      <c r="E1558" s="722"/>
      <c r="F1558" s="722"/>
      <c r="G1558" s="722"/>
      <c r="H1558" s="722"/>
      <c r="I1558" s="722"/>
      <c r="J1558" s="722"/>
      <c r="K1558" s="722"/>
      <c r="L1558" s="722"/>
      <c r="M1558" s="722"/>
      <c r="N1558" s="722"/>
      <c r="O1558" s="722"/>
      <c r="P1558" s="722"/>
      <c r="Q1558" s="724"/>
      <c r="AD1558" s="33" t="s">
        <v>50</v>
      </c>
      <c r="AE1558" s="3" t="str">
        <f>IF(AH1555=AH1524,"OK","BŁĄD")</f>
        <v>OK</v>
      </c>
    </row>
    <row r="1559" spans="1:39" x14ac:dyDescent="0.25">
      <c r="A1559" s="725"/>
      <c r="B1559" s="726"/>
      <c r="C1559" s="726"/>
      <c r="D1559" s="726"/>
      <c r="E1559" s="726"/>
      <c r="F1559" s="726"/>
      <c r="G1559" s="726"/>
      <c r="H1559" s="726"/>
      <c r="I1559" s="726"/>
      <c r="J1559" s="726"/>
      <c r="K1559" s="726"/>
      <c r="L1559" s="726"/>
      <c r="M1559" s="726"/>
      <c r="N1559" s="726"/>
      <c r="O1559" s="726"/>
      <c r="P1559" s="726"/>
      <c r="Q1559" s="728"/>
    </row>
    <row r="1560" spans="1:39" x14ac:dyDescent="0.25">
      <c r="A1560" s="725"/>
      <c r="B1560" s="726"/>
      <c r="C1560" s="726"/>
      <c r="D1560" s="726"/>
      <c r="E1560" s="726"/>
      <c r="F1560" s="726"/>
      <c r="G1560" s="726"/>
      <c r="H1560" s="726"/>
      <c r="I1560" s="726"/>
      <c r="J1560" s="726"/>
      <c r="K1560" s="726"/>
      <c r="L1560" s="726"/>
      <c r="M1560" s="726"/>
      <c r="N1560" s="726"/>
      <c r="O1560" s="726"/>
      <c r="P1560" s="726"/>
      <c r="Q1560" s="728"/>
    </row>
    <row r="1561" spans="1:39" x14ac:dyDescent="0.25">
      <c r="A1561" s="725"/>
      <c r="B1561" s="726"/>
      <c r="C1561" s="726"/>
      <c r="D1561" s="726"/>
      <c r="E1561" s="726"/>
      <c r="F1561" s="726"/>
      <c r="G1561" s="726"/>
      <c r="H1561" s="726"/>
      <c r="I1561" s="726"/>
      <c r="J1561" s="726"/>
      <c r="K1561" s="726"/>
      <c r="L1561" s="726"/>
      <c r="M1561" s="726"/>
      <c r="N1561" s="726"/>
      <c r="O1561" s="726"/>
      <c r="P1561" s="726"/>
      <c r="Q1561" s="728"/>
    </row>
    <row r="1562" spans="1:39" x14ac:dyDescent="0.25">
      <c r="A1562" s="725"/>
      <c r="B1562" s="726"/>
      <c r="C1562" s="726"/>
      <c r="D1562" s="726"/>
      <c r="E1562" s="726"/>
      <c r="F1562" s="726"/>
      <c r="G1562" s="726"/>
      <c r="H1562" s="726"/>
      <c r="I1562" s="726"/>
      <c r="J1562" s="726"/>
      <c r="K1562" s="726"/>
      <c r="L1562" s="726"/>
      <c r="M1562" s="726"/>
      <c r="N1562" s="726"/>
      <c r="O1562" s="726"/>
      <c r="P1562" s="726"/>
      <c r="Q1562" s="728"/>
    </row>
    <row r="1563" spans="1:39" x14ac:dyDescent="0.25">
      <c r="A1563" s="725"/>
      <c r="B1563" s="726"/>
      <c r="C1563" s="726"/>
      <c r="D1563" s="726"/>
      <c r="E1563" s="726"/>
      <c r="F1563" s="726"/>
      <c r="G1563" s="726"/>
      <c r="H1563" s="726"/>
      <c r="I1563" s="726"/>
      <c r="J1563" s="726"/>
      <c r="K1563" s="726"/>
      <c r="L1563" s="726"/>
      <c r="M1563" s="726"/>
      <c r="N1563" s="726"/>
      <c r="O1563" s="726"/>
      <c r="P1563" s="726"/>
      <c r="Q1563" s="728"/>
    </row>
    <row r="1564" spans="1:39" x14ac:dyDescent="0.25">
      <c r="A1564" s="725"/>
      <c r="B1564" s="726"/>
      <c r="C1564" s="726"/>
      <c r="D1564" s="726"/>
      <c r="E1564" s="726"/>
      <c r="F1564" s="726"/>
      <c r="G1564" s="726"/>
      <c r="H1564" s="726"/>
      <c r="I1564" s="726"/>
      <c r="J1564" s="726"/>
      <c r="K1564" s="726"/>
      <c r="L1564" s="726"/>
      <c r="M1564" s="726"/>
      <c r="N1564" s="726"/>
      <c r="O1564" s="726"/>
      <c r="P1564" s="726"/>
      <c r="Q1564" s="728"/>
    </row>
    <row r="1565" spans="1:39" x14ac:dyDescent="0.25">
      <c r="A1565" s="725"/>
      <c r="B1565" s="726"/>
      <c r="C1565" s="726"/>
      <c r="D1565" s="726"/>
      <c r="E1565" s="726"/>
      <c r="F1565" s="726"/>
      <c r="G1565" s="726"/>
      <c r="H1565" s="726"/>
      <c r="I1565" s="726"/>
      <c r="J1565" s="726"/>
      <c r="K1565" s="726"/>
      <c r="L1565" s="726"/>
      <c r="M1565" s="726"/>
      <c r="N1565" s="726"/>
      <c r="O1565" s="726"/>
      <c r="P1565" s="726"/>
      <c r="Q1565" s="728"/>
    </row>
    <row r="1566" spans="1:39" ht="15.75" thickBot="1" x14ac:dyDescent="0.3">
      <c r="A1566" s="729"/>
      <c r="B1566" s="730"/>
      <c r="C1566" s="730"/>
      <c r="D1566" s="730"/>
      <c r="E1566" s="730"/>
      <c r="F1566" s="730"/>
      <c r="G1566" s="730"/>
      <c r="H1566" s="730"/>
      <c r="I1566" s="730"/>
      <c r="J1566" s="730"/>
      <c r="K1566" s="730"/>
      <c r="L1566" s="730"/>
      <c r="M1566" s="730"/>
      <c r="N1566" s="730"/>
      <c r="O1566" s="730"/>
      <c r="P1566" s="730"/>
      <c r="Q1566" s="732"/>
    </row>
    <row r="1567" spans="1:39" ht="15.75" thickTop="1" x14ac:dyDescent="0.25"/>
    <row r="1568" spans="1:39" x14ac:dyDescent="0.25">
      <c r="B1568" s="1"/>
      <c r="C1568" s="1"/>
    </row>
    <row r="1571" spans="1:38" ht="18.75" x14ac:dyDescent="0.3">
      <c r="B1571" s="2" t="s">
        <v>15</v>
      </c>
      <c r="C1571" s="2"/>
      <c r="D1571" s="2"/>
      <c r="E1571" s="2"/>
      <c r="F1571" s="618"/>
      <c r="G1571" s="2"/>
    </row>
    <row r="1572" spans="1:38" ht="26.25" x14ac:dyDescent="0.4">
      <c r="A1572"/>
      <c r="B1572" s="868" t="s">
        <v>135</v>
      </c>
      <c r="C1572" s="868"/>
      <c r="D1572" s="868"/>
      <c r="E1572" s="868"/>
      <c r="F1572" s="868"/>
      <c r="G1572" s="868"/>
      <c r="H1572" s="868"/>
      <c r="I1572" s="868"/>
      <c r="J1572" s="868"/>
      <c r="K1572" s="869"/>
      <c r="L1572" s="868"/>
      <c r="M1572" s="868"/>
      <c r="N1572" s="868"/>
      <c r="O1572" s="868"/>
      <c r="S1572" s="3"/>
      <c r="X1572" s="3"/>
      <c r="AA1572" s="3"/>
      <c r="AG1572" s="3"/>
    </row>
    <row r="1573" spans="1:38" ht="21.75" thickBot="1" x14ac:dyDescent="0.4">
      <c r="B1573" s="8"/>
      <c r="C1573" s="8"/>
      <c r="D1573" s="8"/>
      <c r="E1573" s="8"/>
      <c r="F1573" s="214"/>
      <c r="G1573" s="8"/>
      <c r="H1573" s="214"/>
      <c r="I1573" s="196"/>
      <c r="J1573" s="214"/>
      <c r="K1573" s="196"/>
      <c r="L1573" s="214"/>
    </row>
    <row r="1574" spans="1:38" ht="27" customHeight="1" thickBot="1" x14ac:dyDescent="0.3">
      <c r="A1574" s="791" t="s">
        <v>150</v>
      </c>
      <c r="B1574" s="792"/>
      <c r="C1574" s="792"/>
      <c r="D1574" s="792"/>
      <c r="E1574" s="792"/>
      <c r="F1574" s="792"/>
      <c r="G1574" s="792"/>
      <c r="H1574" s="792"/>
      <c r="I1574" s="792"/>
      <c r="J1574" s="792"/>
      <c r="K1574" s="793"/>
      <c r="L1574" s="792"/>
      <c r="M1574" s="792"/>
      <c r="N1574" s="792"/>
      <c r="O1574" s="792"/>
      <c r="P1574" s="792"/>
      <c r="Q1574" s="792"/>
      <c r="R1574" s="792"/>
      <c r="S1574" s="792"/>
      <c r="T1574" s="792"/>
      <c r="U1574" s="792"/>
      <c r="V1574" s="792"/>
      <c r="W1574" s="792"/>
      <c r="X1574" s="792"/>
      <c r="Y1574" s="792"/>
      <c r="Z1574" s="792"/>
      <c r="AA1574" s="792"/>
      <c r="AB1574" s="792"/>
      <c r="AC1574" s="792"/>
      <c r="AD1574" s="792"/>
      <c r="AE1574" s="792"/>
      <c r="AF1574" s="792"/>
      <c r="AG1574" s="792"/>
      <c r="AH1574" s="792"/>
      <c r="AI1574" s="792"/>
      <c r="AJ1574" s="792"/>
      <c r="AK1574" s="792"/>
      <c r="AL1574" s="43"/>
    </row>
    <row r="1575" spans="1:38" ht="33.75" customHeight="1" x14ac:dyDescent="0.25">
      <c r="A1575" s="794" t="s">
        <v>0</v>
      </c>
      <c r="B1575" s="795"/>
      <c r="C1575" s="744" t="s">
        <v>41</v>
      </c>
      <c r="D1575" s="745"/>
      <c r="E1575" s="748" t="s">
        <v>80</v>
      </c>
      <c r="F1575" s="749"/>
      <c r="G1575" s="749"/>
      <c r="H1575" s="749"/>
      <c r="I1575" s="749"/>
      <c r="J1575" s="749"/>
      <c r="K1575" s="750"/>
      <c r="L1575" s="749"/>
      <c r="M1575" s="749"/>
      <c r="N1575" s="802"/>
      <c r="O1575" s="754" t="s">
        <v>78</v>
      </c>
      <c r="P1575" s="755"/>
      <c r="Q1575" s="755"/>
      <c r="R1575" s="755"/>
      <c r="S1575" s="755"/>
      <c r="T1575" s="755"/>
      <c r="U1575" s="755"/>
      <c r="V1575" s="755"/>
      <c r="W1575" s="755"/>
      <c r="X1575" s="755"/>
      <c r="Y1575" s="755"/>
      <c r="Z1575" s="755"/>
      <c r="AA1575" s="755"/>
      <c r="AB1575" s="755"/>
      <c r="AC1575" s="755"/>
      <c r="AD1575" s="755"/>
      <c r="AE1575" s="755"/>
      <c r="AF1575" s="755"/>
      <c r="AG1575" s="755"/>
      <c r="AH1575" s="755"/>
      <c r="AI1575" s="755"/>
      <c r="AJ1575" s="755"/>
      <c r="AK1575" s="755"/>
      <c r="AL1575" s="756"/>
    </row>
    <row r="1576" spans="1:38" ht="51" customHeight="1" thickBot="1" x14ac:dyDescent="0.3">
      <c r="A1576" s="796"/>
      <c r="B1576" s="797"/>
      <c r="C1576" s="800"/>
      <c r="D1576" s="801"/>
      <c r="E1576" s="803"/>
      <c r="F1576" s="804"/>
      <c r="G1576" s="804"/>
      <c r="H1576" s="804"/>
      <c r="I1576" s="804"/>
      <c r="J1576" s="804"/>
      <c r="K1576" s="805"/>
      <c r="L1576" s="804"/>
      <c r="M1576" s="804"/>
      <c r="N1576" s="806"/>
      <c r="O1576" s="859"/>
      <c r="P1576" s="860"/>
      <c r="Q1576" s="860"/>
      <c r="R1576" s="860"/>
      <c r="S1576" s="860"/>
      <c r="T1576" s="860"/>
      <c r="U1576" s="860"/>
      <c r="V1576" s="860"/>
      <c r="W1576" s="860"/>
      <c r="X1576" s="860"/>
      <c r="Y1576" s="860"/>
      <c r="Z1576" s="860"/>
      <c r="AA1576" s="860"/>
      <c r="AB1576" s="860"/>
      <c r="AC1576" s="860"/>
      <c r="AD1576" s="860"/>
      <c r="AE1576" s="860"/>
      <c r="AF1576" s="860"/>
      <c r="AG1576" s="860"/>
      <c r="AH1576" s="860"/>
      <c r="AI1576" s="860"/>
      <c r="AJ1576" s="860"/>
      <c r="AK1576" s="860"/>
      <c r="AL1576" s="861"/>
    </row>
    <row r="1577" spans="1:38" ht="75" customHeight="1" x14ac:dyDescent="0.25">
      <c r="A1577" s="796"/>
      <c r="B1577" s="797"/>
      <c r="C1577" s="862" t="s">
        <v>43</v>
      </c>
      <c r="D1577" s="866" t="s">
        <v>44</v>
      </c>
      <c r="E1577" s="853" t="s">
        <v>59</v>
      </c>
      <c r="F1577" s="854"/>
      <c r="G1577" s="854"/>
      <c r="H1577" s="855"/>
      <c r="I1577" s="845" t="s">
        <v>58</v>
      </c>
      <c r="J1577" s="846"/>
      <c r="K1577" s="847"/>
      <c r="L1577" s="848"/>
      <c r="M1577" s="841" t="s">
        <v>49</v>
      </c>
      <c r="N1577" s="842"/>
      <c r="O1577" s="807" t="s">
        <v>103</v>
      </c>
      <c r="P1577" s="808"/>
      <c r="Q1577" s="808"/>
      <c r="R1577" s="808"/>
      <c r="S1577" s="811" t="s">
        <v>49</v>
      </c>
      <c r="T1577" s="812"/>
      <c r="U1577" s="815" t="s">
        <v>104</v>
      </c>
      <c r="V1577" s="816"/>
      <c r="W1577" s="816"/>
      <c r="X1577" s="816"/>
      <c r="Y1577" s="816"/>
      <c r="Z1577" s="817"/>
      <c r="AA1577" s="821" t="s">
        <v>49</v>
      </c>
      <c r="AB1577" s="822"/>
      <c r="AC1577" s="825" t="s">
        <v>105</v>
      </c>
      <c r="AD1577" s="826"/>
      <c r="AE1577" s="826"/>
      <c r="AF1577" s="827"/>
      <c r="AG1577" s="831" t="s">
        <v>49</v>
      </c>
      <c r="AH1577" s="832"/>
      <c r="AI1577" s="835" t="s">
        <v>23</v>
      </c>
      <c r="AJ1577" s="836"/>
      <c r="AK1577" s="836"/>
      <c r="AL1577" s="837"/>
    </row>
    <row r="1578" spans="1:38" ht="75" customHeight="1" thickBot="1" x14ac:dyDescent="0.3">
      <c r="A1578" s="796"/>
      <c r="B1578" s="797"/>
      <c r="C1578" s="862"/>
      <c r="D1578" s="866"/>
      <c r="E1578" s="856"/>
      <c r="F1578" s="857"/>
      <c r="G1578" s="857"/>
      <c r="H1578" s="858"/>
      <c r="I1578" s="849"/>
      <c r="J1578" s="850"/>
      <c r="K1578" s="851"/>
      <c r="L1578" s="852"/>
      <c r="M1578" s="843"/>
      <c r="N1578" s="844"/>
      <c r="O1578" s="809"/>
      <c r="P1578" s="810"/>
      <c r="Q1578" s="810"/>
      <c r="R1578" s="810"/>
      <c r="S1578" s="813"/>
      <c r="T1578" s="814"/>
      <c r="U1578" s="818"/>
      <c r="V1578" s="819"/>
      <c r="W1578" s="819"/>
      <c r="X1578" s="819"/>
      <c r="Y1578" s="819"/>
      <c r="Z1578" s="820"/>
      <c r="AA1578" s="823"/>
      <c r="AB1578" s="824"/>
      <c r="AC1578" s="828"/>
      <c r="AD1578" s="829"/>
      <c r="AE1578" s="829"/>
      <c r="AF1578" s="830"/>
      <c r="AG1578" s="833"/>
      <c r="AH1578" s="834"/>
      <c r="AI1578" s="838"/>
      <c r="AJ1578" s="839"/>
      <c r="AK1578" s="839"/>
      <c r="AL1578" s="840"/>
    </row>
    <row r="1579" spans="1:38" ht="139.5" customHeight="1" thickBot="1" x14ac:dyDescent="0.3">
      <c r="A1579" s="798"/>
      <c r="B1579" s="799"/>
      <c r="C1579" s="863"/>
      <c r="D1579" s="867"/>
      <c r="E1579" s="91" t="s">
        <v>81</v>
      </c>
      <c r="F1579" s="619" t="s">
        <v>82</v>
      </c>
      <c r="G1579" s="91" t="s">
        <v>83</v>
      </c>
      <c r="H1579" s="619" t="s">
        <v>84</v>
      </c>
      <c r="I1579" s="197" t="s">
        <v>81</v>
      </c>
      <c r="J1579" s="64" t="s">
        <v>92</v>
      </c>
      <c r="K1579" s="197" t="s">
        <v>93</v>
      </c>
      <c r="L1579" s="64" t="s">
        <v>94</v>
      </c>
      <c r="M1579" s="98" t="s">
        <v>85</v>
      </c>
      <c r="N1579" s="207" t="s">
        <v>86</v>
      </c>
      <c r="O1579" s="100" t="s">
        <v>87</v>
      </c>
      <c r="P1579" s="102" t="s">
        <v>101</v>
      </c>
      <c r="Q1579" s="100" t="s">
        <v>88</v>
      </c>
      <c r="R1579" s="102" t="s">
        <v>102</v>
      </c>
      <c r="S1579" s="103" t="s">
        <v>89</v>
      </c>
      <c r="T1579" s="213" t="s">
        <v>90</v>
      </c>
      <c r="U1579" s="104" t="s">
        <v>87</v>
      </c>
      <c r="V1579" s="107" t="s">
        <v>106</v>
      </c>
      <c r="W1579" s="105" t="s">
        <v>107</v>
      </c>
      <c r="X1579" s="108" t="s">
        <v>88</v>
      </c>
      <c r="Y1579" s="107" t="s">
        <v>108</v>
      </c>
      <c r="Z1579" s="105" t="s">
        <v>109</v>
      </c>
      <c r="AA1579" s="110" t="s">
        <v>95</v>
      </c>
      <c r="AB1579" s="111" t="s">
        <v>96</v>
      </c>
      <c r="AC1579" s="112" t="s">
        <v>87</v>
      </c>
      <c r="AD1579" s="113" t="s">
        <v>101</v>
      </c>
      <c r="AE1579" s="112" t="s">
        <v>88</v>
      </c>
      <c r="AF1579" s="113" t="s">
        <v>102</v>
      </c>
      <c r="AG1579" s="114" t="s">
        <v>91</v>
      </c>
      <c r="AH1579" s="115" t="s">
        <v>110</v>
      </c>
      <c r="AI1579" s="120" t="s">
        <v>111</v>
      </c>
      <c r="AJ1579" s="121" t="s">
        <v>112</v>
      </c>
      <c r="AK1579" s="122" t="s">
        <v>39</v>
      </c>
      <c r="AL1579" s="124" t="s">
        <v>57</v>
      </c>
    </row>
    <row r="1580" spans="1:38" ht="38.25" customHeight="1" thickBot="1" x14ac:dyDescent="0.3">
      <c r="A1580" s="708" t="s">
        <v>1</v>
      </c>
      <c r="B1580" s="712"/>
      <c r="C1580" s="5" t="s">
        <v>2</v>
      </c>
      <c r="D1580" s="70" t="s">
        <v>3</v>
      </c>
      <c r="E1580" s="5" t="s">
        <v>4</v>
      </c>
      <c r="F1580" s="208" t="s">
        <v>5</v>
      </c>
      <c r="G1580" s="5" t="s">
        <v>33</v>
      </c>
      <c r="H1580" s="208" t="s">
        <v>34</v>
      </c>
      <c r="I1580" s="198" t="s">
        <v>18</v>
      </c>
      <c r="J1580" s="208" t="s">
        <v>19</v>
      </c>
      <c r="K1580" s="198" t="s">
        <v>20</v>
      </c>
      <c r="L1580" s="208" t="s">
        <v>21</v>
      </c>
      <c r="M1580" s="5" t="s">
        <v>22</v>
      </c>
      <c r="N1580" s="208" t="s">
        <v>35</v>
      </c>
      <c r="O1580" s="5" t="s">
        <v>36</v>
      </c>
      <c r="P1580" s="208" t="s">
        <v>37</v>
      </c>
      <c r="Q1580" s="5" t="s">
        <v>38</v>
      </c>
      <c r="R1580" s="208" t="s">
        <v>24</v>
      </c>
      <c r="S1580" s="5" t="s">
        <v>25</v>
      </c>
      <c r="T1580" s="208" t="s">
        <v>26</v>
      </c>
      <c r="U1580" s="5" t="s">
        <v>27</v>
      </c>
      <c r="V1580" s="321" t="s">
        <v>28</v>
      </c>
      <c r="W1580" s="208" t="s">
        <v>29</v>
      </c>
      <c r="X1580" s="70" t="s">
        <v>30</v>
      </c>
      <c r="Y1580" s="208" t="s">
        <v>31</v>
      </c>
      <c r="Z1580" s="208" t="s">
        <v>32</v>
      </c>
      <c r="AA1580" s="5" t="s">
        <v>51</v>
      </c>
      <c r="AB1580" s="5" t="s">
        <v>52</v>
      </c>
      <c r="AC1580" s="5" t="s">
        <v>53</v>
      </c>
      <c r="AD1580" s="5" t="s">
        <v>54</v>
      </c>
      <c r="AE1580" s="5" t="s">
        <v>55</v>
      </c>
      <c r="AF1580" s="5" t="s">
        <v>56</v>
      </c>
      <c r="AG1580" s="5" t="s">
        <v>60</v>
      </c>
      <c r="AH1580" s="5" t="s">
        <v>61</v>
      </c>
      <c r="AI1580" s="5" t="s">
        <v>62</v>
      </c>
      <c r="AJ1580" s="70" t="s">
        <v>63</v>
      </c>
      <c r="AK1580" s="5" t="s">
        <v>64</v>
      </c>
      <c r="AL1580" s="71" t="s">
        <v>65</v>
      </c>
    </row>
    <row r="1581" spans="1:38" ht="99" customHeight="1" x14ac:dyDescent="0.25">
      <c r="A1581" s="12">
        <v>1</v>
      </c>
      <c r="B1581" s="13" t="s">
        <v>11</v>
      </c>
      <c r="C1581" s="713">
        <v>149998.20000000001</v>
      </c>
      <c r="D1581" s="716">
        <f>C1581-AH1594</f>
        <v>138886.5</v>
      </c>
      <c r="E1581" s="76"/>
      <c r="F1581" s="446"/>
      <c r="G1581" s="76"/>
      <c r="H1581" s="446"/>
      <c r="I1581" s="451"/>
      <c r="J1581" s="41"/>
      <c r="K1581" s="451"/>
      <c r="L1581" s="446"/>
      <c r="M1581" s="76"/>
      <c r="N1581" s="234"/>
      <c r="O1581" s="76"/>
      <c r="P1581" s="234"/>
      <c r="Q1581" s="76"/>
      <c r="R1581" s="234"/>
      <c r="S1581" s="76"/>
      <c r="T1581" s="41"/>
      <c r="U1581" s="76"/>
      <c r="V1581" s="235"/>
      <c r="W1581" s="234"/>
      <c r="X1581" s="76"/>
      <c r="Y1581" s="235"/>
      <c r="Z1581" s="234"/>
      <c r="AA1581" s="76"/>
      <c r="AB1581" s="41"/>
      <c r="AC1581" s="76"/>
      <c r="AD1581" s="41"/>
      <c r="AE1581" s="76"/>
      <c r="AF1581" s="41"/>
      <c r="AG1581" s="76">
        <f>U1581+X1581+AC1581+AE1581</f>
        <v>0</v>
      </c>
      <c r="AH1581" s="41">
        <f>W1581+Z1581+AD1581+AF1581</f>
        <v>0</v>
      </c>
      <c r="AI1581" s="39">
        <f>AD1581/(C1581-AH1588)</f>
        <v>0</v>
      </c>
      <c r="AJ1581" s="90">
        <f>AF1581/(C1581-AH1588)</f>
        <v>0</v>
      </c>
      <c r="AK1581" s="123"/>
      <c r="AL1581" s="125">
        <f>AH1581/C1581</f>
        <v>0</v>
      </c>
    </row>
    <row r="1582" spans="1:38" ht="87" customHeight="1" x14ac:dyDescent="0.25">
      <c r="A1582" s="14">
        <v>2</v>
      </c>
      <c r="B1582" s="15" t="s">
        <v>6</v>
      </c>
      <c r="C1582" s="714"/>
      <c r="D1582" s="717"/>
      <c r="E1582" s="467">
        <v>0</v>
      </c>
      <c r="F1582" s="468">
        <v>0</v>
      </c>
      <c r="G1582" s="434">
        <v>5</v>
      </c>
      <c r="H1582" s="475">
        <v>252344.63</v>
      </c>
      <c r="I1582" s="199">
        <v>0</v>
      </c>
      <c r="J1582" s="437">
        <v>0</v>
      </c>
      <c r="K1582" s="199">
        <v>4</v>
      </c>
      <c r="L1582" s="437">
        <v>111648.8</v>
      </c>
      <c r="M1582" s="248">
        <f t="shared" ref="M1582" si="1006">SUM(I1582,K1582)</f>
        <v>4</v>
      </c>
      <c r="N1582" s="249">
        <f t="shared" ref="N1582" si="1007">SUM(J1582,L1582)</f>
        <v>111648.8</v>
      </c>
      <c r="O1582" s="436">
        <v>0</v>
      </c>
      <c r="P1582" s="428">
        <v>0</v>
      </c>
      <c r="Q1582" s="436">
        <v>0</v>
      </c>
      <c r="R1582" s="428">
        <v>0</v>
      </c>
      <c r="S1582" s="245">
        <f t="shared" ref="S1582" si="1008">O1582+Q1582</f>
        <v>0</v>
      </c>
      <c r="T1582" s="246">
        <f t="shared" ref="T1582" si="1009">P1582+R1582</f>
        <v>0</v>
      </c>
      <c r="U1582" s="443">
        <v>0</v>
      </c>
      <c r="V1582" s="444">
        <v>0</v>
      </c>
      <c r="W1582" s="442">
        <v>0</v>
      </c>
      <c r="X1582" s="452">
        <v>1</v>
      </c>
      <c r="Y1582" s="444">
        <v>18600.8</v>
      </c>
      <c r="Z1582" s="442">
        <v>11111.7</v>
      </c>
      <c r="AA1582" s="239">
        <f t="shared" ref="AA1582" si="1010">U1582+X1582</f>
        <v>1</v>
      </c>
      <c r="AB1582" s="229">
        <f t="shared" ref="AB1582" si="1011">W1582+Z1582</f>
        <v>11111.7</v>
      </c>
      <c r="AC1582" s="425">
        <v>0</v>
      </c>
      <c r="AD1582" s="431">
        <v>0</v>
      </c>
      <c r="AE1582" s="425">
        <v>0</v>
      </c>
      <c r="AF1582" s="431">
        <v>0</v>
      </c>
      <c r="AG1582" s="261">
        <f t="shared" ref="AG1582:AG1585" si="1012">U1582+X1582+AC1582+AE1582</f>
        <v>1</v>
      </c>
      <c r="AH1582" s="262">
        <f t="shared" ref="AH1582:AH1585" si="1013">W1582+Z1582+AD1582+AF1582</f>
        <v>11111.7</v>
      </c>
      <c r="AI1582" s="67">
        <f>AD1582/(C1581-AH1588)</f>
        <v>0</v>
      </c>
      <c r="AJ1582" s="66">
        <f>AF1582/(C1581-AH1588)</f>
        <v>0</v>
      </c>
      <c r="AK1582" s="123"/>
      <c r="AL1582" s="126">
        <f>AH1582/C1581</f>
        <v>7.4078888946667365E-2</v>
      </c>
    </row>
    <row r="1583" spans="1:38" ht="85.5" customHeight="1" x14ac:dyDescent="0.25">
      <c r="A1583" s="14">
        <v>3</v>
      </c>
      <c r="B1583" s="15" t="s">
        <v>13</v>
      </c>
      <c r="C1583" s="714"/>
      <c r="D1583" s="717"/>
      <c r="E1583" s="500"/>
      <c r="F1583" s="501"/>
      <c r="G1583" s="502"/>
      <c r="H1583" s="503"/>
      <c r="I1583" s="504"/>
      <c r="J1583" s="503"/>
      <c r="K1583" s="504"/>
      <c r="L1583" s="503"/>
      <c r="M1583" s="267"/>
      <c r="N1583" s="266"/>
      <c r="O1583" s="502"/>
      <c r="P1583" s="503"/>
      <c r="Q1583" s="502"/>
      <c r="R1583" s="503"/>
      <c r="S1583" s="267"/>
      <c r="T1583" s="266"/>
      <c r="U1583" s="502"/>
      <c r="V1583" s="505"/>
      <c r="W1583" s="503"/>
      <c r="X1583" s="504"/>
      <c r="Y1583" s="505"/>
      <c r="Z1583" s="503"/>
      <c r="AA1583" s="267"/>
      <c r="AB1583" s="266"/>
      <c r="AC1583" s="502"/>
      <c r="AD1583" s="503"/>
      <c r="AE1583" s="502"/>
      <c r="AF1583" s="503"/>
      <c r="AG1583" s="267">
        <f t="shared" si="1012"/>
        <v>0</v>
      </c>
      <c r="AH1583" s="266">
        <f t="shared" si="1013"/>
        <v>0</v>
      </c>
      <c r="AI1583" s="169">
        <f>AD1583/(C1581-AH1588)</f>
        <v>0</v>
      </c>
      <c r="AJ1583" s="170">
        <f>AF1583/(C1581-AH1588)</f>
        <v>0</v>
      </c>
      <c r="AK1583" s="171"/>
      <c r="AL1583" s="172">
        <f>AH1583/C1581</f>
        <v>0</v>
      </c>
    </row>
    <row r="1584" spans="1:38" ht="101.25" customHeight="1" x14ac:dyDescent="0.25">
      <c r="A1584" s="14">
        <v>4</v>
      </c>
      <c r="B1584" s="15" t="s">
        <v>14</v>
      </c>
      <c r="C1584" s="714"/>
      <c r="D1584" s="717"/>
      <c r="E1584" s="500"/>
      <c r="F1584" s="501"/>
      <c r="G1584" s="502"/>
      <c r="H1584" s="503"/>
      <c r="I1584" s="504"/>
      <c r="J1584" s="503"/>
      <c r="K1584" s="504"/>
      <c r="L1584" s="503"/>
      <c r="M1584" s="267"/>
      <c r="N1584" s="266"/>
      <c r="O1584" s="502"/>
      <c r="P1584" s="503"/>
      <c r="Q1584" s="502"/>
      <c r="R1584" s="503"/>
      <c r="S1584" s="267"/>
      <c r="T1584" s="266"/>
      <c r="U1584" s="502"/>
      <c r="V1584" s="505"/>
      <c r="W1584" s="503"/>
      <c r="X1584" s="504"/>
      <c r="Y1584" s="505"/>
      <c r="Z1584" s="503"/>
      <c r="AA1584" s="267"/>
      <c r="AB1584" s="266"/>
      <c r="AC1584" s="502"/>
      <c r="AD1584" s="503"/>
      <c r="AE1584" s="502"/>
      <c r="AF1584" s="503"/>
      <c r="AG1584" s="267">
        <f t="shared" si="1012"/>
        <v>0</v>
      </c>
      <c r="AH1584" s="266">
        <f t="shared" si="1013"/>
        <v>0</v>
      </c>
      <c r="AI1584" s="169">
        <f>AD1584/(C1581-AH1588)</f>
        <v>0</v>
      </c>
      <c r="AJ1584" s="170">
        <f>AF1584/(C1581-AH1588)</f>
        <v>0</v>
      </c>
      <c r="AK1584" s="171"/>
      <c r="AL1584" s="172">
        <f>AH1584/C1581</f>
        <v>0</v>
      </c>
    </row>
    <row r="1585" spans="1:38" ht="138" customHeight="1" x14ac:dyDescent="0.25">
      <c r="A1585" s="14">
        <v>5</v>
      </c>
      <c r="B1585" s="15" t="s">
        <v>99</v>
      </c>
      <c r="C1585" s="714"/>
      <c r="D1585" s="717"/>
      <c r="E1585" s="467">
        <v>1</v>
      </c>
      <c r="F1585" s="468">
        <v>19048.64</v>
      </c>
      <c r="G1585" s="434">
        <v>2</v>
      </c>
      <c r="H1585" s="475">
        <v>126512.46</v>
      </c>
      <c r="I1585" s="199">
        <v>0</v>
      </c>
      <c r="J1585" s="437">
        <v>0</v>
      </c>
      <c r="K1585" s="199">
        <v>1</v>
      </c>
      <c r="L1585" s="437">
        <v>38349.4</v>
      </c>
      <c r="M1585" s="248">
        <f t="shared" ref="M1585" si="1014">SUM(I1585,K1585)</f>
        <v>1</v>
      </c>
      <c r="N1585" s="249">
        <f t="shared" ref="N1585" si="1015">SUM(J1585,L1585)</f>
        <v>38349.4</v>
      </c>
      <c r="O1585" s="436">
        <v>0</v>
      </c>
      <c r="P1585" s="428">
        <v>0</v>
      </c>
      <c r="Q1585" s="436">
        <v>0</v>
      </c>
      <c r="R1585" s="428">
        <v>0</v>
      </c>
      <c r="S1585" s="245">
        <f t="shared" ref="S1585" si="1016">O1585+Q1585</f>
        <v>0</v>
      </c>
      <c r="T1585" s="246">
        <f t="shared" ref="T1585" si="1017">P1585+R1585</f>
        <v>0</v>
      </c>
      <c r="U1585" s="443">
        <v>0</v>
      </c>
      <c r="V1585" s="444">
        <v>0</v>
      </c>
      <c r="W1585" s="442">
        <v>0</v>
      </c>
      <c r="X1585" s="452">
        <v>0</v>
      </c>
      <c r="Y1585" s="444">
        <v>0</v>
      </c>
      <c r="Z1585" s="442">
        <v>0</v>
      </c>
      <c r="AA1585" s="239">
        <f t="shared" ref="AA1585" si="1018">U1585+X1585</f>
        <v>0</v>
      </c>
      <c r="AB1585" s="229">
        <f t="shared" ref="AB1585" si="1019">W1585+Z1585</f>
        <v>0</v>
      </c>
      <c r="AC1585" s="425">
        <v>0</v>
      </c>
      <c r="AD1585" s="431">
        <v>0</v>
      </c>
      <c r="AE1585" s="425">
        <v>0</v>
      </c>
      <c r="AF1585" s="431">
        <v>0</v>
      </c>
      <c r="AG1585" s="261">
        <f t="shared" si="1012"/>
        <v>0</v>
      </c>
      <c r="AH1585" s="262">
        <f t="shared" si="1013"/>
        <v>0</v>
      </c>
      <c r="AI1585" s="67">
        <f>AD1585/(C1581-AH1588)</f>
        <v>0</v>
      </c>
      <c r="AJ1585" s="66">
        <f>AF1585/(C1581-AH1588)</f>
        <v>0</v>
      </c>
      <c r="AK1585" s="123"/>
      <c r="AL1585" s="126">
        <f>AH1585/C1581</f>
        <v>0</v>
      </c>
    </row>
    <row r="1586" spans="1:38" ht="116.25" customHeight="1" x14ac:dyDescent="0.25">
      <c r="A1586" s="14">
        <v>6</v>
      </c>
      <c r="B1586" s="15" t="s">
        <v>16</v>
      </c>
      <c r="C1586" s="714"/>
      <c r="D1586" s="717"/>
      <c r="E1586" s="163"/>
      <c r="F1586" s="501"/>
      <c r="G1586" s="165"/>
      <c r="H1586" s="503"/>
      <c r="I1586" s="504"/>
      <c r="J1586" s="166"/>
      <c r="K1586" s="504"/>
      <c r="L1586" s="503"/>
      <c r="M1586" s="167"/>
      <c r="N1586" s="266"/>
      <c r="O1586" s="165"/>
      <c r="P1586" s="266"/>
      <c r="Q1586" s="165"/>
      <c r="R1586" s="266"/>
      <c r="S1586" s="167"/>
      <c r="T1586" s="166"/>
      <c r="U1586" s="165"/>
      <c r="V1586" s="168"/>
      <c r="W1586" s="266"/>
      <c r="X1586" s="167"/>
      <c r="Y1586" s="168"/>
      <c r="Z1586" s="266"/>
      <c r="AA1586" s="167"/>
      <c r="AB1586" s="166"/>
      <c r="AC1586" s="165"/>
      <c r="AD1586" s="166"/>
      <c r="AE1586" s="165"/>
      <c r="AF1586" s="166"/>
      <c r="AG1586" s="167">
        <f t="shared" ref="AG1586:AG1593" si="1020">U1586+X1586+AC1586+AE1586</f>
        <v>0</v>
      </c>
      <c r="AH1586" s="166">
        <f t="shared" ref="AH1586:AH1593" si="1021">W1586+Z1586+AD1586+AF1586</f>
        <v>0</v>
      </c>
      <c r="AI1586" s="169">
        <f>AD1586/(C1581-AH1588)</f>
        <v>0</v>
      </c>
      <c r="AJ1586" s="170">
        <f>AF1586/(C1581-AH1588)</f>
        <v>0</v>
      </c>
      <c r="AK1586" s="171"/>
      <c r="AL1586" s="172">
        <f>AH1586/C1581</f>
        <v>0</v>
      </c>
    </row>
    <row r="1587" spans="1:38" ht="65.25" customHeight="1" x14ac:dyDescent="0.25">
      <c r="A1587" s="14">
        <v>7</v>
      </c>
      <c r="B1587" s="15" t="s">
        <v>98</v>
      </c>
      <c r="C1587" s="714"/>
      <c r="D1587" s="717"/>
      <c r="E1587" s="163"/>
      <c r="F1587" s="501"/>
      <c r="G1587" s="165"/>
      <c r="H1587" s="503"/>
      <c r="I1587" s="504"/>
      <c r="J1587" s="166"/>
      <c r="K1587" s="504"/>
      <c r="L1587" s="503"/>
      <c r="M1587" s="167"/>
      <c r="N1587" s="266"/>
      <c r="O1587" s="165"/>
      <c r="P1587" s="266"/>
      <c r="Q1587" s="165"/>
      <c r="R1587" s="266"/>
      <c r="S1587" s="167"/>
      <c r="T1587" s="166"/>
      <c r="U1587" s="165"/>
      <c r="V1587" s="168"/>
      <c r="W1587" s="266"/>
      <c r="X1587" s="167"/>
      <c r="Y1587" s="168"/>
      <c r="Z1587" s="266"/>
      <c r="AA1587" s="167"/>
      <c r="AB1587" s="188"/>
      <c r="AC1587" s="165"/>
      <c r="AD1587" s="166"/>
      <c r="AE1587" s="165"/>
      <c r="AF1587" s="166"/>
      <c r="AG1587" s="162">
        <f t="shared" si="1020"/>
        <v>0</v>
      </c>
      <c r="AH1587" s="166">
        <f t="shared" si="1021"/>
        <v>0</v>
      </c>
      <c r="AI1587" s="169">
        <f>AD1587/(C1581-AH1588)</f>
        <v>0</v>
      </c>
      <c r="AJ1587" s="170">
        <f>AF1587/(C1581-AH1588)</f>
        <v>0</v>
      </c>
      <c r="AK1587" s="171"/>
      <c r="AL1587" s="173">
        <f>AH1587/C1581</f>
        <v>0</v>
      </c>
    </row>
    <row r="1588" spans="1:38" ht="59.25" customHeight="1" x14ac:dyDescent="0.25">
      <c r="A1588" s="14">
        <v>8</v>
      </c>
      <c r="B1588" s="15" t="s">
        <v>97</v>
      </c>
      <c r="C1588" s="714"/>
      <c r="D1588" s="717"/>
      <c r="E1588" s="189"/>
      <c r="F1588" s="190"/>
      <c r="G1588" s="174"/>
      <c r="H1588" s="175"/>
      <c r="I1588" s="504"/>
      <c r="J1588" s="166"/>
      <c r="K1588" s="504"/>
      <c r="L1588" s="503"/>
      <c r="M1588" s="191"/>
      <c r="N1588" s="265"/>
      <c r="O1588" s="174"/>
      <c r="P1588" s="175"/>
      <c r="Q1588" s="174"/>
      <c r="R1588" s="175"/>
      <c r="S1588" s="191"/>
      <c r="T1588" s="164"/>
      <c r="U1588" s="165"/>
      <c r="V1588" s="168"/>
      <c r="W1588" s="266"/>
      <c r="X1588" s="167"/>
      <c r="Y1588" s="168"/>
      <c r="Z1588" s="266"/>
      <c r="AA1588" s="191"/>
      <c r="AB1588" s="164"/>
      <c r="AC1588" s="165"/>
      <c r="AD1588" s="166"/>
      <c r="AE1588" s="165"/>
      <c r="AF1588" s="166"/>
      <c r="AG1588" s="167">
        <f t="shared" si="1020"/>
        <v>0</v>
      </c>
      <c r="AH1588" s="166">
        <f t="shared" si="1021"/>
        <v>0</v>
      </c>
      <c r="AI1588" s="169" t="e">
        <f t="shared" ref="AI1588" si="1022">AD1588/(C1583-AH1590)</f>
        <v>#DIV/0!</v>
      </c>
      <c r="AJ1588" s="170">
        <f>AF1588/(C1581-AH1588)</f>
        <v>0</v>
      </c>
      <c r="AK1588" s="171">
        <f>AH1594/C1581</f>
        <v>7.4078888946667365E-2</v>
      </c>
      <c r="AL1588" s="172">
        <f>AH1588/C1581</f>
        <v>0</v>
      </c>
    </row>
    <row r="1589" spans="1:38" ht="60" customHeight="1" x14ac:dyDescent="0.25">
      <c r="A1589" s="14">
        <v>9</v>
      </c>
      <c r="B1589" s="15" t="s">
        <v>7</v>
      </c>
      <c r="C1589" s="714"/>
      <c r="D1589" s="717"/>
      <c r="E1589" s="163"/>
      <c r="F1589" s="501"/>
      <c r="G1589" s="165"/>
      <c r="H1589" s="503"/>
      <c r="I1589" s="504"/>
      <c r="J1589" s="166"/>
      <c r="K1589" s="504"/>
      <c r="L1589" s="503"/>
      <c r="M1589" s="167"/>
      <c r="N1589" s="266"/>
      <c r="O1589" s="165"/>
      <c r="P1589" s="266"/>
      <c r="Q1589" s="165"/>
      <c r="R1589" s="266"/>
      <c r="S1589" s="167"/>
      <c r="T1589" s="166"/>
      <c r="U1589" s="165"/>
      <c r="V1589" s="168"/>
      <c r="W1589" s="266"/>
      <c r="X1589" s="167"/>
      <c r="Y1589" s="168"/>
      <c r="Z1589" s="266"/>
      <c r="AA1589" s="167"/>
      <c r="AB1589" s="166"/>
      <c r="AC1589" s="165"/>
      <c r="AD1589" s="166"/>
      <c r="AE1589" s="165"/>
      <c r="AF1589" s="166"/>
      <c r="AG1589" s="167">
        <f t="shared" si="1020"/>
        <v>0</v>
      </c>
      <c r="AH1589" s="166">
        <f t="shared" si="1021"/>
        <v>0</v>
      </c>
      <c r="AI1589" s="169">
        <f>AD1589/(C1581-AH1588)</f>
        <v>0</v>
      </c>
      <c r="AJ1589" s="170">
        <f>AF1589/(C1581-AH1588)</f>
        <v>0</v>
      </c>
      <c r="AK1589" s="171"/>
      <c r="AL1589" s="172">
        <f>AH1589/C1581</f>
        <v>0</v>
      </c>
    </row>
    <row r="1590" spans="1:38" ht="73.5" customHeight="1" x14ac:dyDescent="0.25">
      <c r="A1590" s="14">
        <v>10</v>
      </c>
      <c r="B1590" s="15" t="s">
        <v>8</v>
      </c>
      <c r="C1590" s="714"/>
      <c r="D1590" s="717"/>
      <c r="E1590" s="163"/>
      <c r="F1590" s="501"/>
      <c r="G1590" s="165"/>
      <c r="H1590" s="503"/>
      <c r="I1590" s="504"/>
      <c r="J1590" s="166"/>
      <c r="K1590" s="504"/>
      <c r="L1590" s="503"/>
      <c r="M1590" s="167"/>
      <c r="N1590" s="266"/>
      <c r="O1590" s="165"/>
      <c r="P1590" s="266"/>
      <c r="Q1590" s="165"/>
      <c r="R1590" s="266"/>
      <c r="S1590" s="167"/>
      <c r="T1590" s="166"/>
      <c r="U1590" s="165"/>
      <c r="V1590" s="168"/>
      <c r="W1590" s="266"/>
      <c r="X1590" s="167"/>
      <c r="Y1590" s="168"/>
      <c r="Z1590" s="266"/>
      <c r="AA1590" s="167"/>
      <c r="AB1590" s="166"/>
      <c r="AC1590" s="174"/>
      <c r="AD1590" s="175"/>
      <c r="AE1590" s="174"/>
      <c r="AF1590" s="175"/>
      <c r="AG1590" s="167">
        <f t="shared" si="1020"/>
        <v>0</v>
      </c>
      <c r="AH1590" s="166">
        <f t="shared" si="1021"/>
        <v>0</v>
      </c>
      <c r="AI1590" s="169">
        <f>AD1590/(C1581-AH1588)</f>
        <v>0</v>
      </c>
      <c r="AJ1590" s="170">
        <f>AF1590/(C1581-AH1588)</f>
        <v>0</v>
      </c>
      <c r="AK1590" s="171"/>
      <c r="AL1590" s="172">
        <f>AH1590/C1581</f>
        <v>0</v>
      </c>
    </row>
    <row r="1591" spans="1:38" ht="120" customHeight="1" x14ac:dyDescent="0.25">
      <c r="A1591" s="14">
        <v>11</v>
      </c>
      <c r="B1591" s="15" t="s">
        <v>12</v>
      </c>
      <c r="C1591" s="714"/>
      <c r="D1591" s="717"/>
      <c r="E1591" s="163"/>
      <c r="F1591" s="501"/>
      <c r="G1591" s="165"/>
      <c r="H1591" s="503"/>
      <c r="I1591" s="504"/>
      <c r="J1591" s="166"/>
      <c r="K1591" s="504"/>
      <c r="L1591" s="503"/>
      <c r="M1591" s="167"/>
      <c r="N1591" s="266"/>
      <c r="O1591" s="165"/>
      <c r="P1591" s="266"/>
      <c r="Q1591" s="165"/>
      <c r="R1591" s="266"/>
      <c r="S1591" s="167"/>
      <c r="T1591" s="166"/>
      <c r="U1591" s="165"/>
      <c r="V1591" s="168"/>
      <c r="W1591" s="266"/>
      <c r="X1591" s="167"/>
      <c r="Y1591" s="168"/>
      <c r="Z1591" s="266"/>
      <c r="AA1591" s="167"/>
      <c r="AB1591" s="166"/>
      <c r="AC1591" s="165"/>
      <c r="AD1591" s="166"/>
      <c r="AE1591" s="165"/>
      <c r="AF1591" s="166"/>
      <c r="AG1591" s="167">
        <f t="shared" si="1020"/>
        <v>0</v>
      </c>
      <c r="AH1591" s="166">
        <f t="shared" si="1021"/>
        <v>0</v>
      </c>
      <c r="AI1591" s="169">
        <f>AD1591/(C1581-AH1588)</f>
        <v>0</v>
      </c>
      <c r="AJ1591" s="170">
        <f>AF1591/(C1581-AH1588)</f>
        <v>0</v>
      </c>
      <c r="AK1591" s="171"/>
      <c r="AL1591" s="172">
        <f>AH1591/C1581</f>
        <v>0</v>
      </c>
    </row>
    <row r="1592" spans="1:38" ht="63.75" customHeight="1" x14ac:dyDescent="0.25">
      <c r="A1592" s="14">
        <v>12</v>
      </c>
      <c r="B1592" s="15" t="s">
        <v>9</v>
      </c>
      <c r="C1592" s="714"/>
      <c r="D1592" s="717"/>
      <c r="E1592" s="163"/>
      <c r="F1592" s="501"/>
      <c r="G1592" s="165"/>
      <c r="H1592" s="503"/>
      <c r="I1592" s="504"/>
      <c r="J1592" s="166"/>
      <c r="K1592" s="504"/>
      <c r="L1592" s="503"/>
      <c r="M1592" s="167"/>
      <c r="N1592" s="266"/>
      <c r="O1592" s="165"/>
      <c r="P1592" s="266"/>
      <c r="Q1592" s="165"/>
      <c r="R1592" s="266"/>
      <c r="S1592" s="167"/>
      <c r="T1592" s="166"/>
      <c r="U1592" s="165"/>
      <c r="V1592" s="168"/>
      <c r="W1592" s="266"/>
      <c r="X1592" s="167"/>
      <c r="Y1592" s="168"/>
      <c r="Z1592" s="266"/>
      <c r="AA1592" s="167"/>
      <c r="AB1592" s="166"/>
      <c r="AC1592" s="165"/>
      <c r="AD1592" s="166"/>
      <c r="AE1592" s="165"/>
      <c r="AF1592" s="166"/>
      <c r="AG1592" s="167">
        <f t="shared" si="1020"/>
        <v>0</v>
      </c>
      <c r="AH1592" s="166">
        <f t="shared" si="1021"/>
        <v>0</v>
      </c>
      <c r="AI1592" s="169">
        <f>AD1592/(C1581-AH1588)</f>
        <v>0</v>
      </c>
      <c r="AJ1592" s="170">
        <f>AF1592/(C1581-AH1588)</f>
        <v>0</v>
      </c>
      <c r="AK1592" s="171"/>
      <c r="AL1592" s="172">
        <f>AH1592/C1581</f>
        <v>0</v>
      </c>
    </row>
    <row r="1593" spans="1:38" ht="62.25" customHeight="1" thickBot="1" x14ac:dyDescent="0.3">
      <c r="A1593" s="16">
        <v>13</v>
      </c>
      <c r="B1593" s="17" t="s">
        <v>10</v>
      </c>
      <c r="C1593" s="715"/>
      <c r="D1593" s="718"/>
      <c r="E1593" s="176"/>
      <c r="F1593" s="177"/>
      <c r="G1593" s="178"/>
      <c r="H1593" s="179"/>
      <c r="I1593" s="269"/>
      <c r="J1593" s="180"/>
      <c r="K1593" s="269"/>
      <c r="L1593" s="268"/>
      <c r="M1593" s="181"/>
      <c r="N1593" s="268"/>
      <c r="O1593" s="178"/>
      <c r="P1593" s="179"/>
      <c r="Q1593" s="178"/>
      <c r="R1593" s="179"/>
      <c r="S1593" s="182"/>
      <c r="T1593" s="179"/>
      <c r="U1593" s="178"/>
      <c r="V1593" s="183"/>
      <c r="W1593" s="179"/>
      <c r="X1593" s="182"/>
      <c r="Y1593" s="183"/>
      <c r="Z1593" s="179"/>
      <c r="AA1593" s="182"/>
      <c r="AB1593" s="179"/>
      <c r="AC1593" s="178"/>
      <c r="AD1593" s="179"/>
      <c r="AE1593" s="178"/>
      <c r="AF1593" s="179"/>
      <c r="AG1593" s="182">
        <f t="shared" si="1020"/>
        <v>0</v>
      </c>
      <c r="AH1593" s="179">
        <f t="shared" si="1021"/>
        <v>0</v>
      </c>
      <c r="AI1593" s="184">
        <f>AD1593/(C1581-AH1588)</f>
        <v>0</v>
      </c>
      <c r="AJ1593" s="185">
        <f>AF1593/(C1581-AH1588)</f>
        <v>0</v>
      </c>
      <c r="AK1593" s="186"/>
      <c r="AL1593" s="187">
        <f>AH1593/C1581</f>
        <v>0</v>
      </c>
    </row>
    <row r="1594" spans="1:38" ht="29.25" customHeight="1" thickBot="1" x14ac:dyDescent="0.3">
      <c r="A1594" s="719" t="s">
        <v>40</v>
      </c>
      <c r="B1594" s="720"/>
      <c r="C1594" s="11">
        <f>C1581</f>
        <v>149998.20000000001</v>
      </c>
      <c r="D1594" s="11">
        <f>D1581</f>
        <v>138886.5</v>
      </c>
      <c r="E1594" s="56">
        <f t="shared" ref="E1594:L1594" si="1023">SUM(E1581:E1593)</f>
        <v>1</v>
      </c>
      <c r="F1594" s="236">
        <f t="shared" si="1023"/>
        <v>19048.64</v>
      </c>
      <c r="G1594" s="56">
        <f t="shared" si="1023"/>
        <v>7</v>
      </c>
      <c r="H1594" s="236">
        <f t="shared" si="1023"/>
        <v>378857.09</v>
      </c>
      <c r="I1594" s="241">
        <f t="shared" si="1023"/>
        <v>0</v>
      </c>
      <c r="J1594" s="57">
        <f t="shared" si="1023"/>
        <v>0</v>
      </c>
      <c r="K1594" s="241">
        <f t="shared" si="1023"/>
        <v>5</v>
      </c>
      <c r="L1594" s="244">
        <f t="shared" si="1023"/>
        <v>149998.20000000001</v>
      </c>
      <c r="M1594" s="51">
        <f>SUM(M1581:M1593)</f>
        <v>5</v>
      </c>
      <c r="N1594" s="244">
        <f>SUM(N1581:N1593)</f>
        <v>149998.20000000001</v>
      </c>
      <c r="O1594" s="97">
        <f>SUM(O1581:O1593)</f>
        <v>0</v>
      </c>
      <c r="P1594" s="236">
        <f>SUM(P1581:P1593)</f>
        <v>0</v>
      </c>
      <c r="Q1594" s="86">
        <f t="shared" ref="Q1594:AJ1594" si="1024">SUM(Q1581:Q1593)</f>
        <v>0</v>
      </c>
      <c r="R1594" s="236">
        <f t="shared" si="1024"/>
        <v>0</v>
      </c>
      <c r="S1594" s="75">
        <f t="shared" si="1024"/>
        <v>0</v>
      </c>
      <c r="T1594" s="46">
        <f t="shared" si="1024"/>
        <v>0</v>
      </c>
      <c r="U1594" s="86">
        <f t="shared" si="1024"/>
        <v>0</v>
      </c>
      <c r="V1594" s="236">
        <f t="shared" si="1024"/>
        <v>0</v>
      </c>
      <c r="W1594" s="236">
        <f t="shared" si="1024"/>
        <v>0</v>
      </c>
      <c r="X1594" s="75">
        <f t="shared" si="1024"/>
        <v>1</v>
      </c>
      <c r="Y1594" s="236">
        <f t="shared" si="1024"/>
        <v>18600.8</v>
      </c>
      <c r="Z1594" s="236">
        <f t="shared" si="1024"/>
        <v>11111.7</v>
      </c>
      <c r="AA1594" s="75">
        <f t="shared" si="1024"/>
        <v>1</v>
      </c>
      <c r="AB1594" s="46">
        <f t="shared" si="1024"/>
        <v>11111.7</v>
      </c>
      <c r="AC1594" s="86">
        <f t="shared" si="1024"/>
        <v>0</v>
      </c>
      <c r="AD1594" s="46">
        <f t="shared" si="1024"/>
        <v>0</v>
      </c>
      <c r="AE1594" s="86">
        <f t="shared" si="1024"/>
        <v>0</v>
      </c>
      <c r="AF1594" s="46">
        <f t="shared" si="1024"/>
        <v>0</v>
      </c>
      <c r="AG1594" s="75">
        <f t="shared" si="1024"/>
        <v>1</v>
      </c>
      <c r="AH1594" s="46">
        <f t="shared" si="1024"/>
        <v>11111.7</v>
      </c>
      <c r="AI1594" s="87" t="e">
        <f t="shared" si="1024"/>
        <v>#DIV/0!</v>
      </c>
      <c r="AJ1594" s="87">
        <f t="shared" si="1024"/>
        <v>0</v>
      </c>
      <c r="AK1594" s="130">
        <f>AK1588</f>
        <v>7.4078888946667365E-2</v>
      </c>
      <c r="AL1594" s="128">
        <f>AH1594/C1581</f>
        <v>7.4078888946667365E-2</v>
      </c>
    </row>
    <row r="1595" spans="1:38" ht="21.75" thickBot="1" x14ac:dyDescent="0.3">
      <c r="AF1595" s="24" t="s">
        <v>113</v>
      </c>
      <c r="AG1595" s="72">
        <v>4.3499999999999996</v>
      </c>
      <c r="AH1595" s="25">
        <f>AH1594/AG1595</f>
        <v>2554.4137931034488</v>
      </c>
    </row>
    <row r="1596" spans="1:38" ht="15.75" thickTop="1" x14ac:dyDescent="0.25">
      <c r="A1596" s="721" t="s">
        <v>45</v>
      </c>
      <c r="B1596" s="722"/>
      <c r="C1596" s="722"/>
      <c r="D1596" s="722"/>
      <c r="E1596" s="722"/>
      <c r="F1596" s="722"/>
      <c r="G1596" s="722"/>
      <c r="H1596" s="722"/>
      <c r="I1596" s="722"/>
      <c r="J1596" s="722"/>
      <c r="K1596" s="723"/>
      <c r="L1596" s="722"/>
      <c r="M1596" s="722"/>
      <c r="N1596" s="722"/>
      <c r="O1596" s="722"/>
      <c r="P1596" s="722"/>
      <c r="Q1596" s="724"/>
    </row>
    <row r="1597" spans="1:38" ht="18.75" x14ac:dyDescent="0.3">
      <c r="A1597" s="725"/>
      <c r="B1597" s="726"/>
      <c r="C1597" s="726"/>
      <c r="D1597" s="726"/>
      <c r="E1597" s="726"/>
      <c r="F1597" s="726"/>
      <c r="G1597" s="726"/>
      <c r="H1597" s="726"/>
      <c r="I1597" s="726"/>
      <c r="J1597" s="726"/>
      <c r="K1597" s="727"/>
      <c r="L1597" s="726"/>
      <c r="M1597" s="726"/>
      <c r="N1597" s="726"/>
      <c r="O1597" s="726"/>
      <c r="P1597" s="726"/>
      <c r="Q1597" s="728"/>
      <c r="AF1597" s="33"/>
    </row>
    <row r="1598" spans="1:38" ht="15.75" x14ac:dyDescent="0.25">
      <c r="A1598" s="725"/>
      <c r="B1598" s="726"/>
      <c r="C1598" s="726"/>
      <c r="D1598" s="726"/>
      <c r="E1598" s="726"/>
      <c r="F1598" s="726"/>
      <c r="G1598" s="726"/>
      <c r="H1598" s="726"/>
      <c r="I1598" s="726"/>
      <c r="J1598" s="726"/>
      <c r="K1598" s="727"/>
      <c r="L1598" s="726"/>
      <c r="M1598" s="726"/>
      <c r="N1598" s="726"/>
      <c r="O1598" s="726"/>
      <c r="P1598" s="726"/>
      <c r="Q1598" s="728"/>
      <c r="AE1598" s="34" t="s">
        <v>66</v>
      </c>
      <c r="AF1598" s="24"/>
    </row>
    <row r="1599" spans="1:38" ht="15.75" x14ac:dyDescent="0.25">
      <c r="A1599" s="725"/>
      <c r="B1599" s="726"/>
      <c r="C1599" s="726"/>
      <c r="D1599" s="726"/>
      <c r="E1599" s="726"/>
      <c r="F1599" s="726"/>
      <c r="G1599" s="726"/>
      <c r="H1599" s="726"/>
      <c r="I1599" s="726"/>
      <c r="J1599" s="726"/>
      <c r="K1599" s="727"/>
      <c r="L1599" s="726"/>
      <c r="M1599" s="726"/>
      <c r="N1599" s="726"/>
      <c r="O1599" s="726"/>
      <c r="P1599" s="726"/>
      <c r="Q1599" s="728"/>
      <c r="AE1599" s="34" t="s">
        <v>46</v>
      </c>
      <c r="AF1599" s="54">
        <f>(Z1594-Z1588)+(AF1594-AF1588)</f>
        <v>11111.7</v>
      </c>
    </row>
    <row r="1600" spans="1:38" ht="15.75" x14ac:dyDescent="0.25">
      <c r="A1600" s="725"/>
      <c r="B1600" s="726"/>
      <c r="C1600" s="726"/>
      <c r="D1600" s="726"/>
      <c r="E1600" s="726"/>
      <c r="F1600" s="726"/>
      <c r="G1600" s="726"/>
      <c r="H1600" s="726"/>
      <c r="I1600" s="726"/>
      <c r="J1600" s="726"/>
      <c r="K1600" s="727"/>
      <c r="L1600" s="726"/>
      <c r="M1600" s="726"/>
      <c r="N1600" s="726"/>
      <c r="O1600" s="726"/>
      <c r="P1600" s="726"/>
      <c r="Q1600" s="728"/>
      <c r="AE1600" s="34" t="s">
        <v>47</v>
      </c>
      <c r="AF1600" s="54">
        <f>W1594+AD1594</f>
        <v>0</v>
      </c>
    </row>
    <row r="1601" spans="1:39" ht="15.75" x14ac:dyDescent="0.25">
      <c r="A1601" s="725"/>
      <c r="B1601" s="726"/>
      <c r="C1601" s="726"/>
      <c r="D1601" s="726"/>
      <c r="E1601" s="726"/>
      <c r="F1601" s="726"/>
      <c r="G1601" s="726"/>
      <c r="H1601" s="726"/>
      <c r="I1601" s="726"/>
      <c r="J1601" s="726"/>
      <c r="K1601" s="727"/>
      <c r="L1601" s="726"/>
      <c r="M1601" s="726"/>
      <c r="N1601" s="726"/>
      <c r="O1601" s="726"/>
      <c r="P1601" s="726"/>
      <c r="Q1601" s="728"/>
      <c r="AE1601" s="34" t="s">
        <v>48</v>
      </c>
      <c r="AF1601" s="54">
        <f>Z1588+AF1588</f>
        <v>0</v>
      </c>
    </row>
    <row r="1602" spans="1:39" ht="15.75" x14ac:dyDescent="0.25">
      <c r="A1602" s="725"/>
      <c r="B1602" s="726"/>
      <c r="C1602" s="726"/>
      <c r="D1602" s="726"/>
      <c r="E1602" s="726"/>
      <c r="F1602" s="726"/>
      <c r="G1602" s="726"/>
      <c r="H1602" s="726"/>
      <c r="I1602" s="726"/>
      <c r="J1602" s="726"/>
      <c r="K1602" s="727"/>
      <c r="L1602" s="726"/>
      <c r="M1602" s="726"/>
      <c r="N1602" s="726"/>
      <c r="O1602" s="726"/>
      <c r="P1602" s="726"/>
      <c r="Q1602" s="728"/>
      <c r="AE1602" s="34" t="s">
        <v>49</v>
      </c>
      <c r="AF1602" s="55">
        <f>SUM(AF1599:AF1601)</f>
        <v>11111.7</v>
      </c>
    </row>
    <row r="1603" spans="1:39" x14ac:dyDescent="0.25">
      <c r="A1603" s="725"/>
      <c r="B1603" s="726"/>
      <c r="C1603" s="726"/>
      <c r="D1603" s="726"/>
      <c r="E1603" s="726"/>
      <c r="F1603" s="726"/>
      <c r="G1603" s="726"/>
      <c r="H1603" s="726"/>
      <c r="I1603" s="726"/>
      <c r="J1603" s="726"/>
      <c r="K1603" s="727"/>
      <c r="L1603" s="726"/>
      <c r="M1603" s="726"/>
      <c r="N1603" s="726"/>
      <c r="O1603" s="726"/>
      <c r="P1603" s="726"/>
      <c r="Q1603" s="728"/>
    </row>
    <row r="1604" spans="1:39" ht="15.75" thickBot="1" x14ac:dyDescent="0.3">
      <c r="A1604" s="729"/>
      <c r="B1604" s="730"/>
      <c r="C1604" s="730"/>
      <c r="D1604" s="730"/>
      <c r="E1604" s="730"/>
      <c r="F1604" s="730"/>
      <c r="G1604" s="730"/>
      <c r="H1604" s="730"/>
      <c r="I1604" s="730"/>
      <c r="J1604" s="730"/>
      <c r="K1604" s="731"/>
      <c r="L1604" s="730"/>
      <c r="M1604" s="730"/>
      <c r="N1604" s="730"/>
      <c r="O1604" s="730"/>
      <c r="P1604" s="730"/>
      <c r="Q1604" s="732"/>
    </row>
    <row r="1605" spans="1:39" ht="15.75" thickTop="1" x14ac:dyDescent="0.25"/>
    <row r="1607" spans="1:39" ht="15.75" thickBot="1" x14ac:dyDescent="0.3"/>
    <row r="1608" spans="1:39" ht="27" thickBot="1" x14ac:dyDescent="0.3">
      <c r="A1608" s="733" t="s">
        <v>150</v>
      </c>
      <c r="B1608" s="734"/>
      <c r="C1608" s="734"/>
      <c r="D1608" s="734"/>
      <c r="E1608" s="734"/>
      <c r="F1608" s="734"/>
      <c r="G1608" s="734"/>
      <c r="H1608" s="734"/>
      <c r="I1608" s="734"/>
      <c r="J1608" s="734"/>
      <c r="K1608" s="735"/>
      <c r="L1608" s="734"/>
      <c r="M1608" s="734"/>
      <c r="N1608" s="734"/>
      <c r="O1608" s="734"/>
      <c r="P1608" s="734"/>
      <c r="Q1608" s="734"/>
      <c r="R1608" s="734"/>
      <c r="S1608" s="734"/>
      <c r="T1608" s="734"/>
      <c r="U1608" s="734"/>
      <c r="V1608" s="734"/>
      <c r="W1608" s="734"/>
      <c r="X1608" s="734"/>
      <c r="Y1608" s="734"/>
      <c r="Z1608" s="734"/>
      <c r="AA1608" s="734"/>
      <c r="AB1608" s="734"/>
      <c r="AC1608" s="734"/>
      <c r="AD1608" s="734"/>
      <c r="AE1608" s="734"/>
      <c r="AF1608" s="734"/>
      <c r="AG1608" s="734"/>
      <c r="AH1608" s="734"/>
      <c r="AI1608" s="734"/>
      <c r="AJ1608" s="734"/>
      <c r="AK1608" s="736"/>
      <c r="AL1608" s="73"/>
      <c r="AM1608" s="45"/>
    </row>
    <row r="1609" spans="1:39" ht="21" customHeight="1" x14ac:dyDescent="0.25">
      <c r="A1609" s="737" t="s">
        <v>114</v>
      </c>
      <c r="B1609" s="738"/>
      <c r="C1609" s="744" t="s">
        <v>41</v>
      </c>
      <c r="D1609" s="745"/>
      <c r="E1609" s="748" t="s">
        <v>100</v>
      </c>
      <c r="F1609" s="749"/>
      <c r="G1609" s="749"/>
      <c r="H1609" s="749"/>
      <c r="I1609" s="749"/>
      <c r="J1609" s="749"/>
      <c r="K1609" s="750"/>
      <c r="L1609" s="749"/>
      <c r="M1609" s="749"/>
      <c r="N1609" s="749"/>
      <c r="O1609" s="754" t="s">
        <v>77</v>
      </c>
      <c r="P1609" s="755"/>
      <c r="Q1609" s="755"/>
      <c r="R1609" s="755"/>
      <c r="S1609" s="755"/>
      <c r="T1609" s="755"/>
      <c r="U1609" s="755"/>
      <c r="V1609" s="755"/>
      <c r="W1609" s="755"/>
      <c r="X1609" s="755"/>
      <c r="Y1609" s="755"/>
      <c r="Z1609" s="755"/>
      <c r="AA1609" s="755"/>
      <c r="AB1609" s="755"/>
      <c r="AC1609" s="755"/>
      <c r="AD1609" s="755"/>
      <c r="AE1609" s="755"/>
      <c r="AF1609" s="755"/>
      <c r="AG1609" s="755"/>
      <c r="AH1609" s="755"/>
      <c r="AI1609" s="755"/>
      <c r="AJ1609" s="755"/>
      <c r="AK1609" s="756"/>
      <c r="AL1609" s="63"/>
    </row>
    <row r="1610" spans="1:39" ht="36" customHeight="1" thickBot="1" x14ac:dyDescent="0.3">
      <c r="A1610" s="739"/>
      <c r="B1610" s="740"/>
      <c r="C1610" s="746"/>
      <c r="D1610" s="747"/>
      <c r="E1610" s="751"/>
      <c r="F1610" s="752"/>
      <c r="G1610" s="752"/>
      <c r="H1610" s="752"/>
      <c r="I1610" s="752"/>
      <c r="J1610" s="752"/>
      <c r="K1610" s="753"/>
      <c r="L1610" s="752"/>
      <c r="M1610" s="752"/>
      <c r="N1610" s="752"/>
      <c r="O1610" s="757"/>
      <c r="P1610" s="758"/>
      <c r="Q1610" s="758"/>
      <c r="R1610" s="758"/>
      <c r="S1610" s="758"/>
      <c r="T1610" s="758"/>
      <c r="U1610" s="758"/>
      <c r="V1610" s="758"/>
      <c r="W1610" s="758"/>
      <c r="X1610" s="758"/>
      <c r="Y1610" s="758"/>
      <c r="Z1610" s="758"/>
      <c r="AA1610" s="758"/>
      <c r="AB1610" s="758"/>
      <c r="AC1610" s="758"/>
      <c r="AD1610" s="758"/>
      <c r="AE1610" s="758"/>
      <c r="AF1610" s="758"/>
      <c r="AG1610" s="758"/>
      <c r="AH1610" s="758"/>
      <c r="AI1610" s="758"/>
      <c r="AJ1610" s="758"/>
      <c r="AK1610" s="759"/>
      <c r="AL1610" s="63"/>
    </row>
    <row r="1611" spans="1:39" s="33" customFormat="1" ht="84" customHeight="1" thickBot="1" x14ac:dyDescent="0.35">
      <c r="A1611" s="739"/>
      <c r="B1611" s="741"/>
      <c r="C1611" s="760" t="s">
        <v>43</v>
      </c>
      <c r="D1611" s="762" t="s">
        <v>44</v>
      </c>
      <c r="E1611" s="764" t="s">
        <v>59</v>
      </c>
      <c r="F1611" s="765"/>
      <c r="G1611" s="765"/>
      <c r="H1611" s="766"/>
      <c r="I1611" s="767" t="s">
        <v>58</v>
      </c>
      <c r="J1611" s="768"/>
      <c r="K1611" s="769"/>
      <c r="L1611" s="770"/>
      <c r="M1611" s="771" t="s">
        <v>49</v>
      </c>
      <c r="N1611" s="772"/>
      <c r="O1611" s="773" t="s">
        <v>103</v>
      </c>
      <c r="P1611" s="774"/>
      <c r="Q1611" s="774"/>
      <c r="R1611" s="775"/>
      <c r="S1611" s="776" t="s">
        <v>49</v>
      </c>
      <c r="T1611" s="777"/>
      <c r="U1611" s="778" t="s">
        <v>104</v>
      </c>
      <c r="V1611" s="779"/>
      <c r="W1611" s="779"/>
      <c r="X1611" s="779"/>
      <c r="Y1611" s="779"/>
      <c r="Z1611" s="780"/>
      <c r="AA1611" s="781" t="s">
        <v>49</v>
      </c>
      <c r="AB1611" s="782"/>
      <c r="AC1611" s="783" t="s">
        <v>105</v>
      </c>
      <c r="AD1611" s="784"/>
      <c r="AE1611" s="784"/>
      <c r="AF1611" s="785"/>
      <c r="AG1611" s="786" t="s">
        <v>49</v>
      </c>
      <c r="AH1611" s="787"/>
      <c r="AI1611" s="788" t="s">
        <v>23</v>
      </c>
      <c r="AJ1611" s="789"/>
      <c r="AK1611" s="790"/>
      <c r="AL1611" s="62"/>
    </row>
    <row r="1612" spans="1:39" ht="113.25" thickBot="1" x14ac:dyDescent="0.3">
      <c r="A1612" s="742"/>
      <c r="B1612" s="743"/>
      <c r="C1612" s="761"/>
      <c r="D1612" s="763"/>
      <c r="E1612" s="91" t="s">
        <v>81</v>
      </c>
      <c r="F1612" s="619" t="s">
        <v>82</v>
      </c>
      <c r="G1612" s="91" t="s">
        <v>83</v>
      </c>
      <c r="H1612" s="619" t="s">
        <v>84</v>
      </c>
      <c r="I1612" s="197" t="s">
        <v>81</v>
      </c>
      <c r="J1612" s="64" t="s">
        <v>92</v>
      </c>
      <c r="K1612" s="197" t="s">
        <v>93</v>
      </c>
      <c r="L1612" s="64" t="s">
        <v>94</v>
      </c>
      <c r="M1612" s="98" t="s">
        <v>85</v>
      </c>
      <c r="N1612" s="207" t="s">
        <v>86</v>
      </c>
      <c r="O1612" s="100" t="s">
        <v>87</v>
      </c>
      <c r="P1612" s="102" t="s">
        <v>101</v>
      </c>
      <c r="Q1612" s="100" t="s">
        <v>88</v>
      </c>
      <c r="R1612" s="102" t="s">
        <v>102</v>
      </c>
      <c r="S1612" s="103" t="s">
        <v>89</v>
      </c>
      <c r="T1612" s="213" t="s">
        <v>90</v>
      </c>
      <c r="U1612" s="104" t="s">
        <v>87</v>
      </c>
      <c r="V1612" s="107" t="s">
        <v>106</v>
      </c>
      <c r="W1612" s="105" t="s">
        <v>107</v>
      </c>
      <c r="X1612" s="108" t="s">
        <v>88</v>
      </c>
      <c r="Y1612" s="107" t="s">
        <v>108</v>
      </c>
      <c r="Z1612" s="105" t="s">
        <v>109</v>
      </c>
      <c r="AA1612" s="110" t="s">
        <v>95</v>
      </c>
      <c r="AB1612" s="111" t="s">
        <v>96</v>
      </c>
      <c r="AC1612" s="112" t="s">
        <v>87</v>
      </c>
      <c r="AD1612" s="113" t="s">
        <v>101</v>
      </c>
      <c r="AE1612" s="112" t="s">
        <v>88</v>
      </c>
      <c r="AF1612" s="113" t="s">
        <v>102</v>
      </c>
      <c r="AG1612" s="114" t="s">
        <v>91</v>
      </c>
      <c r="AH1612" s="115" t="s">
        <v>110</v>
      </c>
      <c r="AI1612" s="120" t="s">
        <v>111</v>
      </c>
      <c r="AJ1612" s="122" t="s">
        <v>112</v>
      </c>
      <c r="AK1612" s="151" t="s">
        <v>79</v>
      </c>
      <c r="AL1612" s="58"/>
      <c r="AM1612" s="59"/>
    </row>
    <row r="1613" spans="1:39" ht="15.75" thickBot="1" x14ac:dyDescent="0.3">
      <c r="A1613" s="708" t="s">
        <v>1</v>
      </c>
      <c r="B1613" s="709"/>
      <c r="C1613" s="139" t="s">
        <v>2</v>
      </c>
      <c r="D1613" s="143" t="s">
        <v>3</v>
      </c>
      <c r="E1613" s="144" t="s">
        <v>4</v>
      </c>
      <c r="F1613" s="264" t="s">
        <v>5</v>
      </c>
      <c r="G1613" s="144" t="s">
        <v>33</v>
      </c>
      <c r="H1613" s="264" t="s">
        <v>34</v>
      </c>
      <c r="I1613" s="263" t="s">
        <v>18</v>
      </c>
      <c r="J1613" s="146" t="s">
        <v>19</v>
      </c>
      <c r="K1613" s="263" t="s">
        <v>20</v>
      </c>
      <c r="L1613" s="264" t="s">
        <v>21</v>
      </c>
      <c r="M1613" s="145" t="s">
        <v>22</v>
      </c>
      <c r="N1613" s="264" t="s">
        <v>35</v>
      </c>
      <c r="O1613" s="144" t="s">
        <v>36</v>
      </c>
      <c r="P1613" s="264" t="s">
        <v>37</v>
      </c>
      <c r="Q1613" s="144" t="s">
        <v>38</v>
      </c>
      <c r="R1613" s="264" t="s">
        <v>24</v>
      </c>
      <c r="S1613" s="145" t="s">
        <v>25</v>
      </c>
      <c r="T1613" s="146" t="s">
        <v>26</v>
      </c>
      <c r="U1613" s="144" t="s">
        <v>27</v>
      </c>
      <c r="V1613" s="88" t="s">
        <v>28</v>
      </c>
      <c r="W1613" s="147" t="s">
        <v>29</v>
      </c>
      <c r="X1613" s="148" t="s">
        <v>30</v>
      </c>
      <c r="Y1613" s="89" t="s">
        <v>31</v>
      </c>
      <c r="Z1613" s="264" t="s">
        <v>32</v>
      </c>
      <c r="AA1613" s="145" t="s">
        <v>51</v>
      </c>
      <c r="AB1613" s="140" t="s">
        <v>52</v>
      </c>
      <c r="AC1613" s="144" t="s">
        <v>53</v>
      </c>
      <c r="AD1613" s="140" t="s">
        <v>54</v>
      </c>
      <c r="AE1613" s="144" t="s">
        <v>55</v>
      </c>
      <c r="AF1613" s="140" t="s">
        <v>56</v>
      </c>
      <c r="AG1613" s="145" t="s">
        <v>60</v>
      </c>
      <c r="AH1613" s="140" t="s">
        <v>61</v>
      </c>
      <c r="AI1613" s="139" t="s">
        <v>62</v>
      </c>
      <c r="AJ1613" s="140" t="s">
        <v>63</v>
      </c>
      <c r="AK1613" s="152" t="s">
        <v>64</v>
      </c>
      <c r="AL1613" s="60"/>
      <c r="AM1613" s="59"/>
    </row>
    <row r="1614" spans="1:39" ht="37.5" x14ac:dyDescent="0.25">
      <c r="A1614" s="31">
        <v>1</v>
      </c>
      <c r="B1614" s="131" t="s">
        <v>71</v>
      </c>
      <c r="C1614" s="864">
        <f>C1581</f>
        <v>149998.20000000001</v>
      </c>
      <c r="D1614" s="865">
        <f>C1614-AH1625</f>
        <v>138886.5</v>
      </c>
      <c r="E1614" s="467">
        <v>1</v>
      </c>
      <c r="F1614" s="468">
        <v>19048.64</v>
      </c>
      <c r="G1614" s="434">
        <v>3</v>
      </c>
      <c r="H1614" s="475">
        <v>256512.46</v>
      </c>
      <c r="I1614" s="199">
        <v>0</v>
      </c>
      <c r="J1614" s="437">
        <v>0</v>
      </c>
      <c r="K1614" s="199">
        <v>1</v>
      </c>
      <c r="L1614" s="437">
        <v>38349.4</v>
      </c>
      <c r="M1614" s="248">
        <f t="shared" ref="M1614:M1624" si="1025">SUM(I1614,K1614)</f>
        <v>1</v>
      </c>
      <c r="N1614" s="249">
        <f t="shared" ref="N1614:N1624" si="1026">SUM(J1614,L1614)</f>
        <v>38349.4</v>
      </c>
      <c r="O1614" s="436">
        <v>0</v>
      </c>
      <c r="P1614" s="428">
        <v>0</v>
      </c>
      <c r="Q1614" s="436">
        <v>0</v>
      </c>
      <c r="R1614" s="428">
        <v>0</v>
      </c>
      <c r="S1614" s="459">
        <v>0</v>
      </c>
      <c r="T1614" s="460">
        <v>0</v>
      </c>
      <c r="U1614" s="443">
        <v>0</v>
      </c>
      <c r="V1614" s="444">
        <v>0</v>
      </c>
      <c r="W1614" s="442">
        <v>0</v>
      </c>
      <c r="X1614" s="452">
        <v>0</v>
      </c>
      <c r="Y1614" s="444">
        <v>0</v>
      </c>
      <c r="Z1614" s="442">
        <v>0</v>
      </c>
      <c r="AA1614" s="239">
        <f t="shared" ref="AA1614:AA1624" si="1027">U1614+X1614</f>
        <v>0</v>
      </c>
      <c r="AB1614" s="229">
        <f t="shared" ref="AB1614:AB1624" si="1028">W1614+Z1614</f>
        <v>0</v>
      </c>
      <c r="AC1614" s="425">
        <v>0</v>
      </c>
      <c r="AD1614" s="431">
        <v>0</v>
      </c>
      <c r="AE1614" s="425">
        <v>0</v>
      </c>
      <c r="AF1614" s="431">
        <v>0</v>
      </c>
      <c r="AG1614" s="261">
        <f t="shared" ref="AG1614:AG1624" si="1029">U1614+X1614+AC1614+AE1614</f>
        <v>0</v>
      </c>
      <c r="AH1614" s="262">
        <f t="shared" ref="AH1614:AH1624" si="1030">W1614+Z1614+AD1614+AF1614</f>
        <v>0</v>
      </c>
      <c r="AI1614" s="67">
        <f>AD1614/C1581</f>
        <v>0</v>
      </c>
      <c r="AJ1614" s="141">
        <f>AF1614/C1581</f>
        <v>0</v>
      </c>
      <c r="AK1614" s="153">
        <f>AH1614/C1581</f>
        <v>0</v>
      </c>
      <c r="AL1614" s="61"/>
      <c r="AM1614" s="59"/>
    </row>
    <row r="1615" spans="1:39" ht="75" x14ac:dyDescent="0.25">
      <c r="A1615" s="32">
        <v>2</v>
      </c>
      <c r="B1615" s="131" t="s">
        <v>72</v>
      </c>
      <c r="C1615" s="864"/>
      <c r="D1615" s="865"/>
      <c r="E1615" s="467"/>
      <c r="F1615" s="468"/>
      <c r="G1615" s="434"/>
      <c r="H1615" s="475"/>
      <c r="I1615" s="199"/>
      <c r="J1615" s="437"/>
      <c r="K1615" s="199"/>
      <c r="L1615" s="437"/>
      <c r="M1615" s="248">
        <f t="shared" si="1025"/>
        <v>0</v>
      </c>
      <c r="N1615" s="249">
        <f t="shared" si="1026"/>
        <v>0</v>
      </c>
      <c r="O1615" s="436"/>
      <c r="P1615" s="428"/>
      <c r="Q1615" s="436"/>
      <c r="R1615" s="428"/>
      <c r="S1615" s="459"/>
      <c r="T1615" s="460"/>
      <c r="U1615" s="443"/>
      <c r="V1615" s="444"/>
      <c r="W1615" s="442"/>
      <c r="X1615" s="452"/>
      <c r="Y1615" s="444"/>
      <c r="Z1615" s="442"/>
      <c r="AA1615" s="239">
        <f t="shared" si="1027"/>
        <v>0</v>
      </c>
      <c r="AB1615" s="229">
        <f t="shared" si="1028"/>
        <v>0</v>
      </c>
      <c r="AC1615" s="425"/>
      <c r="AD1615" s="431"/>
      <c r="AE1615" s="425"/>
      <c r="AF1615" s="431"/>
      <c r="AG1615" s="261">
        <f t="shared" si="1029"/>
        <v>0</v>
      </c>
      <c r="AH1615" s="262">
        <f t="shared" si="1030"/>
        <v>0</v>
      </c>
      <c r="AI1615" s="67">
        <f>AD1615/C1581</f>
        <v>0</v>
      </c>
      <c r="AJ1615" s="141">
        <f>AF1615/C1581</f>
        <v>0</v>
      </c>
      <c r="AK1615" s="153">
        <f>AH1615/C1581</f>
        <v>0</v>
      </c>
      <c r="AL1615" s="61"/>
      <c r="AM1615" s="59"/>
    </row>
    <row r="1616" spans="1:39" ht="37.5" x14ac:dyDescent="0.25">
      <c r="A1616" s="32">
        <v>3</v>
      </c>
      <c r="B1616" s="131" t="s">
        <v>73</v>
      </c>
      <c r="C1616" s="864"/>
      <c r="D1616" s="865"/>
      <c r="E1616" s="467"/>
      <c r="F1616" s="468"/>
      <c r="G1616" s="434"/>
      <c r="H1616" s="475"/>
      <c r="I1616" s="199"/>
      <c r="J1616" s="437"/>
      <c r="K1616" s="199"/>
      <c r="L1616" s="437"/>
      <c r="M1616" s="248">
        <f t="shared" si="1025"/>
        <v>0</v>
      </c>
      <c r="N1616" s="249">
        <f t="shared" si="1026"/>
        <v>0</v>
      </c>
      <c r="O1616" s="436"/>
      <c r="P1616" s="428"/>
      <c r="Q1616" s="436"/>
      <c r="R1616" s="428"/>
      <c r="S1616" s="459"/>
      <c r="T1616" s="460"/>
      <c r="U1616" s="443"/>
      <c r="V1616" s="444"/>
      <c r="W1616" s="442"/>
      <c r="X1616" s="452"/>
      <c r="Y1616" s="444"/>
      <c r="Z1616" s="442"/>
      <c r="AA1616" s="239">
        <f t="shared" si="1027"/>
        <v>0</v>
      </c>
      <c r="AB1616" s="229">
        <f t="shared" si="1028"/>
        <v>0</v>
      </c>
      <c r="AC1616" s="425"/>
      <c r="AD1616" s="431"/>
      <c r="AE1616" s="425"/>
      <c r="AF1616" s="431"/>
      <c r="AG1616" s="261">
        <f t="shared" si="1029"/>
        <v>0</v>
      </c>
      <c r="AH1616" s="262">
        <f t="shared" si="1030"/>
        <v>0</v>
      </c>
      <c r="AI1616" s="67">
        <f>AD1616/C1581</f>
        <v>0</v>
      </c>
      <c r="AJ1616" s="141">
        <f>AF1616/C1581</f>
        <v>0</v>
      </c>
      <c r="AK1616" s="153">
        <f>AH1616/C1581</f>
        <v>0</v>
      </c>
      <c r="AL1616" s="61"/>
      <c r="AM1616" s="59"/>
    </row>
    <row r="1617" spans="1:39" ht="37.5" x14ac:dyDescent="0.25">
      <c r="A1617" s="32">
        <v>4</v>
      </c>
      <c r="B1617" s="131" t="s">
        <v>74</v>
      </c>
      <c r="C1617" s="864"/>
      <c r="D1617" s="865"/>
      <c r="E1617" s="467"/>
      <c r="F1617" s="468"/>
      <c r="G1617" s="434"/>
      <c r="H1617" s="475"/>
      <c r="I1617" s="199"/>
      <c r="J1617" s="437"/>
      <c r="K1617" s="199"/>
      <c r="L1617" s="437"/>
      <c r="M1617" s="248">
        <f t="shared" si="1025"/>
        <v>0</v>
      </c>
      <c r="N1617" s="249">
        <f t="shared" si="1026"/>
        <v>0</v>
      </c>
      <c r="O1617" s="436"/>
      <c r="P1617" s="428"/>
      <c r="Q1617" s="436"/>
      <c r="R1617" s="428"/>
      <c r="S1617" s="459"/>
      <c r="T1617" s="460"/>
      <c r="U1617" s="443"/>
      <c r="V1617" s="444"/>
      <c r="W1617" s="442"/>
      <c r="X1617" s="452"/>
      <c r="Y1617" s="444"/>
      <c r="Z1617" s="442"/>
      <c r="AA1617" s="239">
        <f t="shared" si="1027"/>
        <v>0</v>
      </c>
      <c r="AB1617" s="229">
        <f t="shared" si="1028"/>
        <v>0</v>
      </c>
      <c r="AC1617" s="425"/>
      <c r="AD1617" s="431"/>
      <c r="AE1617" s="425"/>
      <c r="AF1617" s="431"/>
      <c r="AG1617" s="261">
        <f t="shared" si="1029"/>
        <v>0</v>
      </c>
      <c r="AH1617" s="262">
        <f t="shared" si="1030"/>
        <v>0</v>
      </c>
      <c r="AI1617" s="67">
        <f>AD1617/C1581</f>
        <v>0</v>
      </c>
      <c r="AJ1617" s="141">
        <f>AF1617/C1581</f>
        <v>0</v>
      </c>
      <c r="AK1617" s="153">
        <f>AH1617/C1581</f>
        <v>0</v>
      </c>
      <c r="AL1617" s="61"/>
      <c r="AM1617" s="59"/>
    </row>
    <row r="1618" spans="1:39" ht="37.5" x14ac:dyDescent="0.25">
      <c r="A1618" s="32">
        <v>5</v>
      </c>
      <c r="B1618" s="131" t="s">
        <v>75</v>
      </c>
      <c r="C1618" s="864"/>
      <c r="D1618" s="865"/>
      <c r="E1618" s="467"/>
      <c r="F1618" s="468"/>
      <c r="G1618" s="434"/>
      <c r="H1618" s="475"/>
      <c r="I1618" s="199"/>
      <c r="J1618" s="437"/>
      <c r="K1618" s="199"/>
      <c r="L1618" s="437"/>
      <c r="M1618" s="248">
        <f t="shared" si="1025"/>
        <v>0</v>
      </c>
      <c r="N1618" s="249">
        <f t="shared" si="1026"/>
        <v>0</v>
      </c>
      <c r="O1618" s="436"/>
      <c r="P1618" s="494"/>
      <c r="Q1618" s="436"/>
      <c r="R1618" s="428"/>
      <c r="S1618" s="459"/>
      <c r="T1618" s="460"/>
      <c r="U1618" s="443"/>
      <c r="V1618" s="444"/>
      <c r="W1618" s="442"/>
      <c r="X1618" s="452"/>
      <c r="Y1618" s="444"/>
      <c r="Z1618" s="442"/>
      <c r="AA1618" s="239">
        <f t="shared" si="1027"/>
        <v>0</v>
      </c>
      <c r="AB1618" s="229">
        <f t="shared" si="1028"/>
        <v>0</v>
      </c>
      <c r="AC1618" s="425"/>
      <c r="AD1618" s="431"/>
      <c r="AE1618" s="425"/>
      <c r="AF1618" s="431"/>
      <c r="AG1618" s="261">
        <f t="shared" si="1029"/>
        <v>0</v>
      </c>
      <c r="AH1618" s="262">
        <f t="shared" si="1030"/>
        <v>0</v>
      </c>
      <c r="AI1618" s="67">
        <f>AD1618/C1581</f>
        <v>0</v>
      </c>
      <c r="AJ1618" s="141">
        <f>AF1618/C1581</f>
        <v>0</v>
      </c>
      <c r="AK1618" s="153">
        <f>AH1618/C1581</f>
        <v>0</v>
      </c>
      <c r="AL1618" s="61"/>
      <c r="AM1618" s="59"/>
    </row>
    <row r="1619" spans="1:39" ht="37.5" x14ac:dyDescent="0.25">
      <c r="A1619" s="32">
        <v>6</v>
      </c>
      <c r="B1619" s="131" t="s">
        <v>76</v>
      </c>
      <c r="C1619" s="864"/>
      <c r="D1619" s="865"/>
      <c r="E1619" s="467"/>
      <c r="F1619" s="468"/>
      <c r="G1619" s="434"/>
      <c r="H1619" s="475"/>
      <c r="I1619" s="199"/>
      <c r="J1619" s="440"/>
      <c r="K1619" s="199"/>
      <c r="L1619" s="437"/>
      <c r="M1619" s="248">
        <f t="shared" si="1025"/>
        <v>0</v>
      </c>
      <c r="N1619" s="249">
        <f t="shared" si="1026"/>
        <v>0</v>
      </c>
      <c r="O1619" s="436"/>
      <c r="P1619" s="494"/>
      <c r="Q1619" s="436"/>
      <c r="R1619" s="428"/>
      <c r="S1619" s="459"/>
      <c r="T1619" s="460"/>
      <c r="U1619" s="443"/>
      <c r="V1619" s="444"/>
      <c r="W1619" s="442"/>
      <c r="X1619" s="452"/>
      <c r="Y1619" s="444"/>
      <c r="Z1619" s="442"/>
      <c r="AA1619" s="239">
        <f t="shared" si="1027"/>
        <v>0</v>
      </c>
      <c r="AB1619" s="229">
        <f t="shared" si="1028"/>
        <v>0</v>
      </c>
      <c r="AC1619" s="425"/>
      <c r="AD1619" s="431"/>
      <c r="AE1619" s="425"/>
      <c r="AF1619" s="431"/>
      <c r="AG1619" s="261">
        <f t="shared" si="1029"/>
        <v>0</v>
      </c>
      <c r="AH1619" s="262">
        <f t="shared" si="1030"/>
        <v>0</v>
      </c>
      <c r="AI1619" s="67">
        <f>AD1619/C1581</f>
        <v>0</v>
      </c>
      <c r="AJ1619" s="141">
        <f>AF1619/C1581</f>
        <v>0</v>
      </c>
      <c r="AK1619" s="153">
        <f>AH1619/C1581</f>
        <v>0</v>
      </c>
      <c r="AL1619" s="61"/>
      <c r="AM1619" s="59"/>
    </row>
    <row r="1620" spans="1:39" ht="38.25" thickBot="1" x14ac:dyDescent="0.35">
      <c r="A1620" s="32">
        <v>7</v>
      </c>
      <c r="B1620" s="132" t="s">
        <v>42</v>
      </c>
      <c r="C1620" s="864"/>
      <c r="D1620" s="865"/>
      <c r="E1620" s="467"/>
      <c r="F1620" s="468"/>
      <c r="G1620" s="434"/>
      <c r="H1620" s="475"/>
      <c r="I1620" s="199"/>
      <c r="J1620" s="440"/>
      <c r="K1620" s="199"/>
      <c r="L1620" s="437"/>
      <c r="M1620" s="248">
        <f t="shared" si="1025"/>
        <v>0</v>
      </c>
      <c r="N1620" s="249">
        <f t="shared" si="1026"/>
        <v>0</v>
      </c>
      <c r="O1620" s="436"/>
      <c r="P1620" s="494"/>
      <c r="Q1620" s="436"/>
      <c r="R1620" s="428"/>
      <c r="S1620" s="459"/>
      <c r="T1620" s="460"/>
      <c r="U1620" s="443"/>
      <c r="V1620" s="444"/>
      <c r="W1620" s="442"/>
      <c r="X1620" s="452"/>
      <c r="Y1620" s="444"/>
      <c r="Z1620" s="442"/>
      <c r="AA1620" s="239">
        <f t="shared" si="1027"/>
        <v>0</v>
      </c>
      <c r="AB1620" s="229">
        <f t="shared" si="1028"/>
        <v>0</v>
      </c>
      <c r="AC1620" s="425"/>
      <c r="AD1620" s="431"/>
      <c r="AE1620" s="425"/>
      <c r="AF1620" s="431"/>
      <c r="AG1620" s="261">
        <f t="shared" si="1029"/>
        <v>0</v>
      </c>
      <c r="AH1620" s="262">
        <f t="shared" si="1030"/>
        <v>0</v>
      </c>
      <c r="AI1620" s="67">
        <f>AD1620/C1581</f>
        <v>0</v>
      </c>
      <c r="AJ1620" s="141">
        <f>AF1620/C1581</f>
        <v>0</v>
      </c>
      <c r="AK1620" s="153">
        <f>AH1620/C1581</f>
        <v>0</v>
      </c>
      <c r="AL1620" s="61"/>
      <c r="AM1620" s="59"/>
    </row>
    <row r="1621" spans="1:39" ht="38.25" thickBot="1" x14ac:dyDescent="0.3">
      <c r="A1621" s="32">
        <v>8</v>
      </c>
      <c r="B1621" s="133" t="s">
        <v>67</v>
      </c>
      <c r="C1621" s="864"/>
      <c r="D1621" s="865"/>
      <c r="E1621" s="467"/>
      <c r="F1621" s="468"/>
      <c r="G1621" s="434"/>
      <c r="H1621" s="475"/>
      <c r="I1621" s="199"/>
      <c r="J1621" s="440"/>
      <c r="K1621" s="199"/>
      <c r="L1621" s="437"/>
      <c r="M1621" s="248">
        <f t="shared" si="1025"/>
        <v>0</v>
      </c>
      <c r="N1621" s="249">
        <f t="shared" si="1026"/>
        <v>0</v>
      </c>
      <c r="O1621" s="436"/>
      <c r="P1621" s="494"/>
      <c r="Q1621" s="436"/>
      <c r="R1621" s="428"/>
      <c r="S1621" s="459"/>
      <c r="T1621" s="460"/>
      <c r="U1621" s="443"/>
      <c r="V1621" s="444"/>
      <c r="W1621" s="442"/>
      <c r="X1621" s="452"/>
      <c r="Y1621" s="444"/>
      <c r="Z1621" s="442"/>
      <c r="AA1621" s="239">
        <f t="shared" si="1027"/>
        <v>0</v>
      </c>
      <c r="AB1621" s="229">
        <f t="shared" si="1028"/>
        <v>0</v>
      </c>
      <c r="AC1621" s="425"/>
      <c r="AD1621" s="431"/>
      <c r="AE1621" s="425"/>
      <c r="AF1621" s="431"/>
      <c r="AG1621" s="261">
        <f t="shared" si="1029"/>
        <v>0</v>
      </c>
      <c r="AH1621" s="262">
        <f t="shared" si="1030"/>
        <v>0</v>
      </c>
      <c r="AI1621" s="67">
        <f>AD1621/C1581</f>
        <v>0</v>
      </c>
      <c r="AJ1621" s="141">
        <f>AF1621/C1581</f>
        <v>0</v>
      </c>
      <c r="AK1621" s="153">
        <f>AH1621/C1581</f>
        <v>0</v>
      </c>
      <c r="AL1621" s="61"/>
      <c r="AM1621" s="59"/>
    </row>
    <row r="1622" spans="1:39" ht="21" x14ac:dyDescent="0.25">
      <c r="A1622" s="14" t="s">
        <v>69</v>
      </c>
      <c r="B1622" s="489" t="s">
        <v>157</v>
      </c>
      <c r="C1622" s="864"/>
      <c r="D1622" s="865"/>
      <c r="E1622" s="467">
        <v>0</v>
      </c>
      <c r="F1622" s="468">
        <v>0</v>
      </c>
      <c r="G1622" s="434">
        <v>2</v>
      </c>
      <c r="H1622" s="475">
        <v>42412.63</v>
      </c>
      <c r="I1622" s="199">
        <v>0</v>
      </c>
      <c r="J1622" s="440">
        <v>0</v>
      </c>
      <c r="K1622" s="199">
        <v>2</v>
      </c>
      <c r="L1622" s="437">
        <v>41379.599999999999</v>
      </c>
      <c r="M1622" s="248">
        <f t="shared" si="1025"/>
        <v>2</v>
      </c>
      <c r="N1622" s="249">
        <f t="shared" si="1026"/>
        <v>41379.599999999999</v>
      </c>
      <c r="O1622" s="436">
        <v>0</v>
      </c>
      <c r="P1622" s="494">
        <v>0</v>
      </c>
      <c r="Q1622" s="436">
        <v>0</v>
      </c>
      <c r="R1622" s="428">
        <v>0</v>
      </c>
      <c r="S1622" s="459">
        <v>0</v>
      </c>
      <c r="T1622" s="460">
        <v>0</v>
      </c>
      <c r="U1622" s="443">
        <v>0</v>
      </c>
      <c r="V1622" s="444">
        <v>0</v>
      </c>
      <c r="W1622" s="442">
        <v>0</v>
      </c>
      <c r="X1622" s="452">
        <v>1</v>
      </c>
      <c r="Y1622" s="444">
        <v>18600.8</v>
      </c>
      <c r="Z1622" s="442">
        <v>11111.7</v>
      </c>
      <c r="AA1622" s="239">
        <f t="shared" si="1027"/>
        <v>1</v>
      </c>
      <c r="AB1622" s="229">
        <f t="shared" si="1028"/>
        <v>11111.7</v>
      </c>
      <c r="AC1622" s="425">
        <v>0</v>
      </c>
      <c r="AD1622" s="431">
        <v>0</v>
      </c>
      <c r="AE1622" s="425">
        <v>0</v>
      </c>
      <c r="AF1622" s="431">
        <v>0</v>
      </c>
      <c r="AG1622" s="261">
        <f t="shared" si="1029"/>
        <v>1</v>
      </c>
      <c r="AH1622" s="262">
        <f t="shared" si="1030"/>
        <v>11111.7</v>
      </c>
      <c r="AI1622" s="67">
        <f>AD1622/C1581</f>
        <v>0</v>
      </c>
      <c r="AJ1622" s="141">
        <f>AF1622/C1581</f>
        <v>0</v>
      </c>
      <c r="AK1622" s="153">
        <f>AH1622/C1581</f>
        <v>7.4078888946667365E-2</v>
      </c>
      <c r="AL1622" s="61"/>
      <c r="AM1622" s="59"/>
    </row>
    <row r="1623" spans="1:39" ht="21" x14ac:dyDescent="0.25">
      <c r="A1623" s="14" t="s">
        <v>68</v>
      </c>
      <c r="B1623" s="489" t="s">
        <v>338</v>
      </c>
      <c r="C1623" s="864"/>
      <c r="D1623" s="865"/>
      <c r="E1623" s="467">
        <v>0</v>
      </c>
      <c r="F1623" s="468">
        <v>0</v>
      </c>
      <c r="G1623" s="434">
        <v>1</v>
      </c>
      <c r="H1623" s="475">
        <v>37632</v>
      </c>
      <c r="I1623" s="199">
        <v>0</v>
      </c>
      <c r="J1623" s="440">
        <v>0</v>
      </c>
      <c r="K1623" s="199">
        <v>1</v>
      </c>
      <c r="L1623" s="437">
        <v>37130</v>
      </c>
      <c r="M1623" s="248">
        <f t="shared" si="1025"/>
        <v>1</v>
      </c>
      <c r="N1623" s="249">
        <f t="shared" si="1026"/>
        <v>37130</v>
      </c>
      <c r="O1623" s="436">
        <v>0</v>
      </c>
      <c r="P1623" s="494">
        <v>0</v>
      </c>
      <c r="Q1623" s="436">
        <v>0</v>
      </c>
      <c r="R1623" s="428">
        <v>0</v>
      </c>
      <c r="S1623" s="459">
        <v>0</v>
      </c>
      <c r="T1623" s="460">
        <v>0</v>
      </c>
      <c r="U1623" s="443">
        <v>0</v>
      </c>
      <c r="V1623" s="444">
        <v>0</v>
      </c>
      <c r="W1623" s="442">
        <v>0</v>
      </c>
      <c r="X1623" s="452">
        <v>0</v>
      </c>
      <c r="Y1623" s="444">
        <v>0</v>
      </c>
      <c r="Z1623" s="442">
        <v>0</v>
      </c>
      <c r="AA1623" s="239">
        <f t="shared" si="1027"/>
        <v>0</v>
      </c>
      <c r="AB1623" s="229">
        <f t="shared" si="1028"/>
        <v>0</v>
      </c>
      <c r="AC1623" s="425">
        <v>0</v>
      </c>
      <c r="AD1623" s="431">
        <v>0</v>
      </c>
      <c r="AE1623" s="425">
        <v>0</v>
      </c>
      <c r="AF1623" s="431">
        <v>0</v>
      </c>
      <c r="AG1623" s="261">
        <f t="shared" si="1029"/>
        <v>0</v>
      </c>
      <c r="AH1623" s="262">
        <f t="shared" si="1030"/>
        <v>0</v>
      </c>
      <c r="AI1623" s="67">
        <f>AD1623/C1581</f>
        <v>0</v>
      </c>
      <c r="AJ1623" s="141">
        <f>AF1623/C1581</f>
        <v>0</v>
      </c>
      <c r="AK1623" s="153">
        <f>AH1623/C1581</f>
        <v>0</v>
      </c>
      <c r="AL1623" s="61"/>
      <c r="AM1623" s="59"/>
    </row>
    <row r="1624" spans="1:39" ht="21.75" thickBot="1" x14ac:dyDescent="0.3">
      <c r="A1624" s="14" t="s">
        <v>70</v>
      </c>
      <c r="B1624" s="489" t="s">
        <v>192</v>
      </c>
      <c r="C1624" s="878"/>
      <c r="D1624" s="879"/>
      <c r="E1624" s="473">
        <v>0</v>
      </c>
      <c r="F1624" s="474">
        <v>0</v>
      </c>
      <c r="G1624" s="435">
        <v>1</v>
      </c>
      <c r="H1624" s="476">
        <v>42300</v>
      </c>
      <c r="I1624" s="201">
        <v>0</v>
      </c>
      <c r="J1624" s="438">
        <v>0</v>
      </c>
      <c r="K1624" s="201">
        <v>1</v>
      </c>
      <c r="L1624" s="438">
        <v>33139.199999999997</v>
      </c>
      <c r="M1624" s="248">
        <f t="shared" si="1025"/>
        <v>1</v>
      </c>
      <c r="N1624" s="249">
        <f t="shared" si="1026"/>
        <v>33139.199999999997</v>
      </c>
      <c r="O1624" s="448">
        <v>0</v>
      </c>
      <c r="P1624" s="430">
        <v>0</v>
      </c>
      <c r="Q1624" s="448">
        <v>0</v>
      </c>
      <c r="R1624" s="430">
        <v>0</v>
      </c>
      <c r="S1624" s="461">
        <v>0</v>
      </c>
      <c r="T1624" s="462">
        <v>0</v>
      </c>
      <c r="U1624" s="482">
        <v>0</v>
      </c>
      <c r="V1624" s="484">
        <v>0</v>
      </c>
      <c r="W1624" s="483">
        <v>0</v>
      </c>
      <c r="X1624" s="485">
        <v>0</v>
      </c>
      <c r="Y1624" s="484">
        <v>0</v>
      </c>
      <c r="Z1624" s="483">
        <v>0</v>
      </c>
      <c r="AA1624" s="239">
        <f t="shared" si="1027"/>
        <v>0</v>
      </c>
      <c r="AB1624" s="229">
        <f t="shared" si="1028"/>
        <v>0</v>
      </c>
      <c r="AC1624" s="308">
        <v>0</v>
      </c>
      <c r="AD1624" s="307">
        <v>0</v>
      </c>
      <c r="AE1624" s="308">
        <v>0</v>
      </c>
      <c r="AF1624" s="307">
        <v>0</v>
      </c>
      <c r="AG1624" s="261">
        <f t="shared" si="1029"/>
        <v>0</v>
      </c>
      <c r="AH1624" s="262">
        <f t="shared" si="1030"/>
        <v>0</v>
      </c>
      <c r="AI1624" s="68">
        <f>AD1624/C1581</f>
        <v>0</v>
      </c>
      <c r="AJ1624" s="142">
        <f>AF1624/C1581</f>
        <v>0</v>
      </c>
      <c r="AK1624" s="154">
        <f>AH1624/C1581</f>
        <v>0</v>
      </c>
      <c r="AL1624" s="61"/>
      <c r="AM1624" s="59"/>
    </row>
    <row r="1625" spans="1:39" ht="24" thickBot="1" x14ac:dyDescent="0.3">
      <c r="A1625" s="719" t="s">
        <v>40</v>
      </c>
      <c r="B1625" s="720"/>
      <c r="C1625" s="135">
        <f>C1614</f>
        <v>149998.20000000001</v>
      </c>
      <c r="D1625" s="135">
        <f>D1614</f>
        <v>138886.5</v>
      </c>
      <c r="E1625" s="56">
        <f t="shared" ref="E1625:AG1625" si="1031">SUM(E1614:E1624)</f>
        <v>1</v>
      </c>
      <c r="F1625" s="236">
        <f t="shared" si="1031"/>
        <v>19048.64</v>
      </c>
      <c r="G1625" s="56">
        <f t="shared" si="1031"/>
        <v>7</v>
      </c>
      <c r="H1625" s="96">
        <f t="shared" si="1031"/>
        <v>378857.08999999997</v>
      </c>
      <c r="I1625" s="247">
        <f t="shared" si="1031"/>
        <v>0</v>
      </c>
      <c r="J1625" s="46">
        <f t="shared" si="1031"/>
        <v>0</v>
      </c>
      <c r="K1625" s="247">
        <f t="shared" si="1031"/>
        <v>5</v>
      </c>
      <c r="L1625" s="236">
        <f t="shared" si="1031"/>
        <v>149998.20000000001</v>
      </c>
      <c r="M1625" s="82">
        <f t="shared" si="1031"/>
        <v>5</v>
      </c>
      <c r="N1625" s="236">
        <f t="shared" si="1031"/>
        <v>149998.20000000001</v>
      </c>
      <c r="O1625" s="86">
        <f t="shared" si="1031"/>
        <v>0</v>
      </c>
      <c r="P1625" s="236">
        <f t="shared" si="1031"/>
        <v>0</v>
      </c>
      <c r="Q1625" s="86">
        <f t="shared" si="1031"/>
        <v>0</v>
      </c>
      <c r="R1625" s="38">
        <f t="shared" si="1031"/>
        <v>0</v>
      </c>
      <c r="S1625" s="75">
        <f t="shared" si="1031"/>
        <v>0</v>
      </c>
      <c r="T1625" s="38">
        <f t="shared" si="1031"/>
        <v>0</v>
      </c>
      <c r="U1625" s="85">
        <f t="shared" si="1031"/>
        <v>0</v>
      </c>
      <c r="V1625" s="38">
        <f t="shared" si="1031"/>
        <v>0</v>
      </c>
      <c r="W1625" s="96">
        <f t="shared" si="1031"/>
        <v>0</v>
      </c>
      <c r="X1625" s="75">
        <f t="shared" si="1031"/>
        <v>1</v>
      </c>
      <c r="Y1625" s="38">
        <f t="shared" si="1031"/>
        <v>18600.8</v>
      </c>
      <c r="Z1625" s="38">
        <f t="shared" si="1031"/>
        <v>11111.7</v>
      </c>
      <c r="AA1625" s="136">
        <f t="shared" si="1031"/>
        <v>1</v>
      </c>
      <c r="AB1625" s="46">
        <f t="shared" si="1031"/>
        <v>11111.7</v>
      </c>
      <c r="AC1625" s="97">
        <f t="shared" si="1031"/>
        <v>0</v>
      </c>
      <c r="AD1625" s="46">
        <f t="shared" si="1031"/>
        <v>0</v>
      </c>
      <c r="AE1625" s="86">
        <f t="shared" si="1031"/>
        <v>0</v>
      </c>
      <c r="AF1625" s="46">
        <f t="shared" si="1031"/>
        <v>0</v>
      </c>
      <c r="AG1625" s="75">
        <f t="shared" si="1031"/>
        <v>1</v>
      </c>
      <c r="AH1625" s="96">
        <f>SUM(AH1614:AH1624)</f>
        <v>11111.7</v>
      </c>
      <c r="AI1625" s="137">
        <f>AD1625/C1581</f>
        <v>0</v>
      </c>
      <c r="AJ1625" s="138">
        <f>AF1625/C1581</f>
        <v>0</v>
      </c>
      <c r="AK1625" s="65">
        <f>AH1625/C1581</f>
        <v>7.4078888946667365E-2</v>
      </c>
      <c r="AL1625" s="61"/>
      <c r="AM1625" s="59"/>
    </row>
    <row r="1626" spans="1:39" x14ac:dyDescent="0.25">
      <c r="E1626" s="336" t="str">
        <f>IF(E1594=E1625,"OK","BŁĄD")</f>
        <v>OK</v>
      </c>
      <c r="F1626" s="610" t="str">
        <f t="shared" ref="F1626" si="1032">IF(F1594=F1625,"OK","BŁĄD")</f>
        <v>OK</v>
      </c>
      <c r="G1626" s="336" t="str">
        <f t="shared" ref="G1626" si="1033">IF(G1594=G1625,"OK","BŁĄD")</f>
        <v>OK</v>
      </c>
      <c r="H1626" s="610" t="str">
        <f t="shared" ref="H1626" si="1034">IF(H1594=H1625,"OK","BŁĄD")</f>
        <v>OK</v>
      </c>
      <c r="I1626" s="573" t="str">
        <f t="shared" ref="I1626" si="1035">IF(I1594=I1625,"OK","BŁĄD")</f>
        <v>OK</v>
      </c>
      <c r="J1626" s="336" t="str">
        <f t="shared" ref="J1626" si="1036">IF(J1594=J1625,"OK","BŁĄD")</f>
        <v>OK</v>
      </c>
      <c r="K1626" s="573" t="str">
        <f t="shared" ref="K1626" si="1037">IF(K1594=K1625,"OK","BŁĄD")</f>
        <v>OK</v>
      </c>
      <c r="L1626" s="610" t="str">
        <f t="shared" ref="L1626" si="1038">IF(L1594=L1625,"OK","BŁĄD")</f>
        <v>OK</v>
      </c>
      <c r="M1626" s="336" t="str">
        <f t="shared" ref="M1626" si="1039">IF(M1594=M1625,"OK","BŁĄD")</f>
        <v>OK</v>
      </c>
      <c r="N1626" s="336" t="str">
        <f t="shared" ref="N1626" si="1040">IF(N1594=N1625,"OK","BŁĄD")</f>
        <v>OK</v>
      </c>
      <c r="O1626" s="336" t="str">
        <f t="shared" ref="O1626" si="1041">IF(O1594=O1625,"OK","BŁĄD")</f>
        <v>OK</v>
      </c>
      <c r="P1626" s="336" t="str">
        <f t="shared" ref="P1626" si="1042">IF(P1594=P1625,"OK","BŁĄD")</f>
        <v>OK</v>
      </c>
      <c r="Q1626" s="336" t="str">
        <f t="shared" ref="Q1626" si="1043">IF(Q1594=Q1625,"OK","BŁĄD")</f>
        <v>OK</v>
      </c>
      <c r="R1626" s="336" t="str">
        <f t="shared" ref="R1626" si="1044">IF(R1594=R1625,"OK","BŁĄD")</f>
        <v>OK</v>
      </c>
      <c r="S1626" s="336" t="str">
        <f t="shared" ref="S1626" si="1045">IF(S1594=S1625,"OK","BŁĄD")</f>
        <v>OK</v>
      </c>
      <c r="T1626" s="336" t="str">
        <f t="shared" ref="T1626" si="1046">IF(T1594=T1625,"OK","BŁĄD")</f>
        <v>OK</v>
      </c>
      <c r="U1626" s="336" t="str">
        <f t="shared" ref="U1626" si="1047">IF(U1594=U1625,"OK","BŁĄD")</f>
        <v>OK</v>
      </c>
      <c r="V1626" s="336" t="str">
        <f t="shared" ref="V1626" si="1048">IF(V1594=V1625,"OK","BŁĄD")</f>
        <v>OK</v>
      </c>
      <c r="W1626" s="336" t="str">
        <f t="shared" ref="W1626" si="1049">IF(W1594=W1625,"OK","BŁĄD")</f>
        <v>OK</v>
      </c>
      <c r="X1626" s="336" t="str">
        <f t="shared" ref="X1626" si="1050">IF(X1594=X1625,"OK","BŁĄD")</f>
        <v>OK</v>
      </c>
      <c r="Y1626" s="336" t="str">
        <f t="shared" ref="Y1626" si="1051">IF(Y1594=Y1625,"OK","BŁĄD")</f>
        <v>OK</v>
      </c>
      <c r="Z1626" s="336" t="str">
        <f t="shared" ref="Z1626" si="1052">IF(Z1594=Z1625,"OK","BŁĄD")</f>
        <v>OK</v>
      </c>
      <c r="AA1626" s="336" t="str">
        <f t="shared" ref="AA1626" si="1053">IF(AA1594=AA1625,"OK","BŁĄD")</f>
        <v>OK</v>
      </c>
      <c r="AB1626" s="336" t="str">
        <f t="shared" ref="AB1626" si="1054">IF(AB1594=AB1625,"OK","BŁĄD")</f>
        <v>OK</v>
      </c>
      <c r="AC1626" s="336" t="str">
        <f t="shared" ref="AC1626" si="1055">IF(AC1594=AC1625,"OK","BŁĄD")</f>
        <v>OK</v>
      </c>
      <c r="AD1626" s="336" t="str">
        <f t="shared" ref="AD1626" si="1056">IF(AD1594=AD1625,"OK","BŁĄD")</f>
        <v>OK</v>
      </c>
      <c r="AE1626" s="336" t="str">
        <f t="shared" ref="AE1626" si="1057">IF(AE1594=AE1625,"OK","BŁĄD")</f>
        <v>OK</v>
      </c>
      <c r="AF1626" s="336" t="str">
        <f t="shared" ref="AF1626" si="1058">IF(AF1594=AF1625,"OK","BŁĄD")</f>
        <v>OK</v>
      </c>
      <c r="AG1626" s="336" t="str">
        <f t="shared" ref="AG1626" si="1059">IF(AG1594=AG1625,"OK","BŁĄD")</f>
        <v>OK</v>
      </c>
      <c r="AH1626" s="336" t="str">
        <f t="shared" ref="AH1626" si="1060">IF(AH1594=AH1625,"OK","BŁĄD")</f>
        <v>OK</v>
      </c>
      <c r="AJ1626" s="59"/>
      <c r="AK1626" s="59"/>
      <c r="AL1626" s="59"/>
      <c r="AM1626" s="59"/>
    </row>
    <row r="1627" spans="1:39" ht="15.75" thickBot="1" x14ac:dyDescent="0.3">
      <c r="AJ1627" s="59"/>
      <c r="AK1627" s="59"/>
      <c r="AL1627" s="59"/>
      <c r="AM1627" s="59"/>
    </row>
    <row r="1628" spans="1:39" ht="19.5" thickTop="1" x14ac:dyDescent="0.3">
      <c r="A1628" s="721" t="s">
        <v>45</v>
      </c>
      <c r="B1628" s="722"/>
      <c r="C1628" s="722"/>
      <c r="D1628" s="722"/>
      <c r="E1628" s="722"/>
      <c r="F1628" s="722"/>
      <c r="G1628" s="722"/>
      <c r="H1628" s="722"/>
      <c r="I1628" s="722"/>
      <c r="J1628" s="722"/>
      <c r="K1628" s="723"/>
      <c r="L1628" s="722"/>
      <c r="M1628" s="722"/>
      <c r="N1628" s="722"/>
      <c r="O1628" s="722"/>
      <c r="P1628" s="722"/>
      <c r="Q1628" s="724"/>
      <c r="AD1628" s="33" t="s">
        <v>50</v>
      </c>
      <c r="AE1628" s="3" t="str">
        <f>IF(AH1625=AH1594,"OK","BŁĄD")</f>
        <v>OK</v>
      </c>
    </row>
    <row r="1629" spans="1:39" x14ac:dyDescent="0.25">
      <c r="A1629" s="725"/>
      <c r="B1629" s="726"/>
      <c r="C1629" s="726"/>
      <c r="D1629" s="726"/>
      <c r="E1629" s="726"/>
      <c r="F1629" s="726"/>
      <c r="G1629" s="726"/>
      <c r="H1629" s="726"/>
      <c r="I1629" s="726"/>
      <c r="J1629" s="726"/>
      <c r="K1629" s="727"/>
      <c r="L1629" s="726"/>
      <c r="M1629" s="726"/>
      <c r="N1629" s="726"/>
      <c r="O1629" s="726"/>
      <c r="P1629" s="726"/>
      <c r="Q1629" s="728"/>
    </row>
    <row r="1630" spans="1:39" x14ac:dyDescent="0.25">
      <c r="A1630" s="725"/>
      <c r="B1630" s="726"/>
      <c r="C1630" s="726"/>
      <c r="D1630" s="726"/>
      <c r="E1630" s="726"/>
      <c r="F1630" s="726"/>
      <c r="G1630" s="726"/>
      <c r="H1630" s="726"/>
      <c r="I1630" s="726"/>
      <c r="J1630" s="726"/>
      <c r="K1630" s="727"/>
      <c r="L1630" s="726"/>
      <c r="M1630" s="726"/>
      <c r="N1630" s="726"/>
      <c r="O1630" s="726"/>
      <c r="P1630" s="726"/>
      <c r="Q1630" s="728"/>
    </row>
    <row r="1631" spans="1:39" x14ac:dyDescent="0.25">
      <c r="A1631" s="725"/>
      <c r="B1631" s="726"/>
      <c r="C1631" s="726"/>
      <c r="D1631" s="726"/>
      <c r="E1631" s="726"/>
      <c r="F1631" s="726"/>
      <c r="G1631" s="726"/>
      <c r="H1631" s="726"/>
      <c r="I1631" s="726"/>
      <c r="J1631" s="726"/>
      <c r="K1631" s="727"/>
      <c r="L1631" s="726"/>
      <c r="M1631" s="726"/>
      <c r="N1631" s="726"/>
      <c r="O1631" s="726"/>
      <c r="P1631" s="726"/>
      <c r="Q1631" s="728"/>
    </row>
    <row r="1632" spans="1:39" x14ac:dyDescent="0.25">
      <c r="A1632" s="725"/>
      <c r="B1632" s="726"/>
      <c r="C1632" s="726"/>
      <c r="D1632" s="726"/>
      <c r="E1632" s="726"/>
      <c r="F1632" s="726"/>
      <c r="G1632" s="726"/>
      <c r="H1632" s="726"/>
      <c r="I1632" s="726"/>
      <c r="J1632" s="726"/>
      <c r="K1632" s="727"/>
      <c r="L1632" s="726"/>
      <c r="M1632" s="726"/>
      <c r="N1632" s="726"/>
      <c r="O1632" s="726"/>
      <c r="P1632" s="726"/>
      <c r="Q1632" s="728"/>
    </row>
    <row r="1633" spans="1:38" x14ac:dyDescent="0.25">
      <c r="A1633" s="725"/>
      <c r="B1633" s="726"/>
      <c r="C1633" s="726"/>
      <c r="D1633" s="726"/>
      <c r="E1633" s="726"/>
      <c r="F1633" s="726"/>
      <c r="G1633" s="726"/>
      <c r="H1633" s="726"/>
      <c r="I1633" s="726"/>
      <c r="J1633" s="726"/>
      <c r="K1633" s="727"/>
      <c r="L1633" s="726"/>
      <c r="M1633" s="726"/>
      <c r="N1633" s="726"/>
      <c r="O1633" s="726"/>
      <c r="P1633" s="726"/>
      <c r="Q1633" s="728"/>
    </row>
    <row r="1634" spans="1:38" x14ac:dyDescent="0.25">
      <c r="A1634" s="725"/>
      <c r="B1634" s="726"/>
      <c r="C1634" s="726"/>
      <c r="D1634" s="726"/>
      <c r="E1634" s="726"/>
      <c r="F1634" s="726"/>
      <c r="G1634" s="726"/>
      <c r="H1634" s="726"/>
      <c r="I1634" s="726"/>
      <c r="J1634" s="726"/>
      <c r="K1634" s="727"/>
      <c r="L1634" s="726"/>
      <c r="M1634" s="726"/>
      <c r="N1634" s="726"/>
      <c r="O1634" s="726"/>
      <c r="P1634" s="726"/>
      <c r="Q1634" s="728"/>
    </row>
    <row r="1635" spans="1:38" x14ac:dyDescent="0.25">
      <c r="A1635" s="725"/>
      <c r="B1635" s="726"/>
      <c r="C1635" s="726"/>
      <c r="D1635" s="726"/>
      <c r="E1635" s="726"/>
      <c r="F1635" s="726"/>
      <c r="G1635" s="726"/>
      <c r="H1635" s="726"/>
      <c r="I1635" s="726"/>
      <c r="J1635" s="726"/>
      <c r="K1635" s="727"/>
      <c r="L1635" s="726"/>
      <c r="M1635" s="726"/>
      <c r="N1635" s="726"/>
      <c r="O1635" s="726"/>
      <c r="P1635" s="726"/>
      <c r="Q1635" s="728"/>
    </row>
    <row r="1636" spans="1:38" ht="15.75" thickBot="1" x14ac:dyDescent="0.3">
      <c r="A1636" s="729"/>
      <c r="B1636" s="730"/>
      <c r="C1636" s="730"/>
      <c r="D1636" s="730"/>
      <c r="E1636" s="730"/>
      <c r="F1636" s="730"/>
      <c r="G1636" s="730"/>
      <c r="H1636" s="730"/>
      <c r="I1636" s="730"/>
      <c r="J1636" s="730"/>
      <c r="K1636" s="731"/>
      <c r="L1636" s="730"/>
      <c r="M1636" s="730"/>
      <c r="N1636" s="730"/>
      <c r="O1636" s="730"/>
      <c r="P1636" s="730"/>
      <c r="Q1636" s="732"/>
    </row>
    <row r="1637" spans="1:38" ht="15.75" thickTop="1" x14ac:dyDescent="0.25"/>
    <row r="1638" spans="1:38" x14ac:dyDescent="0.25">
      <c r="B1638" s="1"/>
      <c r="C1638" s="1"/>
    </row>
    <row r="1641" spans="1:38" ht="18.75" x14ac:dyDescent="0.3">
      <c r="B1641" s="2" t="s">
        <v>15</v>
      </c>
      <c r="C1641" s="2"/>
      <c r="D1641" s="2"/>
      <c r="E1641" s="2"/>
      <c r="F1641" s="618"/>
      <c r="G1641" s="2"/>
    </row>
    <row r="1642" spans="1:38" ht="26.25" x14ac:dyDescent="0.4">
      <c r="A1642" s="604"/>
      <c r="B1642" s="868" t="s">
        <v>136</v>
      </c>
      <c r="C1642" s="868"/>
      <c r="D1642" s="868"/>
      <c r="E1642" s="868"/>
      <c r="F1642" s="868"/>
      <c r="G1642" s="868"/>
      <c r="H1642" s="868"/>
      <c r="I1642" s="868"/>
      <c r="J1642" s="868"/>
      <c r="K1642" s="869"/>
      <c r="L1642" s="868"/>
      <c r="M1642" s="868"/>
      <c r="N1642" s="868"/>
      <c r="O1642" s="868"/>
      <c r="S1642" s="3"/>
      <c r="X1642" s="3"/>
      <c r="AA1642" s="3"/>
      <c r="AG1642" s="3"/>
    </row>
    <row r="1643" spans="1:38" ht="21.75" thickBot="1" x14ac:dyDescent="0.4">
      <c r="B1643" s="8"/>
      <c r="C1643" s="8"/>
      <c r="D1643" s="8"/>
      <c r="E1643" s="8"/>
      <c r="F1643" s="214"/>
      <c r="G1643" s="8"/>
      <c r="H1643" s="214"/>
      <c r="I1643" s="196"/>
      <c r="J1643" s="214"/>
      <c r="K1643" s="196"/>
      <c r="L1643" s="214"/>
    </row>
    <row r="1644" spans="1:38" ht="27" customHeight="1" thickBot="1" x14ac:dyDescent="0.3">
      <c r="A1644" s="791" t="s">
        <v>150</v>
      </c>
      <c r="B1644" s="792"/>
      <c r="C1644" s="792"/>
      <c r="D1644" s="792"/>
      <c r="E1644" s="792"/>
      <c r="F1644" s="792"/>
      <c r="G1644" s="792"/>
      <c r="H1644" s="792"/>
      <c r="I1644" s="792"/>
      <c r="J1644" s="792"/>
      <c r="K1644" s="793"/>
      <c r="L1644" s="792"/>
      <c r="M1644" s="792"/>
      <c r="N1644" s="792"/>
      <c r="O1644" s="792"/>
      <c r="P1644" s="792"/>
      <c r="Q1644" s="792"/>
      <c r="R1644" s="792"/>
      <c r="S1644" s="792"/>
      <c r="T1644" s="792"/>
      <c r="U1644" s="792"/>
      <c r="V1644" s="792"/>
      <c r="W1644" s="792"/>
      <c r="X1644" s="792"/>
      <c r="Y1644" s="792"/>
      <c r="Z1644" s="792"/>
      <c r="AA1644" s="792"/>
      <c r="AB1644" s="792"/>
      <c r="AC1644" s="792"/>
      <c r="AD1644" s="792"/>
      <c r="AE1644" s="792"/>
      <c r="AF1644" s="792"/>
      <c r="AG1644" s="792"/>
      <c r="AH1644" s="792"/>
      <c r="AI1644" s="792"/>
      <c r="AJ1644" s="792"/>
      <c r="AK1644" s="792"/>
      <c r="AL1644" s="43"/>
    </row>
    <row r="1645" spans="1:38" ht="33.75" customHeight="1" x14ac:dyDescent="0.25">
      <c r="A1645" s="794" t="s">
        <v>0</v>
      </c>
      <c r="B1645" s="795"/>
      <c r="C1645" s="744" t="s">
        <v>41</v>
      </c>
      <c r="D1645" s="745"/>
      <c r="E1645" s="748" t="s">
        <v>80</v>
      </c>
      <c r="F1645" s="749"/>
      <c r="G1645" s="749"/>
      <c r="H1645" s="749"/>
      <c r="I1645" s="749"/>
      <c r="J1645" s="749"/>
      <c r="K1645" s="750"/>
      <c r="L1645" s="749"/>
      <c r="M1645" s="749"/>
      <c r="N1645" s="802"/>
      <c r="O1645" s="754" t="s">
        <v>78</v>
      </c>
      <c r="P1645" s="755"/>
      <c r="Q1645" s="755"/>
      <c r="R1645" s="755"/>
      <c r="S1645" s="755"/>
      <c r="T1645" s="755"/>
      <c r="U1645" s="755"/>
      <c r="V1645" s="755"/>
      <c r="W1645" s="755"/>
      <c r="X1645" s="755"/>
      <c r="Y1645" s="755"/>
      <c r="Z1645" s="755"/>
      <c r="AA1645" s="755"/>
      <c r="AB1645" s="755"/>
      <c r="AC1645" s="755"/>
      <c r="AD1645" s="755"/>
      <c r="AE1645" s="755"/>
      <c r="AF1645" s="755"/>
      <c r="AG1645" s="755"/>
      <c r="AH1645" s="755"/>
      <c r="AI1645" s="755"/>
      <c r="AJ1645" s="755"/>
      <c r="AK1645" s="755"/>
      <c r="AL1645" s="756"/>
    </row>
    <row r="1646" spans="1:38" ht="51" customHeight="1" thickBot="1" x14ac:dyDescent="0.3">
      <c r="A1646" s="796"/>
      <c r="B1646" s="797"/>
      <c r="C1646" s="800"/>
      <c r="D1646" s="801"/>
      <c r="E1646" s="803"/>
      <c r="F1646" s="804"/>
      <c r="G1646" s="804"/>
      <c r="H1646" s="804"/>
      <c r="I1646" s="804"/>
      <c r="J1646" s="804"/>
      <c r="K1646" s="805"/>
      <c r="L1646" s="804"/>
      <c r="M1646" s="804"/>
      <c r="N1646" s="806"/>
      <c r="O1646" s="859"/>
      <c r="P1646" s="860"/>
      <c r="Q1646" s="860"/>
      <c r="R1646" s="860"/>
      <c r="S1646" s="860"/>
      <c r="T1646" s="860"/>
      <c r="U1646" s="860"/>
      <c r="V1646" s="860"/>
      <c r="W1646" s="860"/>
      <c r="X1646" s="860"/>
      <c r="Y1646" s="860"/>
      <c r="Z1646" s="860"/>
      <c r="AA1646" s="860"/>
      <c r="AB1646" s="860"/>
      <c r="AC1646" s="860"/>
      <c r="AD1646" s="860"/>
      <c r="AE1646" s="860"/>
      <c r="AF1646" s="860"/>
      <c r="AG1646" s="860"/>
      <c r="AH1646" s="860"/>
      <c r="AI1646" s="860"/>
      <c r="AJ1646" s="860"/>
      <c r="AK1646" s="860"/>
      <c r="AL1646" s="861"/>
    </row>
    <row r="1647" spans="1:38" ht="75" customHeight="1" x14ac:dyDescent="0.25">
      <c r="A1647" s="796"/>
      <c r="B1647" s="797"/>
      <c r="C1647" s="862" t="s">
        <v>43</v>
      </c>
      <c r="D1647" s="866" t="s">
        <v>44</v>
      </c>
      <c r="E1647" s="853" t="s">
        <v>59</v>
      </c>
      <c r="F1647" s="854"/>
      <c r="G1647" s="854"/>
      <c r="H1647" s="855"/>
      <c r="I1647" s="845" t="s">
        <v>58</v>
      </c>
      <c r="J1647" s="846"/>
      <c r="K1647" s="847"/>
      <c r="L1647" s="848"/>
      <c r="M1647" s="841" t="s">
        <v>49</v>
      </c>
      <c r="N1647" s="842"/>
      <c r="O1647" s="807" t="s">
        <v>103</v>
      </c>
      <c r="P1647" s="808"/>
      <c r="Q1647" s="808"/>
      <c r="R1647" s="808"/>
      <c r="S1647" s="811" t="s">
        <v>49</v>
      </c>
      <c r="T1647" s="812"/>
      <c r="U1647" s="815" t="s">
        <v>104</v>
      </c>
      <c r="V1647" s="816"/>
      <c r="W1647" s="816"/>
      <c r="X1647" s="816"/>
      <c r="Y1647" s="816"/>
      <c r="Z1647" s="817"/>
      <c r="AA1647" s="821" t="s">
        <v>49</v>
      </c>
      <c r="AB1647" s="822"/>
      <c r="AC1647" s="825" t="s">
        <v>105</v>
      </c>
      <c r="AD1647" s="826"/>
      <c r="AE1647" s="826"/>
      <c r="AF1647" s="827"/>
      <c r="AG1647" s="831" t="s">
        <v>49</v>
      </c>
      <c r="AH1647" s="832"/>
      <c r="AI1647" s="835" t="s">
        <v>23</v>
      </c>
      <c r="AJ1647" s="836"/>
      <c r="AK1647" s="836"/>
      <c r="AL1647" s="837"/>
    </row>
    <row r="1648" spans="1:38" ht="75" customHeight="1" thickBot="1" x14ac:dyDescent="0.3">
      <c r="A1648" s="796"/>
      <c r="B1648" s="797"/>
      <c r="C1648" s="862"/>
      <c r="D1648" s="866"/>
      <c r="E1648" s="856"/>
      <c r="F1648" s="857"/>
      <c r="G1648" s="857"/>
      <c r="H1648" s="858"/>
      <c r="I1648" s="849"/>
      <c r="J1648" s="850"/>
      <c r="K1648" s="851"/>
      <c r="L1648" s="852"/>
      <c r="M1648" s="843"/>
      <c r="N1648" s="844"/>
      <c r="O1648" s="809"/>
      <c r="P1648" s="810"/>
      <c r="Q1648" s="810"/>
      <c r="R1648" s="810"/>
      <c r="S1648" s="813"/>
      <c r="T1648" s="814"/>
      <c r="U1648" s="818"/>
      <c r="V1648" s="819"/>
      <c r="W1648" s="819"/>
      <c r="X1648" s="819"/>
      <c r="Y1648" s="819"/>
      <c r="Z1648" s="820"/>
      <c r="AA1648" s="823"/>
      <c r="AB1648" s="824"/>
      <c r="AC1648" s="828"/>
      <c r="AD1648" s="829"/>
      <c r="AE1648" s="829"/>
      <c r="AF1648" s="830"/>
      <c r="AG1648" s="833"/>
      <c r="AH1648" s="834"/>
      <c r="AI1648" s="838"/>
      <c r="AJ1648" s="839"/>
      <c r="AK1648" s="839"/>
      <c r="AL1648" s="840"/>
    </row>
    <row r="1649" spans="1:38" ht="139.5" customHeight="1" thickBot="1" x14ac:dyDescent="0.3">
      <c r="A1649" s="798"/>
      <c r="B1649" s="799"/>
      <c r="C1649" s="863"/>
      <c r="D1649" s="867"/>
      <c r="E1649" s="91" t="s">
        <v>81</v>
      </c>
      <c r="F1649" s="619" t="s">
        <v>82</v>
      </c>
      <c r="G1649" s="91" t="s">
        <v>83</v>
      </c>
      <c r="H1649" s="619" t="s">
        <v>84</v>
      </c>
      <c r="I1649" s="197" t="s">
        <v>81</v>
      </c>
      <c r="J1649" s="64" t="s">
        <v>92</v>
      </c>
      <c r="K1649" s="197" t="s">
        <v>93</v>
      </c>
      <c r="L1649" s="64" t="s">
        <v>94</v>
      </c>
      <c r="M1649" s="98" t="s">
        <v>85</v>
      </c>
      <c r="N1649" s="207" t="s">
        <v>86</v>
      </c>
      <c r="O1649" s="100" t="s">
        <v>87</v>
      </c>
      <c r="P1649" s="102" t="s">
        <v>101</v>
      </c>
      <c r="Q1649" s="100" t="s">
        <v>88</v>
      </c>
      <c r="R1649" s="102" t="s">
        <v>102</v>
      </c>
      <c r="S1649" s="103" t="s">
        <v>89</v>
      </c>
      <c r="T1649" s="213" t="s">
        <v>90</v>
      </c>
      <c r="U1649" s="104" t="s">
        <v>87</v>
      </c>
      <c r="V1649" s="107" t="s">
        <v>106</v>
      </c>
      <c r="W1649" s="105" t="s">
        <v>107</v>
      </c>
      <c r="X1649" s="108" t="s">
        <v>88</v>
      </c>
      <c r="Y1649" s="107" t="s">
        <v>108</v>
      </c>
      <c r="Z1649" s="105" t="s">
        <v>109</v>
      </c>
      <c r="AA1649" s="110" t="s">
        <v>95</v>
      </c>
      <c r="AB1649" s="111" t="s">
        <v>96</v>
      </c>
      <c r="AC1649" s="112" t="s">
        <v>87</v>
      </c>
      <c r="AD1649" s="113" t="s">
        <v>101</v>
      </c>
      <c r="AE1649" s="112" t="s">
        <v>88</v>
      </c>
      <c r="AF1649" s="113" t="s">
        <v>102</v>
      </c>
      <c r="AG1649" s="114" t="s">
        <v>91</v>
      </c>
      <c r="AH1649" s="115" t="s">
        <v>110</v>
      </c>
      <c r="AI1649" s="120" t="s">
        <v>111</v>
      </c>
      <c r="AJ1649" s="121" t="s">
        <v>112</v>
      </c>
      <c r="AK1649" s="122" t="s">
        <v>39</v>
      </c>
      <c r="AL1649" s="124" t="s">
        <v>57</v>
      </c>
    </row>
    <row r="1650" spans="1:38" ht="38.25" customHeight="1" thickBot="1" x14ac:dyDescent="0.3">
      <c r="A1650" s="708" t="s">
        <v>1</v>
      </c>
      <c r="B1650" s="712"/>
      <c r="C1650" s="5" t="s">
        <v>2</v>
      </c>
      <c r="D1650" s="70" t="s">
        <v>3</v>
      </c>
      <c r="E1650" s="5" t="s">
        <v>4</v>
      </c>
      <c r="F1650" s="208" t="s">
        <v>5</v>
      </c>
      <c r="G1650" s="5" t="s">
        <v>33</v>
      </c>
      <c r="H1650" s="208" t="s">
        <v>34</v>
      </c>
      <c r="I1650" s="198" t="s">
        <v>18</v>
      </c>
      <c r="J1650" s="208" t="s">
        <v>19</v>
      </c>
      <c r="K1650" s="198" t="s">
        <v>20</v>
      </c>
      <c r="L1650" s="208" t="s">
        <v>21</v>
      </c>
      <c r="M1650" s="5" t="s">
        <v>22</v>
      </c>
      <c r="N1650" s="208" t="s">
        <v>35</v>
      </c>
      <c r="O1650" s="5" t="s">
        <v>36</v>
      </c>
      <c r="P1650" s="208" t="s">
        <v>37</v>
      </c>
      <c r="Q1650" s="5" t="s">
        <v>38</v>
      </c>
      <c r="R1650" s="208" t="s">
        <v>24</v>
      </c>
      <c r="S1650" s="5" t="s">
        <v>25</v>
      </c>
      <c r="T1650" s="208" t="s">
        <v>26</v>
      </c>
      <c r="U1650" s="5" t="s">
        <v>27</v>
      </c>
      <c r="V1650" s="321" t="s">
        <v>28</v>
      </c>
      <c r="W1650" s="208" t="s">
        <v>29</v>
      </c>
      <c r="X1650" s="70" t="s">
        <v>30</v>
      </c>
      <c r="Y1650" s="208" t="s">
        <v>31</v>
      </c>
      <c r="Z1650" s="208" t="s">
        <v>32</v>
      </c>
      <c r="AA1650" s="5" t="s">
        <v>51</v>
      </c>
      <c r="AB1650" s="5" t="s">
        <v>52</v>
      </c>
      <c r="AC1650" s="5" t="s">
        <v>53</v>
      </c>
      <c r="AD1650" s="5" t="s">
        <v>54</v>
      </c>
      <c r="AE1650" s="5" t="s">
        <v>55</v>
      </c>
      <c r="AF1650" s="5" t="s">
        <v>56</v>
      </c>
      <c r="AG1650" s="5" t="s">
        <v>60</v>
      </c>
      <c r="AH1650" s="5" t="s">
        <v>61</v>
      </c>
      <c r="AI1650" s="5" t="s">
        <v>62</v>
      </c>
      <c r="AJ1650" s="70" t="s">
        <v>63</v>
      </c>
      <c r="AK1650" s="5" t="s">
        <v>64</v>
      </c>
      <c r="AL1650" s="71" t="s">
        <v>65</v>
      </c>
    </row>
    <row r="1651" spans="1:38" ht="99" customHeight="1" x14ac:dyDescent="0.25">
      <c r="A1651" s="12">
        <v>1</v>
      </c>
      <c r="B1651" s="13" t="s">
        <v>11</v>
      </c>
      <c r="C1651" s="713">
        <v>216387.69</v>
      </c>
      <c r="D1651" s="716">
        <f>C1651-AH1664</f>
        <v>196552.69</v>
      </c>
      <c r="E1651" s="458"/>
      <c r="F1651" s="446"/>
      <c r="G1651" s="458"/>
      <c r="H1651" s="446"/>
      <c r="I1651" s="451"/>
      <c r="J1651" s="446"/>
      <c r="K1651" s="451"/>
      <c r="L1651" s="446"/>
      <c r="M1651" s="76"/>
      <c r="N1651" s="234"/>
      <c r="O1651" s="76"/>
      <c r="P1651" s="234"/>
      <c r="Q1651" s="76"/>
      <c r="R1651" s="234"/>
      <c r="S1651" s="76"/>
      <c r="T1651" s="41"/>
      <c r="U1651" s="76"/>
      <c r="V1651" s="235"/>
      <c r="W1651" s="234"/>
      <c r="X1651" s="76"/>
      <c r="Y1651" s="235"/>
      <c r="Z1651" s="234"/>
      <c r="AA1651" s="76"/>
      <c r="AB1651" s="41"/>
      <c r="AC1651" s="76"/>
      <c r="AD1651" s="41"/>
      <c r="AE1651" s="76"/>
      <c r="AF1651" s="41"/>
      <c r="AG1651" s="76">
        <f>U1651+X1651+AC1651+AE1651</f>
        <v>0</v>
      </c>
      <c r="AH1651" s="41">
        <f>W1651+Z1651+AD1651+AF1651</f>
        <v>0</v>
      </c>
      <c r="AI1651" s="39">
        <f>AD1651/(C1651-AH1658)</f>
        <v>0</v>
      </c>
      <c r="AJ1651" s="90">
        <f>AF1651/(C1651-AH1658)</f>
        <v>0</v>
      </c>
      <c r="AK1651" s="123"/>
      <c r="AL1651" s="125">
        <f>AH1651/C1651</f>
        <v>0</v>
      </c>
    </row>
    <row r="1652" spans="1:38" ht="87" customHeight="1" x14ac:dyDescent="0.25">
      <c r="A1652" s="14">
        <v>2</v>
      </c>
      <c r="B1652" s="15" t="s">
        <v>6</v>
      </c>
      <c r="C1652" s="714"/>
      <c r="D1652" s="717"/>
      <c r="E1652" s="467">
        <v>0</v>
      </c>
      <c r="F1652" s="468">
        <v>0</v>
      </c>
      <c r="G1652" s="434">
        <v>5</v>
      </c>
      <c r="H1652" s="475">
        <v>115621.37</v>
      </c>
      <c r="I1652" s="199">
        <v>0</v>
      </c>
      <c r="J1652" s="437">
        <v>0</v>
      </c>
      <c r="K1652" s="199">
        <v>4</v>
      </c>
      <c r="L1652" s="437">
        <v>93615.01</v>
      </c>
      <c r="M1652" s="248">
        <f t="shared" ref="M1652" si="1061">SUM(I1652,K1652)</f>
        <v>4</v>
      </c>
      <c r="N1652" s="249">
        <f t="shared" ref="N1652" si="1062">SUM(J1652,L1652)</f>
        <v>93615.01</v>
      </c>
      <c r="O1652" s="226"/>
      <c r="P1652" s="221"/>
      <c r="Q1652" s="226"/>
      <c r="R1652" s="221"/>
      <c r="S1652" s="245">
        <f t="shared" ref="S1652" si="1063">O1652+Q1652</f>
        <v>0</v>
      </c>
      <c r="T1652" s="246">
        <f t="shared" ref="T1652" si="1064">P1652+R1652</f>
        <v>0</v>
      </c>
      <c r="U1652" s="443">
        <v>0</v>
      </c>
      <c r="V1652" s="444">
        <v>0</v>
      </c>
      <c r="W1652" s="442">
        <v>0</v>
      </c>
      <c r="X1652" s="452">
        <v>1</v>
      </c>
      <c r="Y1652" s="444">
        <v>445</v>
      </c>
      <c r="Z1652" s="442">
        <v>19835</v>
      </c>
      <c r="AA1652" s="239">
        <f t="shared" ref="AA1652" si="1065">U1652+X1652</f>
        <v>1</v>
      </c>
      <c r="AB1652" s="229">
        <f t="shared" ref="AB1652" si="1066">W1652+Z1652</f>
        <v>19835</v>
      </c>
      <c r="AC1652" s="219"/>
      <c r="AD1652" s="222"/>
      <c r="AE1652" s="219"/>
      <c r="AF1652" s="222"/>
      <c r="AG1652" s="261">
        <f t="shared" ref="AG1652:AG1655" si="1067">U1652+X1652+AC1652+AE1652</f>
        <v>1</v>
      </c>
      <c r="AH1652" s="262">
        <f t="shared" ref="AH1652:AH1655" si="1068">W1652+Z1652+AD1652+AF1652</f>
        <v>19835</v>
      </c>
      <c r="AI1652" s="67">
        <f>AD1652/(C1651-AH1658)</f>
        <v>0</v>
      </c>
      <c r="AJ1652" s="66">
        <f>AF1652/(C1651-AH1658)</f>
        <v>0</v>
      </c>
      <c r="AK1652" s="123"/>
      <c r="AL1652" s="126">
        <f>AH1652/C1651</f>
        <v>9.1664179233116261E-2</v>
      </c>
    </row>
    <row r="1653" spans="1:38" ht="85.5" customHeight="1" x14ac:dyDescent="0.25">
      <c r="A1653" s="14">
        <v>3</v>
      </c>
      <c r="B1653" s="15" t="s">
        <v>13</v>
      </c>
      <c r="C1653" s="714"/>
      <c r="D1653" s="717"/>
      <c r="E1653" s="500"/>
      <c r="F1653" s="501"/>
      <c r="G1653" s="502"/>
      <c r="H1653" s="503"/>
      <c r="I1653" s="504"/>
      <c r="J1653" s="503"/>
      <c r="K1653" s="504"/>
      <c r="L1653" s="503"/>
      <c r="M1653" s="267"/>
      <c r="N1653" s="266"/>
      <c r="O1653" s="165"/>
      <c r="P1653" s="266"/>
      <c r="Q1653" s="165"/>
      <c r="R1653" s="266"/>
      <c r="S1653" s="267"/>
      <c r="T1653" s="266"/>
      <c r="U1653" s="502"/>
      <c r="V1653" s="505"/>
      <c r="W1653" s="503"/>
      <c r="X1653" s="504"/>
      <c r="Y1653" s="505"/>
      <c r="Z1653" s="503"/>
      <c r="AA1653" s="267"/>
      <c r="AB1653" s="266"/>
      <c r="AC1653" s="165"/>
      <c r="AD1653" s="266"/>
      <c r="AE1653" s="165"/>
      <c r="AF1653" s="266"/>
      <c r="AG1653" s="267">
        <f t="shared" si="1067"/>
        <v>0</v>
      </c>
      <c r="AH1653" s="266">
        <f t="shared" si="1068"/>
        <v>0</v>
      </c>
      <c r="AI1653" s="169">
        <f>AD1653/(C1651-AH1658)</f>
        <v>0</v>
      </c>
      <c r="AJ1653" s="170">
        <f>AF1653/(C1651-AH1658)</f>
        <v>0</v>
      </c>
      <c r="AK1653" s="171"/>
      <c r="AL1653" s="172">
        <f>AH1653/C1651</f>
        <v>0</v>
      </c>
    </row>
    <row r="1654" spans="1:38" ht="101.25" customHeight="1" x14ac:dyDescent="0.25">
      <c r="A1654" s="14">
        <v>4</v>
      </c>
      <c r="B1654" s="15" t="s">
        <v>14</v>
      </c>
      <c r="C1654" s="714"/>
      <c r="D1654" s="717"/>
      <c r="E1654" s="500"/>
      <c r="F1654" s="501"/>
      <c r="G1654" s="502"/>
      <c r="H1654" s="503"/>
      <c r="I1654" s="504"/>
      <c r="J1654" s="503"/>
      <c r="K1654" s="504"/>
      <c r="L1654" s="503"/>
      <c r="M1654" s="267"/>
      <c r="N1654" s="266"/>
      <c r="O1654" s="165"/>
      <c r="P1654" s="266"/>
      <c r="Q1654" s="165"/>
      <c r="R1654" s="266"/>
      <c r="S1654" s="267"/>
      <c r="T1654" s="266"/>
      <c r="U1654" s="502"/>
      <c r="V1654" s="505"/>
      <c r="W1654" s="503"/>
      <c r="X1654" s="504"/>
      <c r="Y1654" s="505"/>
      <c r="Z1654" s="503"/>
      <c r="AA1654" s="267"/>
      <c r="AB1654" s="266"/>
      <c r="AC1654" s="165"/>
      <c r="AD1654" s="266"/>
      <c r="AE1654" s="165"/>
      <c r="AF1654" s="266"/>
      <c r="AG1654" s="267">
        <f t="shared" si="1067"/>
        <v>0</v>
      </c>
      <c r="AH1654" s="266">
        <f t="shared" si="1068"/>
        <v>0</v>
      </c>
      <c r="AI1654" s="169">
        <f>AD1654/(C1651-AH1658)</f>
        <v>0</v>
      </c>
      <c r="AJ1654" s="170">
        <f>AF1654/(C1651-AH1658)</f>
        <v>0</v>
      </c>
      <c r="AK1654" s="171"/>
      <c r="AL1654" s="172">
        <f>AH1654/C1651</f>
        <v>0</v>
      </c>
    </row>
    <row r="1655" spans="1:38" ht="138" customHeight="1" x14ac:dyDescent="0.25">
      <c r="A1655" s="14">
        <v>5</v>
      </c>
      <c r="B1655" s="15" t="s">
        <v>99</v>
      </c>
      <c r="C1655" s="714"/>
      <c r="D1655" s="717"/>
      <c r="E1655" s="467">
        <v>2</v>
      </c>
      <c r="F1655" s="468">
        <v>128322.54</v>
      </c>
      <c r="G1655" s="434">
        <v>1</v>
      </c>
      <c r="H1655" s="475">
        <v>13365.05</v>
      </c>
      <c r="I1655" s="199">
        <v>1</v>
      </c>
      <c r="J1655" s="437">
        <v>109407.63</v>
      </c>
      <c r="K1655" s="199">
        <v>1</v>
      </c>
      <c r="L1655" s="437">
        <v>13365.05</v>
      </c>
      <c r="M1655" s="248">
        <f t="shared" ref="M1655" si="1069">SUM(I1655,K1655)</f>
        <v>2</v>
      </c>
      <c r="N1655" s="249">
        <f t="shared" ref="N1655" si="1070">SUM(J1655,L1655)</f>
        <v>122772.68000000001</v>
      </c>
      <c r="O1655" s="226"/>
      <c r="P1655" s="221"/>
      <c r="Q1655" s="226"/>
      <c r="R1655" s="221"/>
      <c r="S1655" s="245">
        <f t="shared" ref="S1655" si="1071">O1655+Q1655</f>
        <v>0</v>
      </c>
      <c r="T1655" s="246">
        <f t="shared" ref="T1655" si="1072">P1655+R1655</f>
        <v>0</v>
      </c>
      <c r="U1655" s="443">
        <v>0</v>
      </c>
      <c r="V1655" s="444">
        <v>0</v>
      </c>
      <c r="W1655" s="442">
        <v>0</v>
      </c>
      <c r="X1655" s="452">
        <v>0</v>
      </c>
      <c r="Y1655" s="444">
        <v>0</v>
      </c>
      <c r="Z1655" s="442">
        <v>0</v>
      </c>
      <c r="AA1655" s="239">
        <f t="shared" ref="AA1655" si="1073">U1655+X1655</f>
        <v>0</v>
      </c>
      <c r="AB1655" s="229">
        <f t="shared" ref="AB1655" si="1074">W1655+Z1655</f>
        <v>0</v>
      </c>
      <c r="AC1655" s="219"/>
      <c r="AD1655" s="222"/>
      <c r="AE1655" s="219"/>
      <c r="AF1655" s="222"/>
      <c r="AG1655" s="261">
        <f t="shared" si="1067"/>
        <v>0</v>
      </c>
      <c r="AH1655" s="262">
        <f t="shared" si="1068"/>
        <v>0</v>
      </c>
      <c r="AI1655" s="67">
        <f>AD1655/(C1651-AH1658)</f>
        <v>0</v>
      </c>
      <c r="AJ1655" s="66">
        <f>AF1655/(C1651-AH1658)</f>
        <v>0</v>
      </c>
      <c r="AK1655" s="123"/>
      <c r="AL1655" s="126">
        <f>AH1655/C1651</f>
        <v>0</v>
      </c>
    </row>
    <row r="1656" spans="1:38" ht="116.25" customHeight="1" x14ac:dyDescent="0.25">
      <c r="A1656" s="14">
        <v>6</v>
      </c>
      <c r="B1656" s="15" t="s">
        <v>16</v>
      </c>
      <c r="C1656" s="714"/>
      <c r="D1656" s="717"/>
      <c r="E1656" s="163"/>
      <c r="F1656" s="501"/>
      <c r="G1656" s="165"/>
      <c r="H1656" s="503"/>
      <c r="I1656" s="504"/>
      <c r="J1656" s="166"/>
      <c r="K1656" s="504"/>
      <c r="L1656" s="503"/>
      <c r="M1656" s="167"/>
      <c r="N1656" s="266"/>
      <c r="O1656" s="165"/>
      <c r="P1656" s="266"/>
      <c r="Q1656" s="165"/>
      <c r="R1656" s="266"/>
      <c r="S1656" s="167"/>
      <c r="T1656" s="166"/>
      <c r="U1656" s="165"/>
      <c r="V1656" s="168"/>
      <c r="W1656" s="266"/>
      <c r="X1656" s="167"/>
      <c r="Y1656" s="168"/>
      <c r="Z1656" s="266"/>
      <c r="AA1656" s="167"/>
      <c r="AB1656" s="166"/>
      <c r="AC1656" s="165"/>
      <c r="AD1656" s="166"/>
      <c r="AE1656" s="165"/>
      <c r="AF1656" s="166"/>
      <c r="AG1656" s="167">
        <f t="shared" ref="AG1656:AG1663" si="1075">U1656+X1656+AC1656+AE1656</f>
        <v>0</v>
      </c>
      <c r="AH1656" s="166">
        <f t="shared" ref="AH1656:AH1663" si="1076">W1656+Z1656+AD1656+AF1656</f>
        <v>0</v>
      </c>
      <c r="AI1656" s="169">
        <f>AD1656/(C1651-AH1658)</f>
        <v>0</v>
      </c>
      <c r="AJ1656" s="170">
        <f>AF1656/(C1651-AH1658)</f>
        <v>0</v>
      </c>
      <c r="AK1656" s="171"/>
      <c r="AL1656" s="172">
        <f>AH1656/C1651</f>
        <v>0</v>
      </c>
    </row>
    <row r="1657" spans="1:38" ht="65.25" customHeight="1" x14ac:dyDescent="0.25">
      <c r="A1657" s="14">
        <v>7</v>
      </c>
      <c r="B1657" s="15" t="s">
        <v>98</v>
      </c>
      <c r="C1657" s="714"/>
      <c r="D1657" s="717"/>
      <c r="E1657" s="163"/>
      <c r="F1657" s="501"/>
      <c r="G1657" s="165"/>
      <c r="H1657" s="503"/>
      <c r="I1657" s="504"/>
      <c r="J1657" s="166"/>
      <c r="K1657" s="504"/>
      <c r="L1657" s="503"/>
      <c r="M1657" s="167"/>
      <c r="N1657" s="266"/>
      <c r="O1657" s="165"/>
      <c r="P1657" s="266"/>
      <c r="Q1657" s="165"/>
      <c r="R1657" s="266"/>
      <c r="S1657" s="167"/>
      <c r="T1657" s="166"/>
      <c r="U1657" s="165"/>
      <c r="V1657" s="168"/>
      <c r="W1657" s="266"/>
      <c r="X1657" s="167"/>
      <c r="Y1657" s="168"/>
      <c r="Z1657" s="266"/>
      <c r="AA1657" s="167"/>
      <c r="AB1657" s="188"/>
      <c r="AC1657" s="165"/>
      <c r="AD1657" s="166"/>
      <c r="AE1657" s="165"/>
      <c r="AF1657" s="166"/>
      <c r="AG1657" s="162">
        <f t="shared" si="1075"/>
        <v>0</v>
      </c>
      <c r="AH1657" s="166">
        <f t="shared" si="1076"/>
        <v>0</v>
      </c>
      <c r="AI1657" s="169">
        <f>AD1657/(C1651-AH1658)</f>
        <v>0</v>
      </c>
      <c r="AJ1657" s="170">
        <f>AF1657/(C1651-AH1658)</f>
        <v>0</v>
      </c>
      <c r="AK1657" s="171"/>
      <c r="AL1657" s="173">
        <f>AH1657/C1651</f>
        <v>0</v>
      </c>
    </row>
    <row r="1658" spans="1:38" ht="59.25" customHeight="1" x14ac:dyDescent="0.25">
      <c r="A1658" s="14">
        <v>8</v>
      </c>
      <c r="B1658" s="15" t="s">
        <v>97</v>
      </c>
      <c r="C1658" s="714"/>
      <c r="D1658" s="717"/>
      <c r="E1658" s="189"/>
      <c r="F1658" s="190"/>
      <c r="G1658" s="174"/>
      <c r="H1658" s="175"/>
      <c r="I1658" s="504"/>
      <c r="J1658" s="166"/>
      <c r="K1658" s="504"/>
      <c r="L1658" s="503"/>
      <c r="M1658" s="191"/>
      <c r="N1658" s="265"/>
      <c r="O1658" s="174"/>
      <c r="P1658" s="175"/>
      <c r="Q1658" s="174"/>
      <c r="R1658" s="175"/>
      <c r="S1658" s="191"/>
      <c r="T1658" s="164"/>
      <c r="U1658" s="165"/>
      <c r="V1658" s="168"/>
      <c r="W1658" s="266"/>
      <c r="X1658" s="167"/>
      <c r="Y1658" s="168"/>
      <c r="Z1658" s="266"/>
      <c r="AA1658" s="191"/>
      <c r="AB1658" s="164"/>
      <c r="AC1658" s="165"/>
      <c r="AD1658" s="166"/>
      <c r="AE1658" s="165"/>
      <c r="AF1658" s="166"/>
      <c r="AG1658" s="167">
        <f t="shared" si="1075"/>
        <v>0</v>
      </c>
      <c r="AH1658" s="166">
        <f t="shared" si="1076"/>
        <v>0</v>
      </c>
      <c r="AI1658" s="169" t="e">
        <f t="shared" ref="AI1658" si="1077">AD1658/(C1653-AH1660)</f>
        <v>#DIV/0!</v>
      </c>
      <c r="AJ1658" s="170">
        <f>AF1658/(C1651-AH1658)</f>
        <v>0</v>
      </c>
      <c r="AK1658" s="171">
        <f>AH1664/C1651</f>
        <v>9.1664179233116261E-2</v>
      </c>
      <c r="AL1658" s="172">
        <f>AH1658/C1651</f>
        <v>0</v>
      </c>
    </row>
    <row r="1659" spans="1:38" ht="60" customHeight="1" x14ac:dyDescent="0.25">
      <c r="A1659" s="14">
        <v>9</v>
      </c>
      <c r="B1659" s="15" t="s">
        <v>7</v>
      </c>
      <c r="C1659" s="714"/>
      <c r="D1659" s="717"/>
      <c r="E1659" s="163"/>
      <c r="F1659" s="501"/>
      <c r="G1659" s="165"/>
      <c r="H1659" s="503"/>
      <c r="I1659" s="504"/>
      <c r="J1659" s="166"/>
      <c r="K1659" s="504"/>
      <c r="L1659" s="503"/>
      <c r="M1659" s="167"/>
      <c r="N1659" s="266"/>
      <c r="O1659" s="165"/>
      <c r="P1659" s="266"/>
      <c r="Q1659" s="165"/>
      <c r="R1659" s="266"/>
      <c r="S1659" s="167"/>
      <c r="T1659" s="166"/>
      <c r="U1659" s="165"/>
      <c r="V1659" s="168"/>
      <c r="W1659" s="266"/>
      <c r="X1659" s="167"/>
      <c r="Y1659" s="168"/>
      <c r="Z1659" s="266"/>
      <c r="AA1659" s="167"/>
      <c r="AB1659" s="166"/>
      <c r="AC1659" s="165"/>
      <c r="AD1659" s="166"/>
      <c r="AE1659" s="165"/>
      <c r="AF1659" s="166"/>
      <c r="AG1659" s="167">
        <f t="shared" si="1075"/>
        <v>0</v>
      </c>
      <c r="AH1659" s="166">
        <f t="shared" si="1076"/>
        <v>0</v>
      </c>
      <c r="AI1659" s="169">
        <f>AD1659/(C1651-AH1658)</f>
        <v>0</v>
      </c>
      <c r="AJ1659" s="170">
        <f>AF1659/(C1651-AH1658)</f>
        <v>0</v>
      </c>
      <c r="AK1659" s="171"/>
      <c r="AL1659" s="172">
        <f>AH1659/C1651</f>
        <v>0</v>
      </c>
    </row>
    <row r="1660" spans="1:38" ht="73.5" customHeight="1" x14ac:dyDescent="0.25">
      <c r="A1660" s="14">
        <v>10</v>
      </c>
      <c r="B1660" s="15" t="s">
        <v>8</v>
      </c>
      <c r="C1660" s="714"/>
      <c r="D1660" s="717"/>
      <c r="E1660" s="163"/>
      <c r="F1660" s="501"/>
      <c r="G1660" s="165"/>
      <c r="H1660" s="503"/>
      <c r="I1660" s="504"/>
      <c r="J1660" s="166"/>
      <c r="K1660" s="504"/>
      <c r="L1660" s="503"/>
      <c r="M1660" s="167"/>
      <c r="N1660" s="266"/>
      <c r="O1660" s="165"/>
      <c r="P1660" s="266"/>
      <c r="Q1660" s="165"/>
      <c r="R1660" s="266"/>
      <c r="S1660" s="167"/>
      <c r="T1660" s="166"/>
      <c r="U1660" s="165"/>
      <c r="V1660" s="168"/>
      <c r="W1660" s="266"/>
      <c r="X1660" s="167"/>
      <c r="Y1660" s="168"/>
      <c r="Z1660" s="266"/>
      <c r="AA1660" s="167"/>
      <c r="AB1660" s="166"/>
      <c r="AC1660" s="174"/>
      <c r="AD1660" s="175"/>
      <c r="AE1660" s="174"/>
      <c r="AF1660" s="175"/>
      <c r="AG1660" s="167">
        <f t="shared" si="1075"/>
        <v>0</v>
      </c>
      <c r="AH1660" s="166">
        <f t="shared" si="1076"/>
        <v>0</v>
      </c>
      <c r="AI1660" s="169">
        <f>AD1660/(C1651-AH1658)</f>
        <v>0</v>
      </c>
      <c r="AJ1660" s="170">
        <f>AF1660/(C1651-AH1658)</f>
        <v>0</v>
      </c>
      <c r="AK1660" s="171"/>
      <c r="AL1660" s="172">
        <f>AH1660/C1651</f>
        <v>0</v>
      </c>
    </row>
    <row r="1661" spans="1:38" ht="120" customHeight="1" x14ac:dyDescent="0.25">
      <c r="A1661" s="14">
        <v>11</v>
      </c>
      <c r="B1661" s="15" t="s">
        <v>12</v>
      </c>
      <c r="C1661" s="714"/>
      <c r="D1661" s="717"/>
      <c r="E1661" s="163"/>
      <c r="F1661" s="501"/>
      <c r="G1661" s="165"/>
      <c r="H1661" s="503"/>
      <c r="I1661" s="504"/>
      <c r="J1661" s="166"/>
      <c r="K1661" s="504"/>
      <c r="L1661" s="503"/>
      <c r="M1661" s="167"/>
      <c r="N1661" s="266"/>
      <c r="O1661" s="165"/>
      <c r="P1661" s="266"/>
      <c r="Q1661" s="165"/>
      <c r="R1661" s="266"/>
      <c r="S1661" s="167"/>
      <c r="T1661" s="166"/>
      <c r="U1661" s="165"/>
      <c r="V1661" s="168"/>
      <c r="W1661" s="266"/>
      <c r="X1661" s="167"/>
      <c r="Y1661" s="168"/>
      <c r="Z1661" s="266"/>
      <c r="AA1661" s="167"/>
      <c r="AB1661" s="166"/>
      <c r="AC1661" s="165"/>
      <c r="AD1661" s="166"/>
      <c r="AE1661" s="165"/>
      <c r="AF1661" s="166"/>
      <c r="AG1661" s="167">
        <f t="shared" si="1075"/>
        <v>0</v>
      </c>
      <c r="AH1661" s="166">
        <f t="shared" si="1076"/>
        <v>0</v>
      </c>
      <c r="AI1661" s="169">
        <f>AD1661/(C1651-AH1658)</f>
        <v>0</v>
      </c>
      <c r="AJ1661" s="170">
        <f>AF1661/(C1651-AH1658)</f>
        <v>0</v>
      </c>
      <c r="AK1661" s="171"/>
      <c r="AL1661" s="172">
        <f>AH1661/C1651</f>
        <v>0</v>
      </c>
    </row>
    <row r="1662" spans="1:38" ht="63.75" customHeight="1" x14ac:dyDescent="0.25">
      <c r="A1662" s="14">
        <v>12</v>
      </c>
      <c r="B1662" s="15" t="s">
        <v>9</v>
      </c>
      <c r="C1662" s="714"/>
      <c r="D1662" s="717"/>
      <c r="E1662" s="163"/>
      <c r="F1662" s="501"/>
      <c r="G1662" s="165"/>
      <c r="H1662" s="503"/>
      <c r="I1662" s="504"/>
      <c r="J1662" s="166"/>
      <c r="K1662" s="504"/>
      <c r="L1662" s="503"/>
      <c r="M1662" s="167"/>
      <c r="N1662" s="266"/>
      <c r="O1662" s="165"/>
      <c r="P1662" s="266"/>
      <c r="Q1662" s="165"/>
      <c r="R1662" s="266"/>
      <c r="S1662" s="167"/>
      <c r="T1662" s="166"/>
      <c r="U1662" s="165"/>
      <c r="V1662" s="168"/>
      <c r="W1662" s="266"/>
      <c r="X1662" s="167"/>
      <c r="Y1662" s="168"/>
      <c r="Z1662" s="266"/>
      <c r="AA1662" s="167"/>
      <c r="AB1662" s="166"/>
      <c r="AC1662" s="165"/>
      <c r="AD1662" s="166"/>
      <c r="AE1662" s="165"/>
      <c r="AF1662" s="166"/>
      <c r="AG1662" s="167">
        <f t="shared" si="1075"/>
        <v>0</v>
      </c>
      <c r="AH1662" s="166">
        <f t="shared" si="1076"/>
        <v>0</v>
      </c>
      <c r="AI1662" s="169">
        <f>AD1662/(C1651-AH1658)</f>
        <v>0</v>
      </c>
      <c r="AJ1662" s="170">
        <f>AF1662/(C1651-AH1658)</f>
        <v>0</v>
      </c>
      <c r="AK1662" s="171"/>
      <c r="AL1662" s="172">
        <f>AH1662/C1651</f>
        <v>0</v>
      </c>
    </row>
    <row r="1663" spans="1:38" ht="62.25" customHeight="1" thickBot="1" x14ac:dyDescent="0.3">
      <c r="A1663" s="16">
        <v>13</v>
      </c>
      <c r="B1663" s="17" t="s">
        <v>10</v>
      </c>
      <c r="C1663" s="715"/>
      <c r="D1663" s="718"/>
      <c r="E1663" s="176"/>
      <c r="F1663" s="177"/>
      <c r="G1663" s="178"/>
      <c r="H1663" s="179"/>
      <c r="I1663" s="269"/>
      <c r="J1663" s="180"/>
      <c r="K1663" s="269"/>
      <c r="L1663" s="268"/>
      <c r="M1663" s="181"/>
      <c r="N1663" s="268"/>
      <c r="O1663" s="178"/>
      <c r="P1663" s="179"/>
      <c r="Q1663" s="178"/>
      <c r="R1663" s="179"/>
      <c r="S1663" s="182"/>
      <c r="T1663" s="179"/>
      <c r="U1663" s="178"/>
      <c r="V1663" s="183"/>
      <c r="W1663" s="179"/>
      <c r="X1663" s="182"/>
      <c r="Y1663" s="183"/>
      <c r="Z1663" s="179"/>
      <c r="AA1663" s="182"/>
      <c r="AB1663" s="179"/>
      <c r="AC1663" s="178"/>
      <c r="AD1663" s="179"/>
      <c r="AE1663" s="178"/>
      <c r="AF1663" s="179"/>
      <c r="AG1663" s="182">
        <f t="shared" si="1075"/>
        <v>0</v>
      </c>
      <c r="AH1663" s="179">
        <f t="shared" si="1076"/>
        <v>0</v>
      </c>
      <c r="AI1663" s="184">
        <f>AD1663/(C1651-AH1658)</f>
        <v>0</v>
      </c>
      <c r="AJ1663" s="185">
        <f>AF1663/(C1651-AH1658)</f>
        <v>0</v>
      </c>
      <c r="AK1663" s="186"/>
      <c r="AL1663" s="187">
        <f>AH1663/C1651</f>
        <v>0</v>
      </c>
    </row>
    <row r="1664" spans="1:38" ht="29.25" customHeight="1" thickBot="1" x14ac:dyDescent="0.3">
      <c r="A1664" s="719" t="s">
        <v>40</v>
      </c>
      <c r="B1664" s="720"/>
      <c r="C1664" s="11">
        <f>C1651</f>
        <v>216387.69</v>
      </c>
      <c r="D1664" s="11">
        <f>D1651</f>
        <v>196552.69</v>
      </c>
      <c r="E1664" s="56">
        <f t="shared" ref="E1664:L1664" si="1078">SUM(E1651:E1663)</f>
        <v>2</v>
      </c>
      <c r="F1664" s="236">
        <f t="shared" si="1078"/>
        <v>128322.54</v>
      </c>
      <c r="G1664" s="56">
        <f t="shared" si="1078"/>
        <v>6</v>
      </c>
      <c r="H1664" s="236">
        <f t="shared" si="1078"/>
        <v>128986.42</v>
      </c>
      <c r="I1664" s="241">
        <f t="shared" si="1078"/>
        <v>1</v>
      </c>
      <c r="J1664" s="57">
        <f t="shared" si="1078"/>
        <v>109407.63</v>
      </c>
      <c r="K1664" s="241">
        <f t="shared" si="1078"/>
        <v>5</v>
      </c>
      <c r="L1664" s="244">
        <f t="shared" si="1078"/>
        <v>106980.06</v>
      </c>
      <c r="M1664" s="51">
        <f>SUM(M1651:M1663)</f>
        <v>6</v>
      </c>
      <c r="N1664" s="244">
        <f>SUM(N1651:N1663)</f>
        <v>216387.69</v>
      </c>
      <c r="O1664" s="97">
        <f>SUM(O1651:O1663)</f>
        <v>0</v>
      </c>
      <c r="P1664" s="236">
        <f>SUM(P1651:P1663)</f>
        <v>0</v>
      </c>
      <c r="Q1664" s="86">
        <f t="shared" ref="Q1664:AJ1664" si="1079">SUM(Q1651:Q1663)</f>
        <v>0</v>
      </c>
      <c r="R1664" s="236">
        <f t="shared" si="1079"/>
        <v>0</v>
      </c>
      <c r="S1664" s="75">
        <f t="shared" si="1079"/>
        <v>0</v>
      </c>
      <c r="T1664" s="46">
        <f t="shared" si="1079"/>
        <v>0</v>
      </c>
      <c r="U1664" s="86">
        <f t="shared" si="1079"/>
        <v>0</v>
      </c>
      <c r="V1664" s="236">
        <f t="shared" si="1079"/>
        <v>0</v>
      </c>
      <c r="W1664" s="236">
        <f t="shared" si="1079"/>
        <v>0</v>
      </c>
      <c r="X1664" s="75">
        <f t="shared" si="1079"/>
        <v>1</v>
      </c>
      <c r="Y1664" s="236">
        <f t="shared" si="1079"/>
        <v>445</v>
      </c>
      <c r="Z1664" s="236">
        <f t="shared" si="1079"/>
        <v>19835</v>
      </c>
      <c r="AA1664" s="75">
        <f t="shared" si="1079"/>
        <v>1</v>
      </c>
      <c r="AB1664" s="46">
        <f t="shared" si="1079"/>
        <v>19835</v>
      </c>
      <c r="AC1664" s="86">
        <f t="shared" si="1079"/>
        <v>0</v>
      </c>
      <c r="AD1664" s="46">
        <f t="shared" si="1079"/>
        <v>0</v>
      </c>
      <c r="AE1664" s="86">
        <f t="shared" si="1079"/>
        <v>0</v>
      </c>
      <c r="AF1664" s="46">
        <f t="shared" si="1079"/>
        <v>0</v>
      </c>
      <c r="AG1664" s="75">
        <f t="shared" si="1079"/>
        <v>1</v>
      </c>
      <c r="AH1664" s="46">
        <f t="shared" si="1079"/>
        <v>19835</v>
      </c>
      <c r="AI1664" s="87" t="e">
        <f t="shared" si="1079"/>
        <v>#DIV/0!</v>
      </c>
      <c r="AJ1664" s="87">
        <f t="shared" si="1079"/>
        <v>0</v>
      </c>
      <c r="AK1664" s="130">
        <f>AK1658</f>
        <v>9.1664179233116261E-2</v>
      </c>
      <c r="AL1664" s="128">
        <f>AH1664/C1651</f>
        <v>9.1664179233116261E-2</v>
      </c>
    </row>
    <row r="1665" spans="1:39" ht="21.75" thickBot="1" x14ac:dyDescent="0.3">
      <c r="AF1665" s="24" t="s">
        <v>113</v>
      </c>
      <c r="AG1665" s="72">
        <v>4.3499999999999996</v>
      </c>
      <c r="AH1665" s="25">
        <f>AH1664/AG1665</f>
        <v>4559.7701149425293</v>
      </c>
    </row>
    <row r="1666" spans="1:39" ht="15.75" thickTop="1" x14ac:dyDescent="0.25">
      <c r="A1666" s="721" t="s">
        <v>45</v>
      </c>
      <c r="B1666" s="722"/>
      <c r="C1666" s="722"/>
      <c r="D1666" s="722"/>
      <c r="E1666" s="722"/>
      <c r="F1666" s="722"/>
      <c r="G1666" s="722"/>
      <c r="H1666" s="722"/>
      <c r="I1666" s="722"/>
      <c r="J1666" s="722"/>
      <c r="K1666" s="723"/>
      <c r="L1666" s="722"/>
      <c r="M1666" s="722"/>
      <c r="N1666" s="722"/>
      <c r="O1666" s="722"/>
      <c r="P1666" s="722"/>
      <c r="Q1666" s="724"/>
    </row>
    <row r="1667" spans="1:39" ht="18.75" x14ac:dyDescent="0.3">
      <c r="A1667" s="725"/>
      <c r="B1667" s="726"/>
      <c r="C1667" s="726"/>
      <c r="D1667" s="726"/>
      <c r="E1667" s="726"/>
      <c r="F1667" s="726"/>
      <c r="G1667" s="726"/>
      <c r="H1667" s="726"/>
      <c r="I1667" s="726"/>
      <c r="J1667" s="726"/>
      <c r="K1667" s="727"/>
      <c r="L1667" s="726"/>
      <c r="M1667" s="726"/>
      <c r="N1667" s="726"/>
      <c r="O1667" s="726"/>
      <c r="P1667" s="726"/>
      <c r="Q1667" s="728"/>
      <c r="AF1667" s="33"/>
    </row>
    <row r="1668" spans="1:39" ht="15.75" x14ac:dyDescent="0.25">
      <c r="A1668" s="725"/>
      <c r="B1668" s="726"/>
      <c r="C1668" s="726"/>
      <c r="D1668" s="726"/>
      <c r="E1668" s="726"/>
      <c r="F1668" s="726"/>
      <c r="G1668" s="726"/>
      <c r="H1668" s="726"/>
      <c r="I1668" s="726"/>
      <c r="J1668" s="726"/>
      <c r="K1668" s="727"/>
      <c r="L1668" s="726"/>
      <c r="M1668" s="726"/>
      <c r="N1668" s="726"/>
      <c r="O1668" s="726"/>
      <c r="P1668" s="726"/>
      <c r="Q1668" s="728"/>
      <c r="AE1668" s="34" t="s">
        <v>66</v>
      </c>
      <c r="AF1668" s="24"/>
    </row>
    <row r="1669" spans="1:39" ht="15.75" x14ac:dyDescent="0.25">
      <c r="A1669" s="725"/>
      <c r="B1669" s="726"/>
      <c r="C1669" s="726"/>
      <c r="D1669" s="726"/>
      <c r="E1669" s="726"/>
      <c r="F1669" s="726"/>
      <c r="G1669" s="726"/>
      <c r="H1669" s="726"/>
      <c r="I1669" s="726"/>
      <c r="J1669" s="726"/>
      <c r="K1669" s="727"/>
      <c r="L1669" s="726"/>
      <c r="M1669" s="726"/>
      <c r="N1669" s="726"/>
      <c r="O1669" s="726"/>
      <c r="P1669" s="726"/>
      <c r="Q1669" s="728"/>
      <c r="AE1669" s="34" t="s">
        <v>46</v>
      </c>
      <c r="AF1669" s="54">
        <f>(Z1664-Z1658)+(AF1664-AF1658)</f>
        <v>19835</v>
      </c>
    </row>
    <row r="1670" spans="1:39" ht="15.75" x14ac:dyDescent="0.25">
      <c r="A1670" s="725"/>
      <c r="B1670" s="726"/>
      <c r="C1670" s="726"/>
      <c r="D1670" s="726"/>
      <c r="E1670" s="726"/>
      <c r="F1670" s="726"/>
      <c r="G1670" s="726"/>
      <c r="H1670" s="726"/>
      <c r="I1670" s="726"/>
      <c r="J1670" s="726"/>
      <c r="K1670" s="727"/>
      <c r="L1670" s="726"/>
      <c r="M1670" s="726"/>
      <c r="N1670" s="726"/>
      <c r="O1670" s="726"/>
      <c r="P1670" s="726"/>
      <c r="Q1670" s="728"/>
      <c r="AE1670" s="34" t="s">
        <v>47</v>
      </c>
      <c r="AF1670" s="54">
        <f>W1664+AD1664</f>
        <v>0</v>
      </c>
    </row>
    <row r="1671" spans="1:39" ht="15.75" x14ac:dyDescent="0.25">
      <c r="A1671" s="725"/>
      <c r="B1671" s="726"/>
      <c r="C1671" s="726"/>
      <c r="D1671" s="726"/>
      <c r="E1671" s="726"/>
      <c r="F1671" s="726"/>
      <c r="G1671" s="726"/>
      <c r="H1671" s="726"/>
      <c r="I1671" s="726"/>
      <c r="J1671" s="726"/>
      <c r="K1671" s="727"/>
      <c r="L1671" s="726"/>
      <c r="M1671" s="726"/>
      <c r="N1671" s="726"/>
      <c r="O1671" s="726"/>
      <c r="P1671" s="726"/>
      <c r="Q1671" s="728"/>
      <c r="AE1671" s="34" t="s">
        <v>48</v>
      </c>
      <c r="AF1671" s="54">
        <f>Z1658+AF1658</f>
        <v>0</v>
      </c>
    </row>
    <row r="1672" spans="1:39" ht="15.75" x14ac:dyDescent="0.25">
      <c r="A1672" s="725"/>
      <c r="B1672" s="726"/>
      <c r="C1672" s="726"/>
      <c r="D1672" s="726"/>
      <c r="E1672" s="726"/>
      <c r="F1672" s="726"/>
      <c r="G1672" s="726"/>
      <c r="H1672" s="726"/>
      <c r="I1672" s="726"/>
      <c r="J1672" s="726"/>
      <c r="K1672" s="727"/>
      <c r="L1672" s="726"/>
      <c r="M1672" s="726"/>
      <c r="N1672" s="726"/>
      <c r="O1672" s="726"/>
      <c r="P1672" s="726"/>
      <c r="Q1672" s="728"/>
      <c r="AE1672" s="34" t="s">
        <v>49</v>
      </c>
      <c r="AF1672" s="55">
        <f>SUM(AF1669:AF1671)</f>
        <v>19835</v>
      </c>
    </row>
    <row r="1673" spans="1:39" x14ac:dyDescent="0.25">
      <c r="A1673" s="725"/>
      <c r="B1673" s="726"/>
      <c r="C1673" s="726"/>
      <c r="D1673" s="726"/>
      <c r="E1673" s="726"/>
      <c r="F1673" s="726"/>
      <c r="G1673" s="726"/>
      <c r="H1673" s="726"/>
      <c r="I1673" s="726"/>
      <c r="J1673" s="726"/>
      <c r="K1673" s="727"/>
      <c r="L1673" s="726"/>
      <c r="M1673" s="726"/>
      <c r="N1673" s="726"/>
      <c r="O1673" s="726"/>
      <c r="P1673" s="726"/>
      <c r="Q1673" s="728"/>
    </row>
    <row r="1674" spans="1:39" ht="15.75" thickBot="1" x14ac:dyDescent="0.3">
      <c r="A1674" s="729"/>
      <c r="B1674" s="730"/>
      <c r="C1674" s="730"/>
      <c r="D1674" s="730"/>
      <c r="E1674" s="730"/>
      <c r="F1674" s="730"/>
      <c r="G1674" s="730"/>
      <c r="H1674" s="730"/>
      <c r="I1674" s="730"/>
      <c r="J1674" s="730"/>
      <c r="K1674" s="731"/>
      <c r="L1674" s="730"/>
      <c r="M1674" s="730"/>
      <c r="N1674" s="730"/>
      <c r="O1674" s="730"/>
      <c r="P1674" s="730"/>
      <c r="Q1674" s="732"/>
    </row>
    <row r="1675" spans="1:39" ht="15.75" thickTop="1" x14ac:dyDescent="0.25"/>
    <row r="1677" spans="1:39" ht="15.75" thickBot="1" x14ac:dyDescent="0.3"/>
    <row r="1678" spans="1:39" ht="27" thickBot="1" x14ac:dyDescent="0.3">
      <c r="A1678" s="733" t="s">
        <v>150</v>
      </c>
      <c r="B1678" s="734"/>
      <c r="C1678" s="734"/>
      <c r="D1678" s="734"/>
      <c r="E1678" s="734"/>
      <c r="F1678" s="734"/>
      <c r="G1678" s="734"/>
      <c r="H1678" s="734"/>
      <c r="I1678" s="734"/>
      <c r="J1678" s="734"/>
      <c r="K1678" s="735"/>
      <c r="L1678" s="734"/>
      <c r="M1678" s="734"/>
      <c r="N1678" s="734"/>
      <c r="O1678" s="734"/>
      <c r="P1678" s="734"/>
      <c r="Q1678" s="734"/>
      <c r="R1678" s="734"/>
      <c r="S1678" s="734"/>
      <c r="T1678" s="734"/>
      <c r="U1678" s="734"/>
      <c r="V1678" s="734"/>
      <c r="W1678" s="734"/>
      <c r="X1678" s="734"/>
      <c r="Y1678" s="734"/>
      <c r="Z1678" s="734"/>
      <c r="AA1678" s="734"/>
      <c r="AB1678" s="734"/>
      <c r="AC1678" s="734"/>
      <c r="AD1678" s="734"/>
      <c r="AE1678" s="734"/>
      <c r="AF1678" s="734"/>
      <c r="AG1678" s="734"/>
      <c r="AH1678" s="734"/>
      <c r="AI1678" s="734"/>
      <c r="AJ1678" s="734"/>
      <c r="AK1678" s="736"/>
      <c r="AL1678" s="73"/>
      <c r="AM1678" s="45"/>
    </row>
    <row r="1679" spans="1:39" ht="21" customHeight="1" x14ac:dyDescent="0.25">
      <c r="A1679" s="737" t="s">
        <v>114</v>
      </c>
      <c r="B1679" s="738"/>
      <c r="C1679" s="744" t="s">
        <v>41</v>
      </c>
      <c r="D1679" s="745"/>
      <c r="E1679" s="748" t="s">
        <v>100</v>
      </c>
      <c r="F1679" s="749"/>
      <c r="G1679" s="749"/>
      <c r="H1679" s="749"/>
      <c r="I1679" s="749"/>
      <c r="J1679" s="749"/>
      <c r="K1679" s="750"/>
      <c r="L1679" s="749"/>
      <c r="M1679" s="749"/>
      <c r="N1679" s="749"/>
      <c r="O1679" s="754" t="s">
        <v>77</v>
      </c>
      <c r="P1679" s="755"/>
      <c r="Q1679" s="755"/>
      <c r="R1679" s="755"/>
      <c r="S1679" s="755"/>
      <c r="T1679" s="755"/>
      <c r="U1679" s="755"/>
      <c r="V1679" s="755"/>
      <c r="W1679" s="755"/>
      <c r="X1679" s="755"/>
      <c r="Y1679" s="755"/>
      <c r="Z1679" s="755"/>
      <c r="AA1679" s="755"/>
      <c r="AB1679" s="755"/>
      <c r="AC1679" s="755"/>
      <c r="AD1679" s="755"/>
      <c r="AE1679" s="755"/>
      <c r="AF1679" s="755"/>
      <c r="AG1679" s="755"/>
      <c r="AH1679" s="755"/>
      <c r="AI1679" s="755"/>
      <c r="AJ1679" s="755"/>
      <c r="AK1679" s="756"/>
      <c r="AL1679" s="63"/>
    </row>
    <row r="1680" spans="1:39" ht="36" customHeight="1" thickBot="1" x14ac:dyDescent="0.3">
      <c r="A1680" s="739"/>
      <c r="B1680" s="740"/>
      <c r="C1680" s="746"/>
      <c r="D1680" s="747"/>
      <c r="E1680" s="751"/>
      <c r="F1680" s="752"/>
      <c r="G1680" s="752"/>
      <c r="H1680" s="752"/>
      <c r="I1680" s="752"/>
      <c r="J1680" s="752"/>
      <c r="K1680" s="753"/>
      <c r="L1680" s="752"/>
      <c r="M1680" s="752"/>
      <c r="N1680" s="752"/>
      <c r="O1680" s="757"/>
      <c r="P1680" s="758"/>
      <c r="Q1680" s="758"/>
      <c r="R1680" s="758"/>
      <c r="S1680" s="758"/>
      <c r="T1680" s="758"/>
      <c r="U1680" s="758"/>
      <c r="V1680" s="758"/>
      <c r="W1680" s="758"/>
      <c r="X1680" s="758"/>
      <c r="Y1680" s="758"/>
      <c r="Z1680" s="758"/>
      <c r="AA1680" s="758"/>
      <c r="AB1680" s="758"/>
      <c r="AC1680" s="758"/>
      <c r="AD1680" s="758"/>
      <c r="AE1680" s="758"/>
      <c r="AF1680" s="758"/>
      <c r="AG1680" s="758"/>
      <c r="AH1680" s="758"/>
      <c r="AI1680" s="758"/>
      <c r="AJ1680" s="758"/>
      <c r="AK1680" s="759"/>
      <c r="AL1680" s="63"/>
    </row>
    <row r="1681" spans="1:39" s="33" customFormat="1" ht="84" customHeight="1" thickBot="1" x14ac:dyDescent="0.35">
      <c r="A1681" s="739"/>
      <c r="B1681" s="741"/>
      <c r="C1681" s="760" t="s">
        <v>43</v>
      </c>
      <c r="D1681" s="762" t="s">
        <v>44</v>
      </c>
      <c r="E1681" s="764" t="s">
        <v>59</v>
      </c>
      <c r="F1681" s="765"/>
      <c r="G1681" s="765"/>
      <c r="H1681" s="766"/>
      <c r="I1681" s="767" t="s">
        <v>58</v>
      </c>
      <c r="J1681" s="768"/>
      <c r="K1681" s="769"/>
      <c r="L1681" s="770"/>
      <c r="M1681" s="771" t="s">
        <v>49</v>
      </c>
      <c r="N1681" s="772"/>
      <c r="O1681" s="773" t="s">
        <v>103</v>
      </c>
      <c r="P1681" s="774"/>
      <c r="Q1681" s="774"/>
      <c r="R1681" s="775"/>
      <c r="S1681" s="776" t="s">
        <v>49</v>
      </c>
      <c r="T1681" s="777"/>
      <c r="U1681" s="778" t="s">
        <v>104</v>
      </c>
      <c r="V1681" s="779"/>
      <c r="W1681" s="779"/>
      <c r="X1681" s="779"/>
      <c r="Y1681" s="779"/>
      <c r="Z1681" s="780"/>
      <c r="AA1681" s="781" t="s">
        <v>49</v>
      </c>
      <c r="AB1681" s="782"/>
      <c r="AC1681" s="783" t="s">
        <v>105</v>
      </c>
      <c r="AD1681" s="784"/>
      <c r="AE1681" s="784"/>
      <c r="AF1681" s="785"/>
      <c r="AG1681" s="786" t="s">
        <v>49</v>
      </c>
      <c r="AH1681" s="787"/>
      <c r="AI1681" s="788" t="s">
        <v>23</v>
      </c>
      <c r="AJ1681" s="789"/>
      <c r="AK1681" s="790"/>
      <c r="AL1681" s="62"/>
    </row>
    <row r="1682" spans="1:39" ht="113.25" thickBot="1" x14ac:dyDescent="0.3">
      <c r="A1682" s="742"/>
      <c r="B1682" s="743"/>
      <c r="C1682" s="761"/>
      <c r="D1682" s="763"/>
      <c r="E1682" s="91" t="s">
        <v>81</v>
      </c>
      <c r="F1682" s="619" t="s">
        <v>82</v>
      </c>
      <c r="G1682" s="91" t="s">
        <v>83</v>
      </c>
      <c r="H1682" s="619" t="s">
        <v>84</v>
      </c>
      <c r="I1682" s="197" t="s">
        <v>81</v>
      </c>
      <c r="J1682" s="64" t="s">
        <v>92</v>
      </c>
      <c r="K1682" s="197" t="s">
        <v>93</v>
      </c>
      <c r="L1682" s="64" t="s">
        <v>94</v>
      </c>
      <c r="M1682" s="98" t="s">
        <v>85</v>
      </c>
      <c r="N1682" s="207" t="s">
        <v>86</v>
      </c>
      <c r="O1682" s="100" t="s">
        <v>87</v>
      </c>
      <c r="P1682" s="102" t="s">
        <v>101</v>
      </c>
      <c r="Q1682" s="100" t="s">
        <v>88</v>
      </c>
      <c r="R1682" s="102" t="s">
        <v>102</v>
      </c>
      <c r="S1682" s="103" t="s">
        <v>89</v>
      </c>
      <c r="T1682" s="213" t="s">
        <v>90</v>
      </c>
      <c r="U1682" s="104" t="s">
        <v>87</v>
      </c>
      <c r="V1682" s="107" t="s">
        <v>106</v>
      </c>
      <c r="W1682" s="105" t="s">
        <v>107</v>
      </c>
      <c r="X1682" s="108" t="s">
        <v>88</v>
      </c>
      <c r="Y1682" s="107" t="s">
        <v>108</v>
      </c>
      <c r="Z1682" s="105" t="s">
        <v>109</v>
      </c>
      <c r="AA1682" s="110" t="s">
        <v>95</v>
      </c>
      <c r="AB1682" s="111" t="s">
        <v>96</v>
      </c>
      <c r="AC1682" s="112" t="s">
        <v>87</v>
      </c>
      <c r="AD1682" s="113" t="s">
        <v>101</v>
      </c>
      <c r="AE1682" s="112" t="s">
        <v>88</v>
      </c>
      <c r="AF1682" s="113" t="s">
        <v>102</v>
      </c>
      <c r="AG1682" s="114" t="s">
        <v>91</v>
      </c>
      <c r="AH1682" s="115" t="s">
        <v>110</v>
      </c>
      <c r="AI1682" s="120" t="s">
        <v>111</v>
      </c>
      <c r="AJ1682" s="122" t="s">
        <v>112</v>
      </c>
      <c r="AK1682" s="151" t="s">
        <v>79</v>
      </c>
      <c r="AL1682" s="58"/>
      <c r="AM1682" s="59"/>
    </row>
    <row r="1683" spans="1:39" ht="15.75" thickBot="1" x14ac:dyDescent="0.3">
      <c r="A1683" s="708" t="s">
        <v>1</v>
      </c>
      <c r="B1683" s="709"/>
      <c r="C1683" s="139" t="s">
        <v>2</v>
      </c>
      <c r="D1683" s="143" t="s">
        <v>3</v>
      </c>
      <c r="E1683" s="144" t="s">
        <v>4</v>
      </c>
      <c r="F1683" s="264" t="s">
        <v>5</v>
      </c>
      <c r="G1683" s="144" t="s">
        <v>33</v>
      </c>
      <c r="H1683" s="264" t="s">
        <v>34</v>
      </c>
      <c r="I1683" s="263" t="s">
        <v>18</v>
      </c>
      <c r="J1683" s="146" t="s">
        <v>19</v>
      </c>
      <c r="K1683" s="263" t="s">
        <v>20</v>
      </c>
      <c r="L1683" s="264" t="s">
        <v>21</v>
      </c>
      <c r="M1683" s="145" t="s">
        <v>22</v>
      </c>
      <c r="N1683" s="264" t="s">
        <v>35</v>
      </c>
      <c r="O1683" s="144" t="s">
        <v>36</v>
      </c>
      <c r="P1683" s="264" t="s">
        <v>37</v>
      </c>
      <c r="Q1683" s="144" t="s">
        <v>38</v>
      </c>
      <c r="R1683" s="264" t="s">
        <v>24</v>
      </c>
      <c r="S1683" s="145" t="s">
        <v>25</v>
      </c>
      <c r="T1683" s="146" t="s">
        <v>26</v>
      </c>
      <c r="U1683" s="144" t="s">
        <v>27</v>
      </c>
      <c r="V1683" s="88" t="s">
        <v>28</v>
      </c>
      <c r="W1683" s="147" t="s">
        <v>29</v>
      </c>
      <c r="X1683" s="148" t="s">
        <v>30</v>
      </c>
      <c r="Y1683" s="89" t="s">
        <v>31</v>
      </c>
      <c r="Z1683" s="264" t="s">
        <v>32</v>
      </c>
      <c r="AA1683" s="145" t="s">
        <v>51</v>
      </c>
      <c r="AB1683" s="140" t="s">
        <v>52</v>
      </c>
      <c r="AC1683" s="144" t="s">
        <v>53</v>
      </c>
      <c r="AD1683" s="140" t="s">
        <v>54</v>
      </c>
      <c r="AE1683" s="144" t="s">
        <v>55</v>
      </c>
      <c r="AF1683" s="140" t="s">
        <v>56</v>
      </c>
      <c r="AG1683" s="145" t="s">
        <v>60</v>
      </c>
      <c r="AH1683" s="140" t="s">
        <v>61</v>
      </c>
      <c r="AI1683" s="139" t="s">
        <v>62</v>
      </c>
      <c r="AJ1683" s="140" t="s">
        <v>63</v>
      </c>
      <c r="AK1683" s="152" t="s">
        <v>64</v>
      </c>
      <c r="AL1683" s="60"/>
      <c r="AM1683" s="59"/>
    </row>
    <row r="1684" spans="1:39" ht="37.5" x14ac:dyDescent="0.25">
      <c r="A1684" s="31">
        <v>1</v>
      </c>
      <c r="B1684" s="131" t="s">
        <v>71</v>
      </c>
      <c r="C1684" s="864">
        <f>C1651</f>
        <v>216387.69</v>
      </c>
      <c r="D1684" s="865">
        <f>C1684-AH1695</f>
        <v>196552.69</v>
      </c>
      <c r="E1684" s="467">
        <v>1</v>
      </c>
      <c r="F1684" s="468">
        <v>109407.63</v>
      </c>
      <c r="G1684" s="434">
        <v>6</v>
      </c>
      <c r="H1684" s="475">
        <v>128986.42</v>
      </c>
      <c r="I1684" s="199">
        <v>1</v>
      </c>
      <c r="J1684" s="437">
        <v>109407.63</v>
      </c>
      <c r="K1684" s="199">
        <v>5</v>
      </c>
      <c r="L1684" s="437">
        <v>106980.06</v>
      </c>
      <c r="M1684" s="248">
        <f t="shared" ref="M1684:M1694" si="1080">SUM(I1684,K1684)</f>
        <v>6</v>
      </c>
      <c r="N1684" s="249">
        <f t="shared" ref="N1684:N1694" si="1081">SUM(J1684,L1684)</f>
        <v>216387.69</v>
      </c>
      <c r="O1684" s="226"/>
      <c r="P1684" s="221"/>
      <c r="Q1684" s="226"/>
      <c r="R1684" s="221"/>
      <c r="S1684" s="245">
        <f t="shared" ref="S1684:S1694" si="1082">O1684+Q1684</f>
        <v>0</v>
      </c>
      <c r="T1684" s="246">
        <f t="shared" ref="T1684:T1694" si="1083">P1684+R1684</f>
        <v>0</v>
      </c>
      <c r="U1684" s="443">
        <v>0</v>
      </c>
      <c r="V1684" s="444">
        <v>0</v>
      </c>
      <c r="W1684" s="442">
        <v>0</v>
      </c>
      <c r="X1684" s="452">
        <v>1</v>
      </c>
      <c r="Y1684" s="444">
        <v>445</v>
      </c>
      <c r="Z1684" s="442">
        <v>19835</v>
      </c>
      <c r="AA1684" s="239">
        <f t="shared" ref="AA1684:AA1694" si="1084">U1684+X1684</f>
        <v>1</v>
      </c>
      <c r="AB1684" s="229">
        <f t="shared" ref="AB1684:AB1694" si="1085">W1684+Z1684</f>
        <v>19835</v>
      </c>
      <c r="AC1684" s="219"/>
      <c r="AD1684" s="222"/>
      <c r="AE1684" s="219"/>
      <c r="AF1684" s="222"/>
      <c r="AG1684" s="261">
        <f t="shared" ref="AG1684:AG1694" si="1086">U1684+X1684+AC1684+AE1684</f>
        <v>1</v>
      </c>
      <c r="AH1684" s="262">
        <f t="shared" ref="AH1684:AH1694" si="1087">W1684+Z1684+AD1684+AF1684</f>
        <v>19835</v>
      </c>
      <c r="AI1684" s="67">
        <f>AD1684/C1651</f>
        <v>0</v>
      </c>
      <c r="AJ1684" s="141">
        <f>AF1684/C1651</f>
        <v>0</v>
      </c>
      <c r="AK1684" s="153">
        <f>AH1684/C1651</f>
        <v>9.1664179233116261E-2</v>
      </c>
      <c r="AL1684" s="61"/>
      <c r="AM1684" s="59"/>
    </row>
    <row r="1685" spans="1:39" ht="75" x14ac:dyDescent="0.25">
      <c r="A1685" s="32">
        <v>2</v>
      </c>
      <c r="B1685" s="131" t="s">
        <v>72</v>
      </c>
      <c r="C1685" s="864"/>
      <c r="D1685" s="865"/>
      <c r="E1685" s="467"/>
      <c r="F1685" s="468"/>
      <c r="G1685" s="434"/>
      <c r="H1685" s="475"/>
      <c r="I1685" s="199"/>
      <c r="J1685" s="437"/>
      <c r="K1685" s="199"/>
      <c r="L1685" s="437"/>
      <c r="M1685" s="248">
        <f t="shared" si="1080"/>
        <v>0</v>
      </c>
      <c r="N1685" s="249">
        <f t="shared" si="1081"/>
        <v>0</v>
      </c>
      <c r="O1685" s="226"/>
      <c r="P1685" s="221"/>
      <c r="Q1685" s="226"/>
      <c r="R1685" s="221"/>
      <c r="S1685" s="245">
        <f t="shared" si="1082"/>
        <v>0</v>
      </c>
      <c r="T1685" s="246">
        <f t="shared" si="1083"/>
        <v>0</v>
      </c>
      <c r="U1685" s="443"/>
      <c r="V1685" s="444"/>
      <c r="W1685" s="442"/>
      <c r="X1685" s="452"/>
      <c r="Y1685" s="444"/>
      <c r="Z1685" s="442"/>
      <c r="AA1685" s="239">
        <f t="shared" si="1084"/>
        <v>0</v>
      </c>
      <c r="AB1685" s="229">
        <f t="shared" si="1085"/>
        <v>0</v>
      </c>
      <c r="AC1685" s="219"/>
      <c r="AD1685" s="222"/>
      <c r="AE1685" s="219"/>
      <c r="AF1685" s="222"/>
      <c r="AG1685" s="261">
        <f t="shared" si="1086"/>
        <v>0</v>
      </c>
      <c r="AH1685" s="262">
        <f t="shared" si="1087"/>
        <v>0</v>
      </c>
      <c r="AI1685" s="67">
        <f>AD1685/C1651</f>
        <v>0</v>
      </c>
      <c r="AJ1685" s="141">
        <f>AF1685/C1651</f>
        <v>0</v>
      </c>
      <c r="AK1685" s="153">
        <f>AH1685/C1651</f>
        <v>0</v>
      </c>
      <c r="AL1685" s="61"/>
      <c r="AM1685" s="59"/>
    </row>
    <row r="1686" spans="1:39" ht="37.5" x14ac:dyDescent="0.25">
      <c r="A1686" s="32">
        <v>3</v>
      </c>
      <c r="B1686" s="131" t="s">
        <v>73</v>
      </c>
      <c r="C1686" s="864"/>
      <c r="D1686" s="865"/>
      <c r="E1686" s="467"/>
      <c r="F1686" s="468"/>
      <c r="G1686" s="434"/>
      <c r="H1686" s="475"/>
      <c r="I1686" s="199"/>
      <c r="J1686" s="437"/>
      <c r="K1686" s="199"/>
      <c r="L1686" s="437"/>
      <c r="M1686" s="248">
        <f t="shared" si="1080"/>
        <v>0</v>
      </c>
      <c r="N1686" s="249">
        <f t="shared" si="1081"/>
        <v>0</v>
      </c>
      <c r="O1686" s="226"/>
      <c r="P1686" s="221"/>
      <c r="Q1686" s="226"/>
      <c r="R1686" s="221"/>
      <c r="S1686" s="245">
        <f t="shared" si="1082"/>
        <v>0</v>
      </c>
      <c r="T1686" s="246">
        <f t="shared" si="1083"/>
        <v>0</v>
      </c>
      <c r="U1686" s="443"/>
      <c r="V1686" s="444"/>
      <c r="W1686" s="442"/>
      <c r="X1686" s="452"/>
      <c r="Y1686" s="444"/>
      <c r="Z1686" s="442"/>
      <c r="AA1686" s="239">
        <f t="shared" si="1084"/>
        <v>0</v>
      </c>
      <c r="AB1686" s="229">
        <f t="shared" si="1085"/>
        <v>0</v>
      </c>
      <c r="AC1686" s="219"/>
      <c r="AD1686" s="222"/>
      <c r="AE1686" s="219"/>
      <c r="AF1686" s="222"/>
      <c r="AG1686" s="261">
        <f t="shared" si="1086"/>
        <v>0</v>
      </c>
      <c r="AH1686" s="262">
        <f t="shared" si="1087"/>
        <v>0</v>
      </c>
      <c r="AI1686" s="67">
        <f>AD1686/C1651</f>
        <v>0</v>
      </c>
      <c r="AJ1686" s="141">
        <f>AF1686/C1651</f>
        <v>0</v>
      </c>
      <c r="AK1686" s="153">
        <f>AH1686/C1651</f>
        <v>0</v>
      </c>
      <c r="AL1686" s="61"/>
      <c r="AM1686" s="59"/>
    </row>
    <row r="1687" spans="1:39" ht="37.5" x14ac:dyDescent="0.25">
      <c r="A1687" s="32">
        <v>4</v>
      </c>
      <c r="B1687" s="131" t="s">
        <v>74</v>
      </c>
      <c r="C1687" s="864"/>
      <c r="D1687" s="865"/>
      <c r="E1687" s="467"/>
      <c r="F1687" s="468"/>
      <c r="G1687" s="434"/>
      <c r="H1687" s="475"/>
      <c r="I1687" s="199"/>
      <c r="J1687" s="437"/>
      <c r="K1687" s="199"/>
      <c r="L1687" s="437"/>
      <c r="M1687" s="248">
        <f t="shared" si="1080"/>
        <v>0</v>
      </c>
      <c r="N1687" s="249">
        <f t="shared" si="1081"/>
        <v>0</v>
      </c>
      <c r="O1687" s="226"/>
      <c r="P1687" s="221"/>
      <c r="Q1687" s="226"/>
      <c r="R1687" s="221"/>
      <c r="S1687" s="245">
        <f t="shared" si="1082"/>
        <v>0</v>
      </c>
      <c r="T1687" s="246">
        <f t="shared" si="1083"/>
        <v>0</v>
      </c>
      <c r="U1687" s="443"/>
      <c r="V1687" s="444"/>
      <c r="W1687" s="442"/>
      <c r="X1687" s="452"/>
      <c r="Y1687" s="444"/>
      <c r="Z1687" s="442"/>
      <c r="AA1687" s="239">
        <f t="shared" si="1084"/>
        <v>0</v>
      </c>
      <c r="AB1687" s="229">
        <f t="shared" si="1085"/>
        <v>0</v>
      </c>
      <c r="AC1687" s="219"/>
      <c r="AD1687" s="222"/>
      <c r="AE1687" s="219"/>
      <c r="AF1687" s="222"/>
      <c r="AG1687" s="261">
        <f t="shared" si="1086"/>
        <v>0</v>
      </c>
      <c r="AH1687" s="262">
        <f t="shared" si="1087"/>
        <v>0</v>
      </c>
      <c r="AI1687" s="67">
        <f>AD1687/C1651</f>
        <v>0</v>
      </c>
      <c r="AJ1687" s="141">
        <f>AF1687/C1651</f>
        <v>0</v>
      </c>
      <c r="AK1687" s="153">
        <f>AH1687/C1651</f>
        <v>0</v>
      </c>
      <c r="AL1687" s="61"/>
      <c r="AM1687" s="59"/>
    </row>
    <row r="1688" spans="1:39" ht="37.5" x14ac:dyDescent="0.25">
      <c r="A1688" s="32">
        <v>5</v>
      </c>
      <c r="B1688" s="131" t="s">
        <v>75</v>
      </c>
      <c r="C1688" s="864"/>
      <c r="D1688" s="865"/>
      <c r="E1688" s="467"/>
      <c r="F1688" s="468"/>
      <c r="G1688" s="434"/>
      <c r="H1688" s="475"/>
      <c r="I1688" s="199"/>
      <c r="J1688" s="437"/>
      <c r="K1688" s="199"/>
      <c r="L1688" s="437"/>
      <c r="M1688" s="248">
        <f t="shared" si="1080"/>
        <v>0</v>
      </c>
      <c r="N1688" s="249">
        <f t="shared" si="1081"/>
        <v>0</v>
      </c>
      <c r="O1688" s="226"/>
      <c r="P1688" s="221"/>
      <c r="Q1688" s="226"/>
      <c r="R1688" s="221"/>
      <c r="S1688" s="245">
        <f t="shared" si="1082"/>
        <v>0</v>
      </c>
      <c r="T1688" s="246">
        <f t="shared" si="1083"/>
        <v>0</v>
      </c>
      <c r="U1688" s="443"/>
      <c r="V1688" s="444"/>
      <c r="W1688" s="442"/>
      <c r="X1688" s="452"/>
      <c r="Y1688" s="444"/>
      <c r="Z1688" s="442"/>
      <c r="AA1688" s="239">
        <f t="shared" si="1084"/>
        <v>0</v>
      </c>
      <c r="AB1688" s="229">
        <f t="shared" si="1085"/>
        <v>0</v>
      </c>
      <c r="AC1688" s="219"/>
      <c r="AD1688" s="222"/>
      <c r="AE1688" s="219"/>
      <c r="AF1688" s="222"/>
      <c r="AG1688" s="261">
        <f t="shared" si="1086"/>
        <v>0</v>
      </c>
      <c r="AH1688" s="262">
        <f t="shared" si="1087"/>
        <v>0</v>
      </c>
      <c r="AI1688" s="67">
        <f>AD1688/C1651</f>
        <v>0</v>
      </c>
      <c r="AJ1688" s="141">
        <f>AF1688/C1651</f>
        <v>0</v>
      </c>
      <c r="AK1688" s="153">
        <f>AH1688/C1651</f>
        <v>0</v>
      </c>
      <c r="AL1688" s="61"/>
      <c r="AM1688" s="59"/>
    </row>
    <row r="1689" spans="1:39" ht="37.5" x14ac:dyDescent="0.25">
      <c r="A1689" s="32">
        <v>6</v>
      </c>
      <c r="B1689" s="131" t="s">
        <v>76</v>
      </c>
      <c r="C1689" s="864"/>
      <c r="D1689" s="865"/>
      <c r="E1689" s="467"/>
      <c r="F1689" s="468"/>
      <c r="G1689" s="434"/>
      <c r="H1689" s="475"/>
      <c r="I1689" s="199"/>
      <c r="J1689" s="440"/>
      <c r="K1689" s="199"/>
      <c r="L1689" s="437"/>
      <c r="M1689" s="248">
        <f t="shared" si="1080"/>
        <v>0</v>
      </c>
      <c r="N1689" s="249">
        <f t="shared" si="1081"/>
        <v>0</v>
      </c>
      <c r="O1689" s="226"/>
      <c r="P1689" s="221"/>
      <c r="Q1689" s="226"/>
      <c r="R1689" s="221"/>
      <c r="S1689" s="245">
        <f t="shared" si="1082"/>
        <v>0</v>
      </c>
      <c r="T1689" s="246">
        <f t="shared" si="1083"/>
        <v>0</v>
      </c>
      <c r="U1689" s="443"/>
      <c r="V1689" s="444"/>
      <c r="W1689" s="442"/>
      <c r="X1689" s="452"/>
      <c r="Y1689" s="444"/>
      <c r="Z1689" s="442"/>
      <c r="AA1689" s="239">
        <f t="shared" si="1084"/>
        <v>0</v>
      </c>
      <c r="AB1689" s="229">
        <f t="shared" si="1085"/>
        <v>0</v>
      </c>
      <c r="AC1689" s="219"/>
      <c r="AD1689" s="222"/>
      <c r="AE1689" s="219"/>
      <c r="AF1689" s="222"/>
      <c r="AG1689" s="261">
        <f t="shared" si="1086"/>
        <v>0</v>
      </c>
      <c r="AH1689" s="262">
        <f t="shared" si="1087"/>
        <v>0</v>
      </c>
      <c r="AI1689" s="67">
        <f>AD1689/C1651</f>
        <v>0</v>
      </c>
      <c r="AJ1689" s="141">
        <f>AF1689/C1651</f>
        <v>0</v>
      </c>
      <c r="AK1689" s="153">
        <f>AH1689/C1651</f>
        <v>0</v>
      </c>
      <c r="AL1689" s="61"/>
      <c r="AM1689" s="59"/>
    </row>
    <row r="1690" spans="1:39" ht="38.25" thickBot="1" x14ac:dyDescent="0.35">
      <c r="A1690" s="32">
        <v>7</v>
      </c>
      <c r="B1690" s="132" t="s">
        <v>42</v>
      </c>
      <c r="C1690" s="864"/>
      <c r="D1690" s="865"/>
      <c r="E1690" s="467"/>
      <c r="F1690" s="468"/>
      <c r="G1690" s="434"/>
      <c r="H1690" s="475"/>
      <c r="I1690" s="199"/>
      <c r="J1690" s="440"/>
      <c r="K1690" s="199"/>
      <c r="L1690" s="437"/>
      <c r="M1690" s="248">
        <f t="shared" si="1080"/>
        <v>0</v>
      </c>
      <c r="N1690" s="249">
        <f t="shared" si="1081"/>
        <v>0</v>
      </c>
      <c r="O1690" s="226"/>
      <c r="P1690" s="221"/>
      <c r="Q1690" s="226"/>
      <c r="R1690" s="221"/>
      <c r="S1690" s="245">
        <f t="shared" si="1082"/>
        <v>0</v>
      </c>
      <c r="T1690" s="246">
        <f t="shared" si="1083"/>
        <v>0</v>
      </c>
      <c r="U1690" s="443"/>
      <c r="V1690" s="444"/>
      <c r="W1690" s="442"/>
      <c r="X1690" s="452"/>
      <c r="Y1690" s="444"/>
      <c r="Z1690" s="442"/>
      <c r="AA1690" s="239">
        <f t="shared" si="1084"/>
        <v>0</v>
      </c>
      <c r="AB1690" s="229">
        <f t="shared" si="1085"/>
        <v>0</v>
      </c>
      <c r="AC1690" s="219"/>
      <c r="AD1690" s="222"/>
      <c r="AE1690" s="219"/>
      <c r="AF1690" s="222"/>
      <c r="AG1690" s="261">
        <f t="shared" si="1086"/>
        <v>0</v>
      </c>
      <c r="AH1690" s="262">
        <f t="shared" si="1087"/>
        <v>0</v>
      </c>
      <c r="AI1690" s="67">
        <f>AD1690/C1651</f>
        <v>0</v>
      </c>
      <c r="AJ1690" s="141">
        <f>AF1690/C1651</f>
        <v>0</v>
      </c>
      <c r="AK1690" s="153">
        <f>AH1690/C1651</f>
        <v>0</v>
      </c>
      <c r="AL1690" s="61"/>
      <c r="AM1690" s="59"/>
    </row>
    <row r="1691" spans="1:39" ht="38.25" thickBot="1" x14ac:dyDescent="0.3">
      <c r="A1691" s="32">
        <v>8</v>
      </c>
      <c r="B1691" s="133" t="s">
        <v>67</v>
      </c>
      <c r="C1691" s="864"/>
      <c r="D1691" s="865"/>
      <c r="E1691" s="467"/>
      <c r="F1691" s="468"/>
      <c r="G1691" s="434"/>
      <c r="H1691" s="475"/>
      <c r="I1691" s="199"/>
      <c r="J1691" s="440"/>
      <c r="K1691" s="199"/>
      <c r="L1691" s="437"/>
      <c r="M1691" s="248">
        <f t="shared" si="1080"/>
        <v>0</v>
      </c>
      <c r="N1691" s="249">
        <f t="shared" si="1081"/>
        <v>0</v>
      </c>
      <c r="O1691" s="226"/>
      <c r="P1691" s="221"/>
      <c r="Q1691" s="226"/>
      <c r="R1691" s="221"/>
      <c r="S1691" s="245">
        <f t="shared" si="1082"/>
        <v>0</v>
      </c>
      <c r="T1691" s="246">
        <f t="shared" si="1083"/>
        <v>0</v>
      </c>
      <c r="U1691" s="443"/>
      <c r="V1691" s="444"/>
      <c r="W1691" s="442"/>
      <c r="X1691" s="452"/>
      <c r="Y1691" s="444"/>
      <c r="Z1691" s="442"/>
      <c r="AA1691" s="239">
        <f t="shared" si="1084"/>
        <v>0</v>
      </c>
      <c r="AB1691" s="229">
        <f t="shared" si="1085"/>
        <v>0</v>
      </c>
      <c r="AC1691" s="219"/>
      <c r="AD1691" s="222"/>
      <c r="AE1691" s="219"/>
      <c r="AF1691" s="222"/>
      <c r="AG1691" s="261">
        <f t="shared" si="1086"/>
        <v>0</v>
      </c>
      <c r="AH1691" s="262">
        <f t="shared" si="1087"/>
        <v>0</v>
      </c>
      <c r="AI1691" s="67">
        <f>AD1691/C1651</f>
        <v>0</v>
      </c>
      <c r="AJ1691" s="141">
        <f>AF1691/C1651</f>
        <v>0</v>
      </c>
      <c r="AK1691" s="153">
        <f>AH1691/C1651</f>
        <v>0</v>
      </c>
      <c r="AL1691" s="61"/>
      <c r="AM1691" s="59"/>
    </row>
    <row r="1692" spans="1:39" ht="112.5" x14ac:dyDescent="0.25">
      <c r="A1692" s="14" t="s">
        <v>69</v>
      </c>
      <c r="B1692" s="489" t="s">
        <v>300</v>
      </c>
      <c r="C1692" s="864"/>
      <c r="D1692" s="865"/>
      <c r="E1692" s="467">
        <v>1</v>
      </c>
      <c r="F1692" s="468">
        <v>18914.91</v>
      </c>
      <c r="G1692" s="434">
        <v>0</v>
      </c>
      <c r="H1692" s="475">
        <v>0</v>
      </c>
      <c r="I1692" s="199">
        <v>0</v>
      </c>
      <c r="J1692" s="440">
        <v>0</v>
      </c>
      <c r="K1692" s="199">
        <v>0</v>
      </c>
      <c r="L1692" s="437">
        <v>0</v>
      </c>
      <c r="M1692" s="248">
        <f t="shared" si="1080"/>
        <v>0</v>
      </c>
      <c r="N1692" s="249">
        <f t="shared" si="1081"/>
        <v>0</v>
      </c>
      <c r="O1692" s="226"/>
      <c r="P1692" s="221"/>
      <c r="Q1692" s="226"/>
      <c r="R1692" s="221"/>
      <c r="S1692" s="245">
        <f t="shared" si="1082"/>
        <v>0</v>
      </c>
      <c r="T1692" s="246">
        <f t="shared" si="1083"/>
        <v>0</v>
      </c>
      <c r="U1692" s="443">
        <v>0</v>
      </c>
      <c r="V1692" s="444">
        <v>0</v>
      </c>
      <c r="W1692" s="442">
        <v>0</v>
      </c>
      <c r="X1692" s="452">
        <v>0</v>
      </c>
      <c r="Y1692" s="444">
        <v>0</v>
      </c>
      <c r="Z1692" s="442">
        <v>0</v>
      </c>
      <c r="AA1692" s="239">
        <f t="shared" si="1084"/>
        <v>0</v>
      </c>
      <c r="AB1692" s="229">
        <f t="shared" si="1085"/>
        <v>0</v>
      </c>
      <c r="AC1692" s="219"/>
      <c r="AD1692" s="222"/>
      <c r="AE1692" s="219"/>
      <c r="AF1692" s="222"/>
      <c r="AG1692" s="261">
        <f t="shared" si="1086"/>
        <v>0</v>
      </c>
      <c r="AH1692" s="262">
        <f t="shared" si="1087"/>
        <v>0</v>
      </c>
      <c r="AI1692" s="67">
        <f>AD1692/C1651</f>
        <v>0</v>
      </c>
      <c r="AJ1692" s="141">
        <f>AF1692/C1651</f>
        <v>0</v>
      </c>
      <c r="AK1692" s="153">
        <f>AH1692/C1651</f>
        <v>0</v>
      </c>
      <c r="AL1692" s="61"/>
      <c r="AM1692" s="59"/>
    </row>
    <row r="1693" spans="1:39" ht="21" x14ac:dyDescent="0.25">
      <c r="A1693" s="14" t="s">
        <v>68</v>
      </c>
      <c r="B1693" s="134"/>
      <c r="C1693" s="864"/>
      <c r="D1693" s="865"/>
      <c r="E1693" s="92"/>
      <c r="F1693" s="468"/>
      <c r="G1693" s="26"/>
      <c r="H1693" s="475"/>
      <c r="I1693" s="199"/>
      <c r="J1693" s="29"/>
      <c r="K1693" s="199"/>
      <c r="L1693" s="437"/>
      <c r="M1693" s="248">
        <f t="shared" si="1080"/>
        <v>0</v>
      </c>
      <c r="N1693" s="249">
        <f t="shared" si="1081"/>
        <v>0</v>
      </c>
      <c r="O1693" s="226"/>
      <c r="P1693" s="221"/>
      <c r="Q1693" s="226"/>
      <c r="R1693" s="221"/>
      <c r="S1693" s="245">
        <f t="shared" si="1082"/>
        <v>0</v>
      </c>
      <c r="T1693" s="246">
        <f t="shared" si="1083"/>
        <v>0</v>
      </c>
      <c r="U1693" s="231"/>
      <c r="V1693" s="232"/>
      <c r="W1693" s="230"/>
      <c r="X1693" s="242"/>
      <c r="Y1693" s="232"/>
      <c r="Z1693" s="230"/>
      <c r="AA1693" s="239">
        <f t="shared" si="1084"/>
        <v>0</v>
      </c>
      <c r="AB1693" s="229">
        <f t="shared" si="1085"/>
        <v>0</v>
      </c>
      <c r="AC1693" s="219"/>
      <c r="AD1693" s="222"/>
      <c r="AE1693" s="219"/>
      <c r="AF1693" s="222"/>
      <c r="AG1693" s="261">
        <f t="shared" si="1086"/>
        <v>0</v>
      </c>
      <c r="AH1693" s="262">
        <f t="shared" si="1087"/>
        <v>0</v>
      </c>
      <c r="AI1693" s="67">
        <f>AD1693/C1651</f>
        <v>0</v>
      </c>
      <c r="AJ1693" s="141">
        <f>AF1693/C1651</f>
        <v>0</v>
      </c>
      <c r="AK1693" s="153">
        <f>AH1693/C1651</f>
        <v>0</v>
      </c>
      <c r="AL1693" s="61"/>
      <c r="AM1693" s="59"/>
    </row>
    <row r="1694" spans="1:39" ht="21.75" thickBot="1" x14ac:dyDescent="0.3">
      <c r="A1694" s="14" t="s">
        <v>70</v>
      </c>
      <c r="B1694" s="134"/>
      <c r="C1694" s="878"/>
      <c r="D1694" s="879"/>
      <c r="E1694" s="95"/>
      <c r="F1694" s="474"/>
      <c r="G1694" s="27"/>
      <c r="H1694" s="476"/>
      <c r="I1694" s="201"/>
      <c r="J1694" s="30"/>
      <c r="K1694" s="201"/>
      <c r="L1694" s="438"/>
      <c r="M1694" s="248">
        <f t="shared" si="1080"/>
        <v>0</v>
      </c>
      <c r="N1694" s="249">
        <f t="shared" si="1081"/>
        <v>0</v>
      </c>
      <c r="O1694" s="44"/>
      <c r="P1694" s="20"/>
      <c r="Q1694" s="44"/>
      <c r="R1694" s="20"/>
      <c r="S1694" s="245">
        <f t="shared" si="1082"/>
        <v>0</v>
      </c>
      <c r="T1694" s="246">
        <f t="shared" si="1083"/>
        <v>0</v>
      </c>
      <c r="U1694" s="257"/>
      <c r="V1694" s="259"/>
      <c r="W1694" s="258"/>
      <c r="X1694" s="260"/>
      <c r="Y1694" s="259"/>
      <c r="Z1694" s="258"/>
      <c r="AA1694" s="239">
        <f t="shared" si="1084"/>
        <v>0</v>
      </c>
      <c r="AB1694" s="229">
        <f t="shared" si="1085"/>
        <v>0</v>
      </c>
      <c r="AC1694" s="149"/>
      <c r="AD1694" s="150"/>
      <c r="AE1694" s="149"/>
      <c r="AF1694" s="150"/>
      <c r="AG1694" s="261">
        <f t="shared" si="1086"/>
        <v>0</v>
      </c>
      <c r="AH1694" s="262">
        <f t="shared" si="1087"/>
        <v>0</v>
      </c>
      <c r="AI1694" s="68">
        <f>AD1694/C1651</f>
        <v>0</v>
      </c>
      <c r="AJ1694" s="142">
        <f>AF1694/C1651</f>
        <v>0</v>
      </c>
      <c r="AK1694" s="154">
        <f>AH1694/C1651</f>
        <v>0</v>
      </c>
      <c r="AL1694" s="61"/>
      <c r="AM1694" s="59"/>
    </row>
    <row r="1695" spans="1:39" ht="24" thickBot="1" x14ac:dyDescent="0.3">
      <c r="A1695" s="719" t="s">
        <v>40</v>
      </c>
      <c r="B1695" s="720"/>
      <c r="C1695" s="135">
        <f>C1684</f>
        <v>216387.69</v>
      </c>
      <c r="D1695" s="135">
        <f>D1684</f>
        <v>196552.69</v>
      </c>
      <c r="E1695" s="56">
        <f t="shared" ref="E1695:AG1695" si="1088">SUM(E1684:E1694)</f>
        <v>2</v>
      </c>
      <c r="F1695" s="236">
        <f t="shared" si="1088"/>
        <v>128322.54000000001</v>
      </c>
      <c r="G1695" s="56">
        <f t="shared" si="1088"/>
        <v>6</v>
      </c>
      <c r="H1695" s="96">
        <f t="shared" si="1088"/>
        <v>128986.42</v>
      </c>
      <c r="I1695" s="247">
        <f t="shared" si="1088"/>
        <v>1</v>
      </c>
      <c r="J1695" s="46">
        <f t="shared" si="1088"/>
        <v>109407.63</v>
      </c>
      <c r="K1695" s="247">
        <f t="shared" si="1088"/>
        <v>5</v>
      </c>
      <c r="L1695" s="236">
        <f t="shared" si="1088"/>
        <v>106980.06</v>
      </c>
      <c r="M1695" s="82">
        <f t="shared" si="1088"/>
        <v>6</v>
      </c>
      <c r="N1695" s="236">
        <f t="shared" si="1088"/>
        <v>216387.69</v>
      </c>
      <c r="O1695" s="86">
        <f t="shared" si="1088"/>
        <v>0</v>
      </c>
      <c r="P1695" s="236">
        <f t="shared" si="1088"/>
        <v>0</v>
      </c>
      <c r="Q1695" s="86">
        <f t="shared" si="1088"/>
        <v>0</v>
      </c>
      <c r="R1695" s="38">
        <f t="shared" si="1088"/>
        <v>0</v>
      </c>
      <c r="S1695" s="75">
        <f t="shared" si="1088"/>
        <v>0</v>
      </c>
      <c r="T1695" s="38">
        <f t="shared" si="1088"/>
        <v>0</v>
      </c>
      <c r="U1695" s="85">
        <f t="shared" si="1088"/>
        <v>0</v>
      </c>
      <c r="V1695" s="38">
        <f t="shared" si="1088"/>
        <v>0</v>
      </c>
      <c r="W1695" s="96">
        <f t="shared" si="1088"/>
        <v>0</v>
      </c>
      <c r="X1695" s="75">
        <f t="shared" si="1088"/>
        <v>1</v>
      </c>
      <c r="Y1695" s="38">
        <f t="shared" si="1088"/>
        <v>445</v>
      </c>
      <c r="Z1695" s="38">
        <f t="shared" si="1088"/>
        <v>19835</v>
      </c>
      <c r="AA1695" s="136">
        <f t="shared" si="1088"/>
        <v>1</v>
      </c>
      <c r="AB1695" s="46">
        <f t="shared" si="1088"/>
        <v>19835</v>
      </c>
      <c r="AC1695" s="97">
        <f t="shared" si="1088"/>
        <v>0</v>
      </c>
      <c r="AD1695" s="46">
        <f t="shared" si="1088"/>
        <v>0</v>
      </c>
      <c r="AE1695" s="86">
        <f t="shared" si="1088"/>
        <v>0</v>
      </c>
      <c r="AF1695" s="46">
        <f t="shared" si="1088"/>
        <v>0</v>
      </c>
      <c r="AG1695" s="75">
        <f t="shared" si="1088"/>
        <v>1</v>
      </c>
      <c r="AH1695" s="96">
        <f>SUM(AH1684:AH1694)</f>
        <v>19835</v>
      </c>
      <c r="AI1695" s="137">
        <f>AD1695/C1651</f>
        <v>0</v>
      </c>
      <c r="AJ1695" s="138">
        <f>AF1695/C1651</f>
        <v>0</v>
      </c>
      <c r="AK1695" s="65">
        <f>AH1695/C1651</f>
        <v>9.1664179233116261E-2</v>
      </c>
      <c r="AL1695" s="61"/>
      <c r="AM1695" s="59"/>
    </row>
    <row r="1696" spans="1:39" x14ac:dyDescent="0.25">
      <c r="E1696" s="336" t="str">
        <f>IF(E1664=E1695,"OK","BŁĄD")</f>
        <v>OK</v>
      </c>
      <c r="F1696" s="610" t="str">
        <f t="shared" ref="F1696" si="1089">IF(F1664=F1695,"OK","BŁĄD")</f>
        <v>OK</v>
      </c>
      <c r="G1696" s="336" t="str">
        <f t="shared" ref="G1696" si="1090">IF(G1664=G1695,"OK","BŁĄD")</f>
        <v>OK</v>
      </c>
      <c r="H1696" s="610" t="str">
        <f t="shared" ref="H1696" si="1091">IF(H1664=H1695,"OK","BŁĄD")</f>
        <v>OK</v>
      </c>
      <c r="I1696" s="573" t="str">
        <f t="shared" ref="I1696" si="1092">IF(I1664=I1695,"OK","BŁĄD")</f>
        <v>OK</v>
      </c>
      <c r="J1696" s="336" t="str">
        <f t="shared" ref="J1696" si="1093">IF(J1664=J1695,"OK","BŁĄD")</f>
        <v>OK</v>
      </c>
      <c r="K1696" s="573" t="str">
        <f t="shared" ref="K1696" si="1094">IF(K1664=K1695,"OK","BŁĄD")</f>
        <v>OK</v>
      </c>
      <c r="L1696" s="610" t="str">
        <f t="shared" ref="L1696" si="1095">IF(L1664=L1695,"OK","BŁĄD")</f>
        <v>OK</v>
      </c>
      <c r="M1696" s="336" t="str">
        <f t="shared" ref="M1696" si="1096">IF(M1664=M1695,"OK","BŁĄD")</f>
        <v>OK</v>
      </c>
      <c r="N1696" s="336" t="str">
        <f t="shared" ref="N1696" si="1097">IF(N1664=N1695,"OK","BŁĄD")</f>
        <v>OK</v>
      </c>
      <c r="O1696" s="336" t="str">
        <f t="shared" ref="O1696" si="1098">IF(O1664=O1695,"OK","BŁĄD")</f>
        <v>OK</v>
      </c>
      <c r="P1696" s="336" t="str">
        <f t="shared" ref="P1696" si="1099">IF(P1664=P1695,"OK","BŁĄD")</f>
        <v>OK</v>
      </c>
      <c r="Q1696" s="336" t="str">
        <f t="shared" ref="Q1696" si="1100">IF(Q1664=Q1695,"OK","BŁĄD")</f>
        <v>OK</v>
      </c>
      <c r="R1696" s="336" t="str">
        <f t="shared" ref="R1696" si="1101">IF(R1664=R1695,"OK","BŁĄD")</f>
        <v>OK</v>
      </c>
      <c r="S1696" s="336" t="str">
        <f t="shared" ref="S1696" si="1102">IF(S1664=S1695,"OK","BŁĄD")</f>
        <v>OK</v>
      </c>
      <c r="T1696" s="336" t="str">
        <f t="shared" ref="T1696" si="1103">IF(T1664=T1695,"OK","BŁĄD")</f>
        <v>OK</v>
      </c>
      <c r="U1696" s="336" t="str">
        <f t="shared" ref="U1696" si="1104">IF(U1664=U1695,"OK","BŁĄD")</f>
        <v>OK</v>
      </c>
      <c r="V1696" s="336" t="str">
        <f t="shared" ref="V1696" si="1105">IF(V1664=V1695,"OK","BŁĄD")</f>
        <v>OK</v>
      </c>
      <c r="W1696" s="336" t="str">
        <f t="shared" ref="W1696" si="1106">IF(W1664=W1695,"OK","BŁĄD")</f>
        <v>OK</v>
      </c>
      <c r="X1696" s="336" t="str">
        <f t="shared" ref="X1696" si="1107">IF(X1664=X1695,"OK","BŁĄD")</f>
        <v>OK</v>
      </c>
      <c r="Y1696" s="336" t="str">
        <f t="shared" ref="Y1696" si="1108">IF(Y1664=Y1695,"OK","BŁĄD")</f>
        <v>OK</v>
      </c>
      <c r="Z1696" s="336" t="str">
        <f t="shared" ref="Z1696" si="1109">IF(Z1664=Z1695,"OK","BŁĄD")</f>
        <v>OK</v>
      </c>
      <c r="AA1696" s="336" t="str">
        <f t="shared" ref="AA1696" si="1110">IF(AA1664=AA1695,"OK","BŁĄD")</f>
        <v>OK</v>
      </c>
      <c r="AB1696" s="336" t="str">
        <f t="shared" ref="AB1696" si="1111">IF(AB1664=AB1695,"OK","BŁĄD")</f>
        <v>OK</v>
      </c>
      <c r="AC1696" s="336" t="str">
        <f t="shared" ref="AC1696" si="1112">IF(AC1664=AC1695,"OK","BŁĄD")</f>
        <v>OK</v>
      </c>
      <c r="AD1696" s="336" t="str">
        <f t="shared" ref="AD1696" si="1113">IF(AD1664=AD1695,"OK","BŁĄD")</f>
        <v>OK</v>
      </c>
      <c r="AE1696" s="336" t="str">
        <f t="shared" ref="AE1696" si="1114">IF(AE1664=AE1695,"OK","BŁĄD")</f>
        <v>OK</v>
      </c>
      <c r="AF1696" s="336" t="str">
        <f t="shared" ref="AF1696" si="1115">IF(AF1664=AF1695,"OK","BŁĄD")</f>
        <v>OK</v>
      </c>
      <c r="AG1696" s="336" t="str">
        <f t="shared" ref="AG1696" si="1116">IF(AG1664=AG1695,"OK","BŁĄD")</f>
        <v>OK</v>
      </c>
      <c r="AH1696" s="336" t="str">
        <f t="shared" ref="AH1696" si="1117">IF(AH1664=AH1695,"OK","BŁĄD")</f>
        <v>OK</v>
      </c>
      <c r="AJ1696" s="59"/>
      <c r="AK1696" s="59"/>
      <c r="AL1696" s="59"/>
      <c r="AM1696" s="59"/>
    </row>
    <row r="1697" spans="1:39" ht="15.75" thickBot="1" x14ac:dyDescent="0.3">
      <c r="AJ1697" s="59"/>
      <c r="AK1697" s="59"/>
      <c r="AL1697" s="59"/>
      <c r="AM1697" s="59"/>
    </row>
    <row r="1698" spans="1:39" ht="19.5" thickTop="1" x14ac:dyDescent="0.3">
      <c r="A1698" s="721" t="s">
        <v>45</v>
      </c>
      <c r="B1698" s="722"/>
      <c r="C1698" s="722"/>
      <c r="D1698" s="722"/>
      <c r="E1698" s="722"/>
      <c r="F1698" s="722"/>
      <c r="G1698" s="722"/>
      <c r="H1698" s="722"/>
      <c r="I1698" s="722"/>
      <c r="J1698" s="722"/>
      <c r="K1698" s="723"/>
      <c r="L1698" s="722"/>
      <c r="M1698" s="722"/>
      <c r="N1698" s="722"/>
      <c r="O1698" s="722"/>
      <c r="P1698" s="722"/>
      <c r="Q1698" s="724"/>
      <c r="AD1698" s="33" t="s">
        <v>50</v>
      </c>
      <c r="AE1698" s="3" t="str">
        <f>IF(AH1695=AH1664,"OK","BŁĄD")</f>
        <v>OK</v>
      </c>
    </row>
    <row r="1699" spans="1:39" x14ac:dyDescent="0.25">
      <c r="A1699" s="725"/>
      <c r="B1699" s="726"/>
      <c r="C1699" s="726"/>
      <c r="D1699" s="726"/>
      <c r="E1699" s="726"/>
      <c r="F1699" s="726"/>
      <c r="G1699" s="726"/>
      <c r="H1699" s="726"/>
      <c r="I1699" s="726"/>
      <c r="J1699" s="726"/>
      <c r="K1699" s="727"/>
      <c r="L1699" s="726"/>
      <c r="M1699" s="726"/>
      <c r="N1699" s="726"/>
      <c r="O1699" s="726"/>
      <c r="P1699" s="726"/>
      <c r="Q1699" s="728"/>
    </row>
    <row r="1700" spans="1:39" x14ac:dyDescent="0.25">
      <c r="A1700" s="725"/>
      <c r="B1700" s="726"/>
      <c r="C1700" s="726"/>
      <c r="D1700" s="726"/>
      <c r="E1700" s="726"/>
      <c r="F1700" s="726"/>
      <c r="G1700" s="726"/>
      <c r="H1700" s="726"/>
      <c r="I1700" s="726"/>
      <c r="J1700" s="726"/>
      <c r="K1700" s="727"/>
      <c r="L1700" s="726"/>
      <c r="M1700" s="726"/>
      <c r="N1700" s="726"/>
      <c r="O1700" s="726"/>
      <c r="P1700" s="726"/>
      <c r="Q1700" s="728"/>
    </row>
    <row r="1701" spans="1:39" x14ac:dyDescent="0.25">
      <c r="A1701" s="725"/>
      <c r="B1701" s="726"/>
      <c r="C1701" s="726"/>
      <c r="D1701" s="726"/>
      <c r="E1701" s="726"/>
      <c r="F1701" s="726"/>
      <c r="G1701" s="726"/>
      <c r="H1701" s="726"/>
      <c r="I1701" s="726"/>
      <c r="J1701" s="726"/>
      <c r="K1701" s="727"/>
      <c r="L1701" s="726"/>
      <c r="M1701" s="726"/>
      <c r="N1701" s="726"/>
      <c r="O1701" s="726"/>
      <c r="P1701" s="726"/>
      <c r="Q1701" s="728"/>
    </row>
    <row r="1702" spans="1:39" x14ac:dyDescent="0.25">
      <c r="A1702" s="725"/>
      <c r="B1702" s="726"/>
      <c r="C1702" s="726"/>
      <c r="D1702" s="726"/>
      <c r="E1702" s="726"/>
      <c r="F1702" s="726"/>
      <c r="G1702" s="726"/>
      <c r="H1702" s="726"/>
      <c r="I1702" s="726"/>
      <c r="J1702" s="726"/>
      <c r="K1702" s="727"/>
      <c r="L1702" s="726"/>
      <c r="M1702" s="726"/>
      <c r="N1702" s="726"/>
      <c r="O1702" s="726"/>
      <c r="P1702" s="726"/>
      <c r="Q1702" s="728"/>
    </row>
    <row r="1703" spans="1:39" x14ac:dyDescent="0.25">
      <c r="A1703" s="725"/>
      <c r="B1703" s="726"/>
      <c r="C1703" s="726"/>
      <c r="D1703" s="726"/>
      <c r="E1703" s="726"/>
      <c r="F1703" s="726"/>
      <c r="G1703" s="726"/>
      <c r="H1703" s="726"/>
      <c r="I1703" s="726"/>
      <c r="J1703" s="726"/>
      <c r="K1703" s="727"/>
      <c r="L1703" s="726"/>
      <c r="M1703" s="726"/>
      <c r="N1703" s="726"/>
      <c r="O1703" s="726"/>
      <c r="P1703" s="726"/>
      <c r="Q1703" s="728"/>
    </row>
    <row r="1704" spans="1:39" x14ac:dyDescent="0.25">
      <c r="A1704" s="725"/>
      <c r="B1704" s="726"/>
      <c r="C1704" s="726"/>
      <c r="D1704" s="726"/>
      <c r="E1704" s="726"/>
      <c r="F1704" s="726"/>
      <c r="G1704" s="726"/>
      <c r="H1704" s="726"/>
      <c r="I1704" s="726"/>
      <c r="J1704" s="726"/>
      <c r="K1704" s="727"/>
      <c r="L1704" s="726"/>
      <c r="M1704" s="726"/>
      <c r="N1704" s="726"/>
      <c r="O1704" s="726"/>
      <c r="P1704" s="726"/>
      <c r="Q1704" s="728"/>
    </row>
    <row r="1705" spans="1:39" x14ac:dyDescent="0.25">
      <c r="A1705" s="725"/>
      <c r="B1705" s="726"/>
      <c r="C1705" s="726"/>
      <c r="D1705" s="726"/>
      <c r="E1705" s="726"/>
      <c r="F1705" s="726"/>
      <c r="G1705" s="726"/>
      <c r="H1705" s="726"/>
      <c r="I1705" s="726"/>
      <c r="J1705" s="726"/>
      <c r="K1705" s="727"/>
      <c r="L1705" s="726"/>
      <c r="M1705" s="726"/>
      <c r="N1705" s="726"/>
      <c r="O1705" s="726"/>
      <c r="P1705" s="726"/>
      <c r="Q1705" s="728"/>
    </row>
    <row r="1706" spans="1:39" ht="15.75" thickBot="1" x14ac:dyDescent="0.3">
      <c r="A1706" s="729"/>
      <c r="B1706" s="730"/>
      <c r="C1706" s="730"/>
      <c r="D1706" s="730"/>
      <c r="E1706" s="730"/>
      <c r="F1706" s="730"/>
      <c r="G1706" s="730"/>
      <c r="H1706" s="730"/>
      <c r="I1706" s="730"/>
      <c r="J1706" s="730"/>
      <c r="K1706" s="731"/>
      <c r="L1706" s="730"/>
      <c r="M1706" s="730"/>
      <c r="N1706" s="730"/>
      <c r="O1706" s="730"/>
      <c r="P1706" s="730"/>
      <c r="Q1706" s="732"/>
    </row>
    <row r="1707" spans="1:39" ht="15.75" thickTop="1" x14ac:dyDescent="0.25"/>
    <row r="1708" spans="1:39" x14ac:dyDescent="0.25">
      <c r="B1708" s="1"/>
      <c r="C1708" s="1"/>
    </row>
    <row r="1711" spans="1:39" ht="18.75" x14ac:dyDescent="0.3">
      <c r="B1711" s="2" t="s">
        <v>15</v>
      </c>
      <c r="C1711" s="2"/>
      <c r="D1711" s="2"/>
      <c r="E1711" s="2"/>
      <c r="F1711" s="618"/>
      <c r="G1711" s="2"/>
    </row>
    <row r="1712" spans="1:39" ht="26.25" x14ac:dyDescent="0.4">
      <c r="A1712" s="604"/>
      <c r="B1712" s="868" t="s">
        <v>137</v>
      </c>
      <c r="C1712" s="868"/>
      <c r="D1712" s="868"/>
      <c r="E1712" s="868"/>
      <c r="F1712" s="868"/>
      <c r="G1712" s="868"/>
      <c r="H1712" s="868"/>
      <c r="I1712" s="868"/>
      <c r="J1712" s="868"/>
      <c r="K1712" s="869"/>
      <c r="L1712" s="868"/>
      <c r="M1712" s="868"/>
      <c r="N1712" s="868"/>
      <c r="O1712" s="868"/>
      <c r="S1712" s="3"/>
      <c r="X1712" s="3"/>
      <c r="AA1712" s="3"/>
      <c r="AG1712" s="3"/>
    </row>
    <row r="1713" spans="1:38" ht="21.75" thickBot="1" x14ac:dyDescent="0.4">
      <c r="B1713" s="8"/>
      <c r="C1713" s="8"/>
      <c r="D1713" s="8"/>
      <c r="E1713" s="8"/>
      <c r="F1713" s="214"/>
      <c r="G1713" s="8"/>
      <c r="H1713" s="214"/>
      <c r="I1713" s="196"/>
      <c r="J1713" s="214"/>
      <c r="K1713" s="196"/>
      <c r="L1713" s="214"/>
    </row>
    <row r="1714" spans="1:38" ht="27" customHeight="1" thickBot="1" x14ac:dyDescent="0.3">
      <c r="A1714" s="791" t="s">
        <v>150</v>
      </c>
      <c r="B1714" s="792"/>
      <c r="C1714" s="792"/>
      <c r="D1714" s="792"/>
      <c r="E1714" s="792"/>
      <c r="F1714" s="792"/>
      <c r="G1714" s="792"/>
      <c r="H1714" s="792"/>
      <c r="I1714" s="792"/>
      <c r="J1714" s="792"/>
      <c r="K1714" s="793"/>
      <c r="L1714" s="792"/>
      <c r="M1714" s="792"/>
      <c r="N1714" s="792"/>
      <c r="O1714" s="792"/>
      <c r="P1714" s="792"/>
      <c r="Q1714" s="792"/>
      <c r="R1714" s="792"/>
      <c r="S1714" s="792"/>
      <c r="T1714" s="792"/>
      <c r="U1714" s="792"/>
      <c r="V1714" s="792"/>
      <c r="W1714" s="792"/>
      <c r="X1714" s="792"/>
      <c r="Y1714" s="792"/>
      <c r="Z1714" s="792"/>
      <c r="AA1714" s="792"/>
      <c r="AB1714" s="792"/>
      <c r="AC1714" s="792"/>
      <c r="AD1714" s="792"/>
      <c r="AE1714" s="792"/>
      <c r="AF1714" s="792"/>
      <c r="AG1714" s="792"/>
      <c r="AH1714" s="792"/>
      <c r="AI1714" s="792"/>
      <c r="AJ1714" s="792"/>
      <c r="AK1714" s="792"/>
      <c r="AL1714" s="43"/>
    </row>
    <row r="1715" spans="1:38" ht="33.75" customHeight="1" x14ac:dyDescent="0.25">
      <c r="A1715" s="794" t="s">
        <v>0</v>
      </c>
      <c r="B1715" s="795"/>
      <c r="C1715" s="744" t="s">
        <v>41</v>
      </c>
      <c r="D1715" s="745"/>
      <c r="E1715" s="748" t="s">
        <v>80</v>
      </c>
      <c r="F1715" s="749"/>
      <c r="G1715" s="749"/>
      <c r="H1715" s="749"/>
      <c r="I1715" s="749"/>
      <c r="J1715" s="749"/>
      <c r="K1715" s="750"/>
      <c r="L1715" s="749"/>
      <c r="M1715" s="749"/>
      <c r="N1715" s="802"/>
      <c r="O1715" s="754" t="s">
        <v>78</v>
      </c>
      <c r="P1715" s="755"/>
      <c r="Q1715" s="755"/>
      <c r="R1715" s="755"/>
      <c r="S1715" s="755"/>
      <c r="T1715" s="755"/>
      <c r="U1715" s="755"/>
      <c r="V1715" s="755"/>
      <c r="W1715" s="755"/>
      <c r="X1715" s="755"/>
      <c r="Y1715" s="755"/>
      <c r="Z1715" s="755"/>
      <c r="AA1715" s="755"/>
      <c r="AB1715" s="755"/>
      <c r="AC1715" s="755"/>
      <c r="AD1715" s="755"/>
      <c r="AE1715" s="755"/>
      <c r="AF1715" s="755"/>
      <c r="AG1715" s="755"/>
      <c r="AH1715" s="755"/>
      <c r="AI1715" s="755"/>
      <c r="AJ1715" s="755"/>
      <c r="AK1715" s="755"/>
      <c r="AL1715" s="756"/>
    </row>
    <row r="1716" spans="1:38" ht="51" customHeight="1" thickBot="1" x14ac:dyDescent="0.3">
      <c r="A1716" s="796"/>
      <c r="B1716" s="797"/>
      <c r="C1716" s="800"/>
      <c r="D1716" s="801"/>
      <c r="E1716" s="803"/>
      <c r="F1716" s="804"/>
      <c r="G1716" s="804"/>
      <c r="H1716" s="804"/>
      <c r="I1716" s="804"/>
      <c r="J1716" s="804"/>
      <c r="K1716" s="805"/>
      <c r="L1716" s="804"/>
      <c r="M1716" s="804"/>
      <c r="N1716" s="806"/>
      <c r="O1716" s="859"/>
      <c r="P1716" s="860"/>
      <c r="Q1716" s="860"/>
      <c r="R1716" s="860"/>
      <c r="S1716" s="860"/>
      <c r="T1716" s="860"/>
      <c r="U1716" s="860"/>
      <c r="V1716" s="860"/>
      <c r="W1716" s="860"/>
      <c r="X1716" s="860"/>
      <c r="Y1716" s="860"/>
      <c r="Z1716" s="860"/>
      <c r="AA1716" s="860"/>
      <c r="AB1716" s="860"/>
      <c r="AC1716" s="860"/>
      <c r="AD1716" s="860"/>
      <c r="AE1716" s="860"/>
      <c r="AF1716" s="860"/>
      <c r="AG1716" s="860"/>
      <c r="AH1716" s="860"/>
      <c r="AI1716" s="860"/>
      <c r="AJ1716" s="860"/>
      <c r="AK1716" s="860"/>
      <c r="AL1716" s="861"/>
    </row>
    <row r="1717" spans="1:38" ht="75" customHeight="1" x14ac:dyDescent="0.25">
      <c r="A1717" s="796"/>
      <c r="B1717" s="797"/>
      <c r="C1717" s="862" t="s">
        <v>43</v>
      </c>
      <c r="D1717" s="866" t="s">
        <v>44</v>
      </c>
      <c r="E1717" s="853" t="s">
        <v>59</v>
      </c>
      <c r="F1717" s="854"/>
      <c r="G1717" s="854"/>
      <c r="H1717" s="855"/>
      <c r="I1717" s="845" t="s">
        <v>58</v>
      </c>
      <c r="J1717" s="846"/>
      <c r="K1717" s="847"/>
      <c r="L1717" s="848"/>
      <c r="M1717" s="841" t="s">
        <v>49</v>
      </c>
      <c r="N1717" s="842"/>
      <c r="O1717" s="807" t="s">
        <v>103</v>
      </c>
      <c r="P1717" s="808"/>
      <c r="Q1717" s="808"/>
      <c r="R1717" s="808"/>
      <c r="S1717" s="811" t="s">
        <v>49</v>
      </c>
      <c r="T1717" s="812"/>
      <c r="U1717" s="815" t="s">
        <v>104</v>
      </c>
      <c r="V1717" s="816"/>
      <c r="W1717" s="816"/>
      <c r="X1717" s="816"/>
      <c r="Y1717" s="816"/>
      <c r="Z1717" s="817"/>
      <c r="AA1717" s="821" t="s">
        <v>49</v>
      </c>
      <c r="AB1717" s="822"/>
      <c r="AC1717" s="825" t="s">
        <v>105</v>
      </c>
      <c r="AD1717" s="826"/>
      <c r="AE1717" s="826"/>
      <c r="AF1717" s="827"/>
      <c r="AG1717" s="831" t="s">
        <v>49</v>
      </c>
      <c r="AH1717" s="832"/>
      <c r="AI1717" s="835" t="s">
        <v>23</v>
      </c>
      <c r="AJ1717" s="836"/>
      <c r="AK1717" s="836"/>
      <c r="AL1717" s="837"/>
    </row>
    <row r="1718" spans="1:38" ht="75" customHeight="1" thickBot="1" x14ac:dyDescent="0.3">
      <c r="A1718" s="796"/>
      <c r="B1718" s="797"/>
      <c r="C1718" s="862"/>
      <c r="D1718" s="866"/>
      <c r="E1718" s="856"/>
      <c r="F1718" s="857"/>
      <c r="G1718" s="857"/>
      <c r="H1718" s="858"/>
      <c r="I1718" s="849"/>
      <c r="J1718" s="850"/>
      <c r="K1718" s="851"/>
      <c r="L1718" s="852"/>
      <c r="M1718" s="843"/>
      <c r="N1718" s="844"/>
      <c r="O1718" s="809"/>
      <c r="P1718" s="810"/>
      <c r="Q1718" s="810"/>
      <c r="R1718" s="810"/>
      <c r="S1718" s="813"/>
      <c r="T1718" s="814"/>
      <c r="U1718" s="818"/>
      <c r="V1718" s="819"/>
      <c r="W1718" s="819"/>
      <c r="X1718" s="819"/>
      <c r="Y1718" s="819"/>
      <c r="Z1718" s="820"/>
      <c r="AA1718" s="823"/>
      <c r="AB1718" s="824"/>
      <c r="AC1718" s="828"/>
      <c r="AD1718" s="829"/>
      <c r="AE1718" s="829"/>
      <c r="AF1718" s="830"/>
      <c r="AG1718" s="833"/>
      <c r="AH1718" s="834"/>
      <c r="AI1718" s="838"/>
      <c r="AJ1718" s="839"/>
      <c r="AK1718" s="839"/>
      <c r="AL1718" s="840"/>
    </row>
    <row r="1719" spans="1:38" ht="139.5" customHeight="1" thickBot="1" x14ac:dyDescent="0.3">
      <c r="A1719" s="798"/>
      <c r="B1719" s="799"/>
      <c r="C1719" s="863"/>
      <c r="D1719" s="867"/>
      <c r="E1719" s="91" t="s">
        <v>81</v>
      </c>
      <c r="F1719" s="619" t="s">
        <v>82</v>
      </c>
      <c r="G1719" s="91" t="s">
        <v>83</v>
      </c>
      <c r="H1719" s="619" t="s">
        <v>84</v>
      </c>
      <c r="I1719" s="197" t="s">
        <v>81</v>
      </c>
      <c r="J1719" s="64" t="s">
        <v>92</v>
      </c>
      <c r="K1719" s="197" t="s">
        <v>93</v>
      </c>
      <c r="L1719" s="64" t="s">
        <v>94</v>
      </c>
      <c r="M1719" s="98" t="s">
        <v>85</v>
      </c>
      <c r="N1719" s="207" t="s">
        <v>86</v>
      </c>
      <c r="O1719" s="100" t="s">
        <v>87</v>
      </c>
      <c r="P1719" s="102" t="s">
        <v>101</v>
      </c>
      <c r="Q1719" s="100" t="s">
        <v>88</v>
      </c>
      <c r="R1719" s="102" t="s">
        <v>102</v>
      </c>
      <c r="S1719" s="103" t="s">
        <v>89</v>
      </c>
      <c r="T1719" s="213" t="s">
        <v>90</v>
      </c>
      <c r="U1719" s="104" t="s">
        <v>87</v>
      </c>
      <c r="V1719" s="107" t="s">
        <v>106</v>
      </c>
      <c r="W1719" s="105" t="s">
        <v>107</v>
      </c>
      <c r="X1719" s="108" t="s">
        <v>88</v>
      </c>
      <c r="Y1719" s="107" t="s">
        <v>108</v>
      </c>
      <c r="Z1719" s="105" t="s">
        <v>109</v>
      </c>
      <c r="AA1719" s="110" t="s">
        <v>95</v>
      </c>
      <c r="AB1719" s="111" t="s">
        <v>96</v>
      </c>
      <c r="AC1719" s="112" t="s">
        <v>87</v>
      </c>
      <c r="AD1719" s="113" t="s">
        <v>101</v>
      </c>
      <c r="AE1719" s="112" t="s">
        <v>88</v>
      </c>
      <c r="AF1719" s="113" t="s">
        <v>102</v>
      </c>
      <c r="AG1719" s="114" t="s">
        <v>91</v>
      </c>
      <c r="AH1719" s="115" t="s">
        <v>110</v>
      </c>
      <c r="AI1719" s="120" t="s">
        <v>111</v>
      </c>
      <c r="AJ1719" s="121" t="s">
        <v>112</v>
      </c>
      <c r="AK1719" s="122" t="s">
        <v>39</v>
      </c>
      <c r="AL1719" s="124" t="s">
        <v>57</v>
      </c>
    </row>
    <row r="1720" spans="1:38" ht="38.25" customHeight="1" thickBot="1" x14ac:dyDescent="0.3">
      <c r="A1720" s="708" t="s">
        <v>1</v>
      </c>
      <c r="B1720" s="712"/>
      <c r="C1720" s="5" t="s">
        <v>2</v>
      </c>
      <c r="D1720" s="70" t="s">
        <v>3</v>
      </c>
      <c r="E1720" s="5" t="s">
        <v>4</v>
      </c>
      <c r="F1720" s="208" t="s">
        <v>5</v>
      </c>
      <c r="G1720" s="5" t="s">
        <v>33</v>
      </c>
      <c r="H1720" s="208" t="s">
        <v>34</v>
      </c>
      <c r="I1720" s="198" t="s">
        <v>18</v>
      </c>
      <c r="J1720" s="208" t="s">
        <v>19</v>
      </c>
      <c r="K1720" s="198" t="s">
        <v>20</v>
      </c>
      <c r="L1720" s="208" t="s">
        <v>21</v>
      </c>
      <c r="M1720" s="5" t="s">
        <v>22</v>
      </c>
      <c r="N1720" s="208" t="s">
        <v>35</v>
      </c>
      <c r="O1720" s="5" t="s">
        <v>36</v>
      </c>
      <c r="P1720" s="208" t="s">
        <v>37</v>
      </c>
      <c r="Q1720" s="5" t="s">
        <v>38</v>
      </c>
      <c r="R1720" s="208" t="s">
        <v>24</v>
      </c>
      <c r="S1720" s="5" t="s">
        <v>25</v>
      </c>
      <c r="T1720" s="208" t="s">
        <v>26</v>
      </c>
      <c r="U1720" s="5" t="s">
        <v>27</v>
      </c>
      <c r="V1720" s="321" t="s">
        <v>28</v>
      </c>
      <c r="W1720" s="208" t="s">
        <v>29</v>
      </c>
      <c r="X1720" s="70" t="s">
        <v>30</v>
      </c>
      <c r="Y1720" s="208" t="s">
        <v>31</v>
      </c>
      <c r="Z1720" s="208" t="s">
        <v>32</v>
      </c>
      <c r="AA1720" s="5" t="s">
        <v>51</v>
      </c>
      <c r="AB1720" s="5" t="s">
        <v>52</v>
      </c>
      <c r="AC1720" s="5" t="s">
        <v>53</v>
      </c>
      <c r="AD1720" s="5" t="s">
        <v>54</v>
      </c>
      <c r="AE1720" s="5" t="s">
        <v>55</v>
      </c>
      <c r="AF1720" s="5" t="s">
        <v>56</v>
      </c>
      <c r="AG1720" s="5" t="s">
        <v>60</v>
      </c>
      <c r="AH1720" s="5" t="s">
        <v>61</v>
      </c>
      <c r="AI1720" s="5" t="s">
        <v>62</v>
      </c>
      <c r="AJ1720" s="70" t="s">
        <v>63</v>
      </c>
      <c r="AK1720" s="5" t="s">
        <v>64</v>
      </c>
      <c r="AL1720" s="71" t="s">
        <v>65</v>
      </c>
    </row>
    <row r="1721" spans="1:38" ht="99" customHeight="1" x14ac:dyDescent="0.25">
      <c r="A1721" s="12">
        <v>1</v>
      </c>
      <c r="B1721" s="13" t="s">
        <v>11</v>
      </c>
      <c r="C1721" s="713">
        <v>69826</v>
      </c>
      <c r="D1721" s="716">
        <f>C1721-AH1734</f>
        <v>55615.89</v>
      </c>
      <c r="E1721" s="76"/>
      <c r="F1721" s="446"/>
      <c r="G1721" s="76"/>
      <c r="H1721" s="446"/>
      <c r="I1721" s="451"/>
      <c r="J1721" s="41"/>
      <c r="K1721" s="451"/>
      <c r="L1721" s="446"/>
      <c r="M1721" s="76"/>
      <c r="N1721" s="234"/>
      <c r="O1721" s="76"/>
      <c r="P1721" s="234"/>
      <c r="Q1721" s="76"/>
      <c r="R1721" s="234"/>
      <c r="S1721" s="76"/>
      <c r="T1721" s="41"/>
      <c r="U1721" s="76"/>
      <c r="V1721" s="235"/>
      <c r="W1721" s="234"/>
      <c r="X1721" s="76"/>
      <c r="Y1721" s="235"/>
      <c r="Z1721" s="234"/>
      <c r="AA1721" s="76"/>
      <c r="AB1721" s="41"/>
      <c r="AC1721" s="76"/>
      <c r="AD1721" s="41"/>
      <c r="AE1721" s="76"/>
      <c r="AF1721" s="41"/>
      <c r="AG1721" s="76">
        <f>U1721+X1721+AC1721+AE1721</f>
        <v>0</v>
      </c>
      <c r="AH1721" s="41">
        <f>W1721+Z1721+AD1721+AF1721</f>
        <v>0</v>
      </c>
      <c r="AI1721" s="39">
        <f>AD1721/(C1721-AH1728)</f>
        <v>0</v>
      </c>
      <c r="AJ1721" s="90">
        <f>AF1721/(C1721-AH1728)</f>
        <v>0</v>
      </c>
      <c r="AK1721" s="123"/>
      <c r="AL1721" s="125">
        <f>AH1721/C1721</f>
        <v>0</v>
      </c>
    </row>
    <row r="1722" spans="1:38" ht="87" customHeight="1" x14ac:dyDescent="0.25">
      <c r="A1722" s="14">
        <v>2</v>
      </c>
      <c r="B1722" s="15" t="s">
        <v>6</v>
      </c>
      <c r="C1722" s="706"/>
      <c r="D1722" s="717"/>
      <c r="E1722" s="467">
        <v>0</v>
      </c>
      <c r="F1722" s="468">
        <v>0</v>
      </c>
      <c r="G1722" s="434">
        <v>12</v>
      </c>
      <c r="H1722" s="475">
        <v>151553.89000000001</v>
      </c>
      <c r="I1722" s="199">
        <v>0</v>
      </c>
      <c r="J1722" s="437">
        <v>0</v>
      </c>
      <c r="K1722" s="199">
        <v>9</v>
      </c>
      <c r="L1722" s="437">
        <v>106640.68</v>
      </c>
      <c r="M1722" s="248">
        <f t="shared" ref="M1722" si="1118">SUM(I1722,K1722)</f>
        <v>9</v>
      </c>
      <c r="N1722" s="249">
        <f t="shared" ref="N1722" si="1119">SUM(J1722,L1722)</f>
        <v>106640.68</v>
      </c>
      <c r="O1722" s="436">
        <v>0</v>
      </c>
      <c r="P1722" s="428">
        <v>0</v>
      </c>
      <c r="Q1722" s="436">
        <v>2</v>
      </c>
      <c r="R1722" s="428">
        <v>32877.64</v>
      </c>
      <c r="S1722" s="245">
        <f t="shared" ref="S1722" si="1120">O1722+Q1722</f>
        <v>2</v>
      </c>
      <c r="T1722" s="246">
        <f t="shared" ref="T1722" si="1121">P1722+R1722</f>
        <v>32877.64</v>
      </c>
      <c r="U1722" s="443">
        <v>0</v>
      </c>
      <c r="V1722" s="444">
        <v>0</v>
      </c>
      <c r="W1722" s="442">
        <v>0</v>
      </c>
      <c r="X1722" s="452">
        <v>0</v>
      </c>
      <c r="Y1722" s="444">
        <v>0</v>
      </c>
      <c r="Z1722" s="442">
        <v>0</v>
      </c>
      <c r="AA1722" s="239">
        <f t="shared" ref="AA1722" si="1122">U1722+X1722</f>
        <v>0</v>
      </c>
      <c r="AB1722" s="229">
        <f t="shared" ref="AB1722" si="1123">W1722+Z1722</f>
        <v>0</v>
      </c>
      <c r="AC1722" s="425">
        <v>0</v>
      </c>
      <c r="AD1722" s="431">
        <v>0</v>
      </c>
      <c r="AE1722" s="425">
        <v>3</v>
      </c>
      <c r="AF1722" s="431">
        <v>14210.11</v>
      </c>
      <c r="AG1722" s="261">
        <f t="shared" ref="AG1722:AG1725" si="1124">U1722+X1722+AC1722+AE1722</f>
        <v>3</v>
      </c>
      <c r="AH1722" s="262">
        <f t="shared" ref="AH1722:AH1725" si="1125">W1722+Z1722+AD1722+AF1722</f>
        <v>14210.11</v>
      </c>
      <c r="AI1722" s="67">
        <f>AD1722/(C1721-AH1728)</f>
        <v>0</v>
      </c>
      <c r="AJ1722" s="66">
        <f>AF1722/(C1721-AH1728)</f>
        <v>0.20350743276143557</v>
      </c>
      <c r="AK1722" s="123"/>
      <c r="AL1722" s="126">
        <f>AH1722/C1721</f>
        <v>0.20350743276143557</v>
      </c>
    </row>
    <row r="1723" spans="1:38" ht="85.5" customHeight="1" x14ac:dyDescent="0.25">
      <c r="A1723" s="14">
        <v>3</v>
      </c>
      <c r="B1723" s="15" t="s">
        <v>13</v>
      </c>
      <c r="C1723" s="706"/>
      <c r="D1723" s="717"/>
      <c r="E1723" s="500"/>
      <c r="F1723" s="501"/>
      <c r="G1723" s="502"/>
      <c r="H1723" s="503"/>
      <c r="I1723" s="504"/>
      <c r="J1723" s="503"/>
      <c r="K1723" s="504"/>
      <c r="L1723" s="503"/>
      <c r="M1723" s="267"/>
      <c r="N1723" s="266"/>
      <c r="O1723" s="502"/>
      <c r="P1723" s="503"/>
      <c r="Q1723" s="502"/>
      <c r="R1723" s="503"/>
      <c r="S1723" s="267"/>
      <c r="T1723" s="266"/>
      <c r="U1723" s="502"/>
      <c r="V1723" s="505"/>
      <c r="W1723" s="503"/>
      <c r="X1723" s="504"/>
      <c r="Y1723" s="505"/>
      <c r="Z1723" s="503"/>
      <c r="AA1723" s="267"/>
      <c r="AB1723" s="266"/>
      <c r="AC1723" s="502"/>
      <c r="AD1723" s="503"/>
      <c r="AE1723" s="502"/>
      <c r="AF1723" s="503"/>
      <c r="AG1723" s="267">
        <f t="shared" si="1124"/>
        <v>0</v>
      </c>
      <c r="AH1723" s="266">
        <f t="shared" si="1125"/>
        <v>0</v>
      </c>
      <c r="AI1723" s="169">
        <f>AD1723/(C1721-AH1728)</f>
        <v>0</v>
      </c>
      <c r="AJ1723" s="170">
        <f>AF1723/(C1721-AH1728)</f>
        <v>0</v>
      </c>
      <c r="AK1723" s="171"/>
      <c r="AL1723" s="172">
        <f>AH1723/C1721</f>
        <v>0</v>
      </c>
    </row>
    <row r="1724" spans="1:38" ht="101.25" customHeight="1" x14ac:dyDescent="0.25">
      <c r="A1724" s="14">
        <v>4</v>
      </c>
      <c r="B1724" s="15" t="s">
        <v>14</v>
      </c>
      <c r="C1724" s="706"/>
      <c r="D1724" s="717"/>
      <c r="E1724" s="500"/>
      <c r="F1724" s="501"/>
      <c r="G1724" s="502"/>
      <c r="H1724" s="503"/>
      <c r="I1724" s="504"/>
      <c r="J1724" s="503"/>
      <c r="K1724" s="504"/>
      <c r="L1724" s="503"/>
      <c r="M1724" s="267"/>
      <c r="N1724" s="266"/>
      <c r="O1724" s="502"/>
      <c r="P1724" s="503"/>
      <c r="Q1724" s="502"/>
      <c r="R1724" s="503"/>
      <c r="S1724" s="267"/>
      <c r="T1724" s="266"/>
      <c r="U1724" s="502"/>
      <c r="V1724" s="505"/>
      <c r="W1724" s="503"/>
      <c r="X1724" s="504"/>
      <c r="Y1724" s="505"/>
      <c r="Z1724" s="503"/>
      <c r="AA1724" s="267"/>
      <c r="AB1724" s="266"/>
      <c r="AC1724" s="502"/>
      <c r="AD1724" s="503"/>
      <c r="AE1724" s="502"/>
      <c r="AF1724" s="503"/>
      <c r="AG1724" s="267">
        <f t="shared" si="1124"/>
        <v>0</v>
      </c>
      <c r="AH1724" s="266">
        <f t="shared" si="1125"/>
        <v>0</v>
      </c>
      <c r="AI1724" s="169">
        <f>AD1724/(C1721-AH1728)</f>
        <v>0</v>
      </c>
      <c r="AJ1724" s="170">
        <f>AF1724/(C1721-AH1728)</f>
        <v>0</v>
      </c>
      <c r="AK1724" s="171"/>
      <c r="AL1724" s="172">
        <f>AH1724/C1721</f>
        <v>0</v>
      </c>
    </row>
    <row r="1725" spans="1:38" ht="138" customHeight="1" x14ac:dyDescent="0.25">
      <c r="A1725" s="14">
        <v>5</v>
      </c>
      <c r="B1725" s="15" t="s">
        <v>99</v>
      </c>
      <c r="C1725" s="706"/>
      <c r="D1725" s="717"/>
      <c r="E1725" s="467">
        <v>3</v>
      </c>
      <c r="F1725" s="468">
        <v>107317.6</v>
      </c>
      <c r="G1725" s="434">
        <v>1</v>
      </c>
      <c r="H1725" s="475">
        <v>32863.199999999997</v>
      </c>
      <c r="I1725" s="199">
        <v>2</v>
      </c>
      <c r="J1725" s="437">
        <v>87951.360000000001</v>
      </c>
      <c r="K1725" s="199">
        <v>1</v>
      </c>
      <c r="L1725" s="437">
        <v>32863.199999999997</v>
      </c>
      <c r="M1725" s="248">
        <f t="shared" ref="M1725" si="1126">SUM(I1725,K1725)</f>
        <v>3</v>
      </c>
      <c r="N1725" s="249">
        <f t="shared" ref="N1725" si="1127">SUM(J1725,L1725)</f>
        <v>120814.56</v>
      </c>
      <c r="O1725" s="436">
        <v>0</v>
      </c>
      <c r="P1725" s="428">
        <v>0</v>
      </c>
      <c r="Q1725" s="436">
        <v>0</v>
      </c>
      <c r="R1725" s="428">
        <v>0</v>
      </c>
      <c r="S1725" s="245">
        <f t="shared" ref="S1725" si="1128">O1725+Q1725</f>
        <v>0</v>
      </c>
      <c r="T1725" s="246">
        <f t="shared" ref="T1725" si="1129">P1725+R1725</f>
        <v>0</v>
      </c>
      <c r="U1725" s="443">
        <v>0</v>
      </c>
      <c r="V1725" s="444">
        <v>0</v>
      </c>
      <c r="W1725" s="442">
        <v>0</v>
      </c>
      <c r="X1725" s="452">
        <v>0</v>
      </c>
      <c r="Y1725" s="444">
        <v>0</v>
      </c>
      <c r="Z1725" s="442">
        <v>0</v>
      </c>
      <c r="AA1725" s="239">
        <f t="shared" ref="AA1725" si="1130">U1725+X1725</f>
        <v>0</v>
      </c>
      <c r="AB1725" s="229">
        <f t="shared" ref="AB1725" si="1131">W1725+Z1725</f>
        <v>0</v>
      </c>
      <c r="AC1725" s="425">
        <v>0</v>
      </c>
      <c r="AD1725" s="431">
        <v>0</v>
      </c>
      <c r="AE1725" s="425">
        <v>0</v>
      </c>
      <c r="AF1725" s="431">
        <v>0</v>
      </c>
      <c r="AG1725" s="261">
        <f t="shared" si="1124"/>
        <v>0</v>
      </c>
      <c r="AH1725" s="262">
        <f t="shared" si="1125"/>
        <v>0</v>
      </c>
      <c r="AI1725" s="67">
        <f>AD1725/(C1721-AH1728)</f>
        <v>0</v>
      </c>
      <c r="AJ1725" s="66">
        <f>AF1725/(C1721-AH1728)</f>
        <v>0</v>
      </c>
      <c r="AK1725" s="123"/>
      <c r="AL1725" s="126">
        <f>AH1725/C1721</f>
        <v>0</v>
      </c>
    </row>
    <row r="1726" spans="1:38" ht="116.25" customHeight="1" x14ac:dyDescent="0.25">
      <c r="A1726" s="14">
        <v>6</v>
      </c>
      <c r="B1726" s="15" t="s">
        <v>16</v>
      </c>
      <c r="C1726" s="706"/>
      <c r="D1726" s="717"/>
      <c r="E1726" s="163"/>
      <c r="F1726" s="501"/>
      <c r="G1726" s="165"/>
      <c r="H1726" s="503"/>
      <c r="I1726" s="504"/>
      <c r="J1726" s="166"/>
      <c r="K1726" s="504"/>
      <c r="L1726" s="503"/>
      <c r="M1726" s="167"/>
      <c r="N1726" s="266"/>
      <c r="O1726" s="165"/>
      <c r="P1726" s="266"/>
      <c r="Q1726" s="165"/>
      <c r="R1726" s="266"/>
      <c r="S1726" s="167"/>
      <c r="T1726" s="166"/>
      <c r="U1726" s="165"/>
      <c r="V1726" s="168"/>
      <c r="W1726" s="266"/>
      <c r="X1726" s="167"/>
      <c r="Y1726" s="168"/>
      <c r="Z1726" s="266"/>
      <c r="AA1726" s="167"/>
      <c r="AB1726" s="166"/>
      <c r="AC1726" s="165"/>
      <c r="AD1726" s="166"/>
      <c r="AE1726" s="165"/>
      <c r="AF1726" s="166"/>
      <c r="AG1726" s="167">
        <f t="shared" ref="AG1726:AG1733" si="1132">U1726+X1726+AC1726+AE1726</f>
        <v>0</v>
      </c>
      <c r="AH1726" s="166">
        <f t="shared" ref="AH1726:AH1733" si="1133">W1726+Z1726+AD1726+AF1726</f>
        <v>0</v>
      </c>
      <c r="AI1726" s="169">
        <f>AD1726/(C1721-AH1728)</f>
        <v>0</v>
      </c>
      <c r="AJ1726" s="170">
        <f>AF1726/(C1721-AH1728)</f>
        <v>0</v>
      </c>
      <c r="AK1726" s="171"/>
      <c r="AL1726" s="172">
        <f>AH1726/C1721</f>
        <v>0</v>
      </c>
    </row>
    <row r="1727" spans="1:38" ht="65.25" customHeight="1" x14ac:dyDescent="0.25">
      <c r="A1727" s="14">
        <v>7</v>
      </c>
      <c r="B1727" s="15" t="s">
        <v>98</v>
      </c>
      <c r="C1727" s="706"/>
      <c r="D1727" s="717"/>
      <c r="E1727" s="163"/>
      <c r="F1727" s="501"/>
      <c r="G1727" s="165"/>
      <c r="H1727" s="503"/>
      <c r="I1727" s="504"/>
      <c r="J1727" s="166"/>
      <c r="K1727" s="504"/>
      <c r="L1727" s="503"/>
      <c r="M1727" s="167"/>
      <c r="N1727" s="266"/>
      <c r="O1727" s="165"/>
      <c r="P1727" s="266"/>
      <c r="Q1727" s="165"/>
      <c r="R1727" s="266"/>
      <c r="S1727" s="167"/>
      <c r="T1727" s="166"/>
      <c r="U1727" s="165"/>
      <c r="V1727" s="168"/>
      <c r="W1727" s="266"/>
      <c r="X1727" s="167"/>
      <c r="Y1727" s="168"/>
      <c r="Z1727" s="266"/>
      <c r="AA1727" s="167"/>
      <c r="AB1727" s="188"/>
      <c r="AC1727" s="165"/>
      <c r="AD1727" s="166"/>
      <c r="AE1727" s="165"/>
      <c r="AF1727" s="166"/>
      <c r="AG1727" s="162">
        <f t="shared" si="1132"/>
        <v>0</v>
      </c>
      <c r="AH1727" s="166">
        <f t="shared" si="1133"/>
        <v>0</v>
      </c>
      <c r="AI1727" s="169">
        <f>AD1727/(C1721-AH1728)</f>
        <v>0</v>
      </c>
      <c r="AJ1727" s="170">
        <f>AF1727/(C1721-AH1728)</f>
        <v>0</v>
      </c>
      <c r="AK1727" s="171"/>
      <c r="AL1727" s="173">
        <f>AH1727/C1721</f>
        <v>0</v>
      </c>
    </row>
    <row r="1728" spans="1:38" ht="59.25" customHeight="1" x14ac:dyDescent="0.25">
      <c r="A1728" s="14">
        <v>8</v>
      </c>
      <c r="B1728" s="15" t="s">
        <v>97</v>
      </c>
      <c r="C1728" s="706"/>
      <c r="D1728" s="717"/>
      <c r="E1728" s="189"/>
      <c r="F1728" s="190"/>
      <c r="G1728" s="174"/>
      <c r="H1728" s="175"/>
      <c r="I1728" s="504"/>
      <c r="J1728" s="166"/>
      <c r="K1728" s="504"/>
      <c r="L1728" s="503"/>
      <c r="M1728" s="191"/>
      <c r="N1728" s="265"/>
      <c r="O1728" s="174"/>
      <c r="P1728" s="175"/>
      <c r="Q1728" s="174"/>
      <c r="R1728" s="175"/>
      <c r="S1728" s="191"/>
      <c r="T1728" s="164"/>
      <c r="U1728" s="165"/>
      <c r="V1728" s="168"/>
      <c r="W1728" s="266"/>
      <c r="X1728" s="167"/>
      <c r="Y1728" s="168"/>
      <c r="Z1728" s="266"/>
      <c r="AA1728" s="191"/>
      <c r="AB1728" s="164"/>
      <c r="AC1728" s="165"/>
      <c r="AD1728" s="166"/>
      <c r="AE1728" s="165"/>
      <c r="AF1728" s="166"/>
      <c r="AG1728" s="167">
        <f t="shared" si="1132"/>
        <v>0</v>
      </c>
      <c r="AH1728" s="166">
        <f t="shared" si="1133"/>
        <v>0</v>
      </c>
      <c r="AI1728" s="169" t="e">
        <f t="shared" ref="AI1728" si="1134">AD1728/(C1723-AH1730)</f>
        <v>#DIV/0!</v>
      </c>
      <c r="AJ1728" s="170">
        <f>AF1728/(C1721-AH1728)</f>
        <v>0</v>
      </c>
      <c r="AK1728" s="171">
        <f>AH1734/C1721</f>
        <v>0.20350743276143557</v>
      </c>
      <c r="AL1728" s="172">
        <f>AH1728/C1721</f>
        <v>0</v>
      </c>
    </row>
    <row r="1729" spans="1:38" ht="60" customHeight="1" x14ac:dyDescent="0.25">
      <c r="A1729" s="14">
        <v>9</v>
      </c>
      <c r="B1729" s="15" t="s">
        <v>7</v>
      </c>
      <c r="C1729" s="706"/>
      <c r="D1729" s="717"/>
      <c r="E1729" s="163"/>
      <c r="F1729" s="501"/>
      <c r="G1729" s="165"/>
      <c r="H1729" s="503"/>
      <c r="I1729" s="504"/>
      <c r="J1729" s="166"/>
      <c r="K1729" s="504"/>
      <c r="L1729" s="503"/>
      <c r="M1729" s="167"/>
      <c r="N1729" s="266"/>
      <c r="O1729" s="165"/>
      <c r="P1729" s="266"/>
      <c r="Q1729" s="165"/>
      <c r="R1729" s="266"/>
      <c r="S1729" s="167"/>
      <c r="T1729" s="166"/>
      <c r="U1729" s="165"/>
      <c r="V1729" s="168"/>
      <c r="W1729" s="266"/>
      <c r="X1729" s="167"/>
      <c r="Y1729" s="168"/>
      <c r="Z1729" s="266"/>
      <c r="AA1729" s="167"/>
      <c r="AB1729" s="166"/>
      <c r="AC1729" s="165"/>
      <c r="AD1729" s="166"/>
      <c r="AE1729" s="165"/>
      <c r="AF1729" s="166"/>
      <c r="AG1729" s="167">
        <f t="shared" si="1132"/>
        <v>0</v>
      </c>
      <c r="AH1729" s="166">
        <f t="shared" si="1133"/>
        <v>0</v>
      </c>
      <c r="AI1729" s="169">
        <f>AD1729/(C1721-AH1728)</f>
        <v>0</v>
      </c>
      <c r="AJ1729" s="170">
        <f>AF1729/(C1721-AH1728)</f>
        <v>0</v>
      </c>
      <c r="AK1729" s="171"/>
      <c r="AL1729" s="172">
        <f>AH1729/C1721</f>
        <v>0</v>
      </c>
    </row>
    <row r="1730" spans="1:38" ht="73.5" customHeight="1" x14ac:dyDescent="0.25">
      <c r="A1730" s="14">
        <v>10</v>
      </c>
      <c r="B1730" s="15" t="s">
        <v>8</v>
      </c>
      <c r="C1730" s="706"/>
      <c r="D1730" s="717"/>
      <c r="E1730" s="163"/>
      <c r="F1730" s="501"/>
      <c r="G1730" s="165"/>
      <c r="H1730" s="503"/>
      <c r="I1730" s="504"/>
      <c r="J1730" s="166"/>
      <c r="K1730" s="504"/>
      <c r="L1730" s="503"/>
      <c r="M1730" s="167"/>
      <c r="N1730" s="266"/>
      <c r="O1730" s="165"/>
      <c r="P1730" s="266"/>
      <c r="Q1730" s="165"/>
      <c r="R1730" s="266"/>
      <c r="S1730" s="167"/>
      <c r="T1730" s="166"/>
      <c r="U1730" s="165"/>
      <c r="V1730" s="168"/>
      <c r="W1730" s="266"/>
      <c r="X1730" s="167"/>
      <c r="Y1730" s="168"/>
      <c r="Z1730" s="266"/>
      <c r="AA1730" s="167"/>
      <c r="AB1730" s="166"/>
      <c r="AC1730" s="174"/>
      <c r="AD1730" s="175"/>
      <c r="AE1730" s="174"/>
      <c r="AF1730" s="175"/>
      <c r="AG1730" s="167">
        <f t="shared" si="1132"/>
        <v>0</v>
      </c>
      <c r="AH1730" s="166">
        <f t="shared" si="1133"/>
        <v>0</v>
      </c>
      <c r="AI1730" s="169">
        <f>AD1730/(C1721-AH1728)</f>
        <v>0</v>
      </c>
      <c r="AJ1730" s="170">
        <f>AF1730/(C1721-AH1728)</f>
        <v>0</v>
      </c>
      <c r="AK1730" s="171"/>
      <c r="AL1730" s="172">
        <f>AH1730/C1721</f>
        <v>0</v>
      </c>
    </row>
    <row r="1731" spans="1:38" ht="120" customHeight="1" x14ac:dyDescent="0.25">
      <c r="A1731" s="14">
        <v>11</v>
      </c>
      <c r="B1731" s="15" t="s">
        <v>12</v>
      </c>
      <c r="C1731" s="706"/>
      <c r="D1731" s="717"/>
      <c r="E1731" s="163"/>
      <c r="F1731" s="501"/>
      <c r="G1731" s="165"/>
      <c r="H1731" s="503"/>
      <c r="I1731" s="504"/>
      <c r="J1731" s="166"/>
      <c r="K1731" s="504"/>
      <c r="L1731" s="503"/>
      <c r="M1731" s="167"/>
      <c r="N1731" s="266"/>
      <c r="O1731" s="165"/>
      <c r="P1731" s="266"/>
      <c r="Q1731" s="165"/>
      <c r="R1731" s="266"/>
      <c r="S1731" s="167"/>
      <c r="T1731" s="166"/>
      <c r="U1731" s="165"/>
      <c r="V1731" s="168"/>
      <c r="W1731" s="266"/>
      <c r="X1731" s="167"/>
      <c r="Y1731" s="168"/>
      <c r="Z1731" s="266"/>
      <c r="AA1731" s="167"/>
      <c r="AB1731" s="166"/>
      <c r="AC1731" s="165"/>
      <c r="AD1731" s="166"/>
      <c r="AE1731" s="165"/>
      <c r="AF1731" s="166"/>
      <c r="AG1731" s="167">
        <f t="shared" si="1132"/>
        <v>0</v>
      </c>
      <c r="AH1731" s="166">
        <f t="shared" si="1133"/>
        <v>0</v>
      </c>
      <c r="AI1731" s="169">
        <f>AD1731/(C1721-AH1728)</f>
        <v>0</v>
      </c>
      <c r="AJ1731" s="170">
        <f>AF1731/(C1721-AH1728)</f>
        <v>0</v>
      </c>
      <c r="AK1731" s="171"/>
      <c r="AL1731" s="172">
        <f>AH1731/C1721</f>
        <v>0</v>
      </c>
    </row>
    <row r="1732" spans="1:38" ht="63.75" customHeight="1" x14ac:dyDescent="0.25">
      <c r="A1732" s="14">
        <v>12</v>
      </c>
      <c r="B1732" s="15" t="s">
        <v>9</v>
      </c>
      <c r="C1732" s="706"/>
      <c r="D1732" s="717"/>
      <c r="E1732" s="163"/>
      <c r="F1732" s="501"/>
      <c r="G1732" s="165"/>
      <c r="H1732" s="503"/>
      <c r="I1732" s="504"/>
      <c r="J1732" s="166"/>
      <c r="K1732" s="504"/>
      <c r="L1732" s="503"/>
      <c r="M1732" s="167"/>
      <c r="N1732" s="266"/>
      <c r="O1732" s="165"/>
      <c r="P1732" s="266"/>
      <c r="Q1732" s="165"/>
      <c r="R1732" s="266"/>
      <c r="S1732" s="167"/>
      <c r="T1732" s="166"/>
      <c r="U1732" s="165"/>
      <c r="V1732" s="168"/>
      <c r="W1732" s="266"/>
      <c r="X1732" s="167"/>
      <c r="Y1732" s="168"/>
      <c r="Z1732" s="266"/>
      <c r="AA1732" s="167"/>
      <c r="AB1732" s="166"/>
      <c r="AC1732" s="165"/>
      <c r="AD1732" s="166"/>
      <c r="AE1732" s="165"/>
      <c r="AF1732" s="166"/>
      <c r="AG1732" s="167">
        <f t="shared" si="1132"/>
        <v>0</v>
      </c>
      <c r="AH1732" s="166">
        <f t="shared" si="1133"/>
        <v>0</v>
      </c>
      <c r="AI1732" s="169">
        <f>AD1732/(C1721-AH1728)</f>
        <v>0</v>
      </c>
      <c r="AJ1732" s="170">
        <f>AF1732/(C1721-AH1728)</f>
        <v>0</v>
      </c>
      <c r="AK1732" s="171"/>
      <c r="AL1732" s="172">
        <f>AH1732/C1721</f>
        <v>0</v>
      </c>
    </row>
    <row r="1733" spans="1:38" ht="62.25" customHeight="1" thickBot="1" x14ac:dyDescent="0.3">
      <c r="A1733" s="16">
        <v>13</v>
      </c>
      <c r="B1733" s="17" t="s">
        <v>10</v>
      </c>
      <c r="C1733" s="707"/>
      <c r="D1733" s="718"/>
      <c r="E1733" s="176"/>
      <c r="F1733" s="177"/>
      <c r="G1733" s="178"/>
      <c r="H1733" s="179"/>
      <c r="I1733" s="269"/>
      <c r="J1733" s="180"/>
      <c r="K1733" s="269"/>
      <c r="L1733" s="268"/>
      <c r="M1733" s="181"/>
      <c r="N1733" s="268"/>
      <c r="O1733" s="178"/>
      <c r="P1733" s="179"/>
      <c r="Q1733" s="178"/>
      <c r="R1733" s="179"/>
      <c r="S1733" s="182"/>
      <c r="T1733" s="179"/>
      <c r="U1733" s="178"/>
      <c r="V1733" s="183"/>
      <c r="W1733" s="179"/>
      <c r="X1733" s="182"/>
      <c r="Y1733" s="183"/>
      <c r="Z1733" s="179"/>
      <c r="AA1733" s="182"/>
      <c r="AB1733" s="179"/>
      <c r="AC1733" s="178"/>
      <c r="AD1733" s="179"/>
      <c r="AE1733" s="178"/>
      <c r="AF1733" s="179"/>
      <c r="AG1733" s="182">
        <f t="shared" si="1132"/>
        <v>0</v>
      </c>
      <c r="AH1733" s="179">
        <f t="shared" si="1133"/>
        <v>0</v>
      </c>
      <c r="AI1733" s="184">
        <f>AD1733/(C1721-AH1728)</f>
        <v>0</v>
      </c>
      <c r="AJ1733" s="185">
        <f>AF1733/(C1721-AH1728)</f>
        <v>0</v>
      </c>
      <c r="AK1733" s="186"/>
      <c r="AL1733" s="187">
        <f>AH1733/C1721</f>
        <v>0</v>
      </c>
    </row>
    <row r="1734" spans="1:38" ht="29.25" customHeight="1" thickBot="1" x14ac:dyDescent="0.3">
      <c r="A1734" s="719" t="s">
        <v>40</v>
      </c>
      <c r="B1734" s="720"/>
      <c r="C1734" s="11">
        <f>C1721</f>
        <v>69826</v>
      </c>
      <c r="D1734" s="11">
        <f>D1721</f>
        <v>55615.89</v>
      </c>
      <c r="E1734" s="56">
        <f t="shared" ref="E1734:L1734" si="1135">SUM(E1721:E1733)</f>
        <v>3</v>
      </c>
      <c r="F1734" s="236">
        <f t="shared" si="1135"/>
        <v>107317.6</v>
      </c>
      <c r="G1734" s="56">
        <f t="shared" si="1135"/>
        <v>13</v>
      </c>
      <c r="H1734" s="236">
        <f t="shared" si="1135"/>
        <v>184417.09000000003</v>
      </c>
      <c r="I1734" s="241">
        <f t="shared" si="1135"/>
        <v>2</v>
      </c>
      <c r="J1734" s="57">
        <f t="shared" si="1135"/>
        <v>87951.360000000001</v>
      </c>
      <c r="K1734" s="241">
        <f t="shared" si="1135"/>
        <v>10</v>
      </c>
      <c r="L1734" s="244">
        <f t="shared" si="1135"/>
        <v>139503.88</v>
      </c>
      <c r="M1734" s="51">
        <f>SUM(M1721:M1733)</f>
        <v>12</v>
      </c>
      <c r="N1734" s="244">
        <f>SUM(N1721:N1733)</f>
        <v>227455.24</v>
      </c>
      <c r="O1734" s="97">
        <f>SUM(O1721:O1733)</f>
        <v>0</v>
      </c>
      <c r="P1734" s="236">
        <f>SUM(P1721:P1733)</f>
        <v>0</v>
      </c>
      <c r="Q1734" s="86">
        <f t="shared" ref="Q1734:AJ1734" si="1136">SUM(Q1721:Q1733)</f>
        <v>2</v>
      </c>
      <c r="R1734" s="236">
        <f t="shared" si="1136"/>
        <v>32877.64</v>
      </c>
      <c r="S1734" s="75">
        <f t="shared" si="1136"/>
        <v>2</v>
      </c>
      <c r="T1734" s="46">
        <f t="shared" si="1136"/>
        <v>32877.64</v>
      </c>
      <c r="U1734" s="86">
        <f t="shared" si="1136"/>
        <v>0</v>
      </c>
      <c r="V1734" s="236">
        <f t="shared" si="1136"/>
        <v>0</v>
      </c>
      <c r="W1734" s="236">
        <f t="shared" si="1136"/>
        <v>0</v>
      </c>
      <c r="X1734" s="75">
        <f t="shared" si="1136"/>
        <v>0</v>
      </c>
      <c r="Y1734" s="236">
        <f t="shared" si="1136"/>
        <v>0</v>
      </c>
      <c r="Z1734" s="236">
        <f t="shared" si="1136"/>
        <v>0</v>
      </c>
      <c r="AA1734" s="75">
        <f t="shared" si="1136"/>
        <v>0</v>
      </c>
      <c r="AB1734" s="46">
        <f t="shared" si="1136"/>
        <v>0</v>
      </c>
      <c r="AC1734" s="86">
        <f t="shared" si="1136"/>
        <v>0</v>
      </c>
      <c r="AD1734" s="46">
        <f t="shared" si="1136"/>
        <v>0</v>
      </c>
      <c r="AE1734" s="86">
        <f t="shared" si="1136"/>
        <v>3</v>
      </c>
      <c r="AF1734" s="46">
        <f t="shared" si="1136"/>
        <v>14210.11</v>
      </c>
      <c r="AG1734" s="75">
        <f t="shared" si="1136"/>
        <v>3</v>
      </c>
      <c r="AH1734" s="46">
        <f t="shared" si="1136"/>
        <v>14210.11</v>
      </c>
      <c r="AI1734" s="87" t="e">
        <f t="shared" si="1136"/>
        <v>#DIV/0!</v>
      </c>
      <c r="AJ1734" s="87">
        <f t="shared" si="1136"/>
        <v>0.20350743276143557</v>
      </c>
      <c r="AK1734" s="130">
        <f>AK1728</f>
        <v>0.20350743276143557</v>
      </c>
      <c r="AL1734" s="128">
        <f>AH1734/C1721</f>
        <v>0.20350743276143557</v>
      </c>
    </row>
    <row r="1735" spans="1:38" ht="21.75" thickBot="1" x14ac:dyDescent="0.3">
      <c r="AF1735" s="24" t="s">
        <v>113</v>
      </c>
      <c r="AG1735" s="72">
        <v>4.3499999999999996</v>
      </c>
      <c r="AH1735" s="25">
        <f>AH1734/AG1735</f>
        <v>3266.6919540229887</v>
      </c>
    </row>
    <row r="1736" spans="1:38" ht="15.75" thickTop="1" x14ac:dyDescent="0.25">
      <c r="A1736" s="721" t="s">
        <v>45</v>
      </c>
      <c r="B1736" s="722"/>
      <c r="C1736" s="722"/>
      <c r="D1736" s="722"/>
      <c r="E1736" s="722"/>
      <c r="F1736" s="722"/>
      <c r="G1736" s="722"/>
      <c r="H1736" s="722"/>
      <c r="I1736" s="722"/>
      <c r="J1736" s="722"/>
      <c r="K1736" s="723"/>
      <c r="L1736" s="722"/>
      <c r="M1736" s="722"/>
      <c r="N1736" s="722"/>
      <c r="O1736" s="722"/>
      <c r="P1736" s="722"/>
      <c r="Q1736" s="724"/>
    </row>
    <row r="1737" spans="1:38" ht="18.75" x14ac:dyDescent="0.3">
      <c r="A1737" s="725"/>
      <c r="B1737" s="726"/>
      <c r="C1737" s="726"/>
      <c r="D1737" s="726"/>
      <c r="E1737" s="726"/>
      <c r="F1737" s="726"/>
      <c r="G1737" s="726"/>
      <c r="H1737" s="726"/>
      <c r="I1737" s="726"/>
      <c r="J1737" s="726"/>
      <c r="K1737" s="727"/>
      <c r="L1737" s="726"/>
      <c r="M1737" s="726"/>
      <c r="N1737" s="726"/>
      <c r="O1737" s="726"/>
      <c r="P1737" s="726"/>
      <c r="Q1737" s="728"/>
      <c r="AF1737" s="33"/>
    </row>
    <row r="1738" spans="1:38" ht="15.75" x14ac:dyDescent="0.25">
      <c r="A1738" s="725"/>
      <c r="B1738" s="726"/>
      <c r="C1738" s="726"/>
      <c r="D1738" s="726"/>
      <c r="E1738" s="726"/>
      <c r="F1738" s="726"/>
      <c r="G1738" s="726"/>
      <c r="H1738" s="726"/>
      <c r="I1738" s="726"/>
      <c r="J1738" s="726"/>
      <c r="K1738" s="727"/>
      <c r="L1738" s="726"/>
      <c r="M1738" s="726"/>
      <c r="N1738" s="726"/>
      <c r="O1738" s="726"/>
      <c r="P1738" s="726"/>
      <c r="Q1738" s="728"/>
      <c r="AE1738" s="34" t="s">
        <v>66</v>
      </c>
      <c r="AF1738" s="24"/>
    </row>
    <row r="1739" spans="1:38" ht="15.75" x14ac:dyDescent="0.25">
      <c r="A1739" s="725"/>
      <c r="B1739" s="726"/>
      <c r="C1739" s="726"/>
      <c r="D1739" s="726"/>
      <c r="E1739" s="726"/>
      <c r="F1739" s="726"/>
      <c r="G1739" s="726"/>
      <c r="H1739" s="726"/>
      <c r="I1739" s="726"/>
      <c r="J1739" s="726"/>
      <c r="K1739" s="727"/>
      <c r="L1739" s="726"/>
      <c r="M1739" s="726"/>
      <c r="N1739" s="726"/>
      <c r="O1739" s="726"/>
      <c r="P1739" s="726"/>
      <c r="Q1739" s="728"/>
      <c r="AE1739" s="34" t="s">
        <v>46</v>
      </c>
      <c r="AF1739" s="54">
        <f>(Z1734-Z1728)+(AF1734-AF1728)</f>
        <v>14210.11</v>
      </c>
    </row>
    <row r="1740" spans="1:38" ht="15.75" x14ac:dyDescent="0.25">
      <c r="A1740" s="725"/>
      <c r="B1740" s="726"/>
      <c r="C1740" s="726"/>
      <c r="D1740" s="726"/>
      <c r="E1740" s="726"/>
      <c r="F1740" s="726"/>
      <c r="G1740" s="726"/>
      <c r="H1740" s="726"/>
      <c r="I1740" s="726"/>
      <c r="J1740" s="726"/>
      <c r="K1740" s="727"/>
      <c r="L1740" s="726"/>
      <c r="M1740" s="726"/>
      <c r="N1740" s="726"/>
      <c r="O1740" s="726"/>
      <c r="P1740" s="726"/>
      <c r="Q1740" s="728"/>
      <c r="AE1740" s="34" t="s">
        <v>47</v>
      </c>
      <c r="AF1740" s="54">
        <f>W1734+AD1734</f>
        <v>0</v>
      </c>
    </row>
    <row r="1741" spans="1:38" ht="15.75" x14ac:dyDescent="0.25">
      <c r="A1741" s="725"/>
      <c r="B1741" s="726"/>
      <c r="C1741" s="726"/>
      <c r="D1741" s="726"/>
      <c r="E1741" s="726"/>
      <c r="F1741" s="726"/>
      <c r="G1741" s="726"/>
      <c r="H1741" s="726"/>
      <c r="I1741" s="726"/>
      <c r="J1741" s="726"/>
      <c r="K1741" s="727"/>
      <c r="L1741" s="726"/>
      <c r="M1741" s="726"/>
      <c r="N1741" s="726"/>
      <c r="O1741" s="726"/>
      <c r="P1741" s="726"/>
      <c r="Q1741" s="728"/>
      <c r="AE1741" s="34" t="s">
        <v>48</v>
      </c>
      <c r="AF1741" s="54">
        <f>Z1728+AF1728</f>
        <v>0</v>
      </c>
    </row>
    <row r="1742" spans="1:38" ht="15.75" x14ac:dyDescent="0.25">
      <c r="A1742" s="725"/>
      <c r="B1742" s="726"/>
      <c r="C1742" s="726"/>
      <c r="D1742" s="726"/>
      <c r="E1742" s="726"/>
      <c r="F1742" s="726"/>
      <c r="G1742" s="726"/>
      <c r="H1742" s="726"/>
      <c r="I1742" s="726"/>
      <c r="J1742" s="726"/>
      <c r="K1742" s="727"/>
      <c r="L1742" s="726"/>
      <c r="M1742" s="726"/>
      <c r="N1742" s="726"/>
      <c r="O1742" s="726"/>
      <c r="P1742" s="726"/>
      <c r="Q1742" s="728"/>
      <c r="AE1742" s="34" t="s">
        <v>49</v>
      </c>
      <c r="AF1742" s="55">
        <f>SUM(AF1739:AF1741)</f>
        <v>14210.11</v>
      </c>
    </row>
    <row r="1743" spans="1:38" x14ac:dyDescent="0.25">
      <c r="A1743" s="725"/>
      <c r="B1743" s="726"/>
      <c r="C1743" s="726"/>
      <c r="D1743" s="726"/>
      <c r="E1743" s="726"/>
      <c r="F1743" s="726"/>
      <c r="G1743" s="726"/>
      <c r="H1743" s="726"/>
      <c r="I1743" s="726"/>
      <c r="J1743" s="726"/>
      <c r="K1743" s="727"/>
      <c r="L1743" s="726"/>
      <c r="M1743" s="726"/>
      <c r="N1743" s="726"/>
      <c r="O1743" s="726"/>
      <c r="P1743" s="726"/>
      <c r="Q1743" s="728"/>
    </row>
    <row r="1744" spans="1:38" ht="15.75" thickBot="1" x14ac:dyDescent="0.3">
      <c r="A1744" s="729"/>
      <c r="B1744" s="730"/>
      <c r="C1744" s="730"/>
      <c r="D1744" s="730"/>
      <c r="E1744" s="730"/>
      <c r="F1744" s="730"/>
      <c r="G1744" s="730"/>
      <c r="H1744" s="730"/>
      <c r="I1744" s="730"/>
      <c r="J1744" s="730"/>
      <c r="K1744" s="731"/>
      <c r="L1744" s="730"/>
      <c r="M1744" s="730"/>
      <c r="N1744" s="730"/>
      <c r="O1744" s="730"/>
      <c r="P1744" s="730"/>
      <c r="Q1744" s="732"/>
    </row>
    <row r="1745" spans="1:39" ht="15.75" thickTop="1" x14ac:dyDescent="0.25"/>
    <row r="1747" spans="1:39" ht="15.75" thickBot="1" x14ac:dyDescent="0.3"/>
    <row r="1748" spans="1:39" ht="27" thickBot="1" x14ac:dyDescent="0.3">
      <c r="A1748" s="733" t="s">
        <v>150</v>
      </c>
      <c r="B1748" s="734"/>
      <c r="C1748" s="734"/>
      <c r="D1748" s="734"/>
      <c r="E1748" s="734"/>
      <c r="F1748" s="734"/>
      <c r="G1748" s="734"/>
      <c r="H1748" s="734"/>
      <c r="I1748" s="734"/>
      <c r="J1748" s="734"/>
      <c r="K1748" s="735"/>
      <c r="L1748" s="734"/>
      <c r="M1748" s="734"/>
      <c r="N1748" s="734"/>
      <c r="O1748" s="734"/>
      <c r="P1748" s="734"/>
      <c r="Q1748" s="734"/>
      <c r="R1748" s="734"/>
      <c r="S1748" s="734"/>
      <c r="T1748" s="734"/>
      <c r="U1748" s="734"/>
      <c r="V1748" s="734"/>
      <c r="W1748" s="734"/>
      <c r="X1748" s="734"/>
      <c r="Y1748" s="734"/>
      <c r="Z1748" s="734"/>
      <c r="AA1748" s="734"/>
      <c r="AB1748" s="734"/>
      <c r="AC1748" s="734"/>
      <c r="AD1748" s="734"/>
      <c r="AE1748" s="734"/>
      <c r="AF1748" s="734"/>
      <c r="AG1748" s="734"/>
      <c r="AH1748" s="734"/>
      <c r="AI1748" s="734"/>
      <c r="AJ1748" s="734"/>
      <c r="AK1748" s="736"/>
      <c r="AL1748" s="73"/>
      <c r="AM1748" s="45"/>
    </row>
    <row r="1749" spans="1:39" ht="21" customHeight="1" x14ac:dyDescent="0.25">
      <c r="A1749" s="737" t="s">
        <v>114</v>
      </c>
      <c r="B1749" s="738"/>
      <c r="C1749" s="744" t="s">
        <v>41</v>
      </c>
      <c r="D1749" s="745"/>
      <c r="E1749" s="748" t="s">
        <v>100</v>
      </c>
      <c r="F1749" s="749"/>
      <c r="G1749" s="749"/>
      <c r="H1749" s="749"/>
      <c r="I1749" s="749"/>
      <c r="J1749" s="749"/>
      <c r="K1749" s="750"/>
      <c r="L1749" s="749"/>
      <c r="M1749" s="749"/>
      <c r="N1749" s="749"/>
      <c r="O1749" s="754" t="s">
        <v>77</v>
      </c>
      <c r="P1749" s="755"/>
      <c r="Q1749" s="755"/>
      <c r="R1749" s="755"/>
      <c r="S1749" s="755"/>
      <c r="T1749" s="755"/>
      <c r="U1749" s="755"/>
      <c r="V1749" s="755"/>
      <c r="W1749" s="755"/>
      <c r="X1749" s="755"/>
      <c r="Y1749" s="755"/>
      <c r="Z1749" s="755"/>
      <c r="AA1749" s="755"/>
      <c r="AB1749" s="755"/>
      <c r="AC1749" s="755"/>
      <c r="AD1749" s="755"/>
      <c r="AE1749" s="755"/>
      <c r="AF1749" s="755"/>
      <c r="AG1749" s="755"/>
      <c r="AH1749" s="755"/>
      <c r="AI1749" s="755"/>
      <c r="AJ1749" s="755"/>
      <c r="AK1749" s="756"/>
      <c r="AL1749" s="63"/>
    </row>
    <row r="1750" spans="1:39" ht="36" customHeight="1" thickBot="1" x14ac:dyDescent="0.3">
      <c r="A1750" s="739"/>
      <c r="B1750" s="740"/>
      <c r="C1750" s="746"/>
      <c r="D1750" s="747"/>
      <c r="E1750" s="751"/>
      <c r="F1750" s="752"/>
      <c r="G1750" s="752"/>
      <c r="H1750" s="752"/>
      <c r="I1750" s="752"/>
      <c r="J1750" s="752"/>
      <c r="K1750" s="753"/>
      <c r="L1750" s="752"/>
      <c r="M1750" s="752"/>
      <c r="N1750" s="752"/>
      <c r="O1750" s="757"/>
      <c r="P1750" s="758"/>
      <c r="Q1750" s="758"/>
      <c r="R1750" s="758"/>
      <c r="S1750" s="758"/>
      <c r="T1750" s="758"/>
      <c r="U1750" s="758"/>
      <c r="V1750" s="758"/>
      <c r="W1750" s="758"/>
      <c r="X1750" s="758"/>
      <c r="Y1750" s="758"/>
      <c r="Z1750" s="758"/>
      <c r="AA1750" s="758"/>
      <c r="AB1750" s="758"/>
      <c r="AC1750" s="758"/>
      <c r="AD1750" s="758"/>
      <c r="AE1750" s="758"/>
      <c r="AF1750" s="758"/>
      <c r="AG1750" s="758"/>
      <c r="AH1750" s="758"/>
      <c r="AI1750" s="758"/>
      <c r="AJ1750" s="758"/>
      <c r="AK1750" s="759"/>
      <c r="AL1750" s="63"/>
    </row>
    <row r="1751" spans="1:39" s="33" customFormat="1" ht="84" customHeight="1" thickBot="1" x14ac:dyDescent="0.35">
      <c r="A1751" s="739"/>
      <c r="B1751" s="741"/>
      <c r="C1751" s="760" t="s">
        <v>43</v>
      </c>
      <c r="D1751" s="762" t="s">
        <v>44</v>
      </c>
      <c r="E1751" s="764" t="s">
        <v>59</v>
      </c>
      <c r="F1751" s="765"/>
      <c r="G1751" s="765"/>
      <c r="H1751" s="766"/>
      <c r="I1751" s="767" t="s">
        <v>58</v>
      </c>
      <c r="J1751" s="768"/>
      <c r="K1751" s="769"/>
      <c r="L1751" s="770"/>
      <c r="M1751" s="771" t="s">
        <v>49</v>
      </c>
      <c r="N1751" s="772"/>
      <c r="O1751" s="773" t="s">
        <v>103</v>
      </c>
      <c r="P1751" s="774"/>
      <c r="Q1751" s="774"/>
      <c r="R1751" s="775"/>
      <c r="S1751" s="776" t="s">
        <v>49</v>
      </c>
      <c r="T1751" s="777"/>
      <c r="U1751" s="778" t="s">
        <v>104</v>
      </c>
      <c r="V1751" s="779"/>
      <c r="W1751" s="779"/>
      <c r="X1751" s="779"/>
      <c r="Y1751" s="779"/>
      <c r="Z1751" s="780"/>
      <c r="AA1751" s="781" t="s">
        <v>49</v>
      </c>
      <c r="AB1751" s="782"/>
      <c r="AC1751" s="783" t="s">
        <v>105</v>
      </c>
      <c r="AD1751" s="784"/>
      <c r="AE1751" s="784"/>
      <c r="AF1751" s="785"/>
      <c r="AG1751" s="786" t="s">
        <v>49</v>
      </c>
      <c r="AH1751" s="787"/>
      <c r="AI1751" s="788" t="s">
        <v>23</v>
      </c>
      <c r="AJ1751" s="789"/>
      <c r="AK1751" s="790"/>
      <c r="AL1751" s="62"/>
    </row>
    <row r="1752" spans="1:39" ht="113.25" thickBot="1" x14ac:dyDescent="0.3">
      <c r="A1752" s="742"/>
      <c r="B1752" s="743"/>
      <c r="C1752" s="761"/>
      <c r="D1752" s="763"/>
      <c r="E1752" s="91" t="s">
        <v>81</v>
      </c>
      <c r="F1752" s="619" t="s">
        <v>82</v>
      </c>
      <c r="G1752" s="91" t="s">
        <v>83</v>
      </c>
      <c r="H1752" s="619" t="s">
        <v>84</v>
      </c>
      <c r="I1752" s="197" t="s">
        <v>81</v>
      </c>
      <c r="J1752" s="64" t="s">
        <v>92</v>
      </c>
      <c r="K1752" s="197" t="s">
        <v>93</v>
      </c>
      <c r="L1752" s="64" t="s">
        <v>94</v>
      </c>
      <c r="M1752" s="98" t="s">
        <v>85</v>
      </c>
      <c r="N1752" s="207" t="s">
        <v>86</v>
      </c>
      <c r="O1752" s="100" t="s">
        <v>87</v>
      </c>
      <c r="P1752" s="102" t="s">
        <v>101</v>
      </c>
      <c r="Q1752" s="100" t="s">
        <v>88</v>
      </c>
      <c r="R1752" s="102" t="s">
        <v>102</v>
      </c>
      <c r="S1752" s="103" t="s">
        <v>89</v>
      </c>
      <c r="T1752" s="213" t="s">
        <v>90</v>
      </c>
      <c r="U1752" s="104" t="s">
        <v>87</v>
      </c>
      <c r="V1752" s="107" t="s">
        <v>106</v>
      </c>
      <c r="W1752" s="105" t="s">
        <v>107</v>
      </c>
      <c r="X1752" s="108" t="s">
        <v>88</v>
      </c>
      <c r="Y1752" s="107" t="s">
        <v>108</v>
      </c>
      <c r="Z1752" s="105" t="s">
        <v>109</v>
      </c>
      <c r="AA1752" s="110" t="s">
        <v>95</v>
      </c>
      <c r="AB1752" s="111" t="s">
        <v>96</v>
      </c>
      <c r="AC1752" s="112" t="s">
        <v>87</v>
      </c>
      <c r="AD1752" s="113" t="s">
        <v>101</v>
      </c>
      <c r="AE1752" s="112" t="s">
        <v>88</v>
      </c>
      <c r="AF1752" s="113" t="s">
        <v>102</v>
      </c>
      <c r="AG1752" s="114" t="s">
        <v>91</v>
      </c>
      <c r="AH1752" s="115" t="s">
        <v>110</v>
      </c>
      <c r="AI1752" s="120" t="s">
        <v>111</v>
      </c>
      <c r="AJ1752" s="122" t="s">
        <v>112</v>
      </c>
      <c r="AK1752" s="151" t="s">
        <v>79</v>
      </c>
      <c r="AL1752" s="58"/>
      <c r="AM1752" s="59"/>
    </row>
    <row r="1753" spans="1:39" ht="15.75" thickBot="1" x14ac:dyDescent="0.3">
      <c r="A1753" s="708" t="s">
        <v>1</v>
      </c>
      <c r="B1753" s="709"/>
      <c r="C1753" s="139" t="s">
        <v>2</v>
      </c>
      <c r="D1753" s="143" t="s">
        <v>3</v>
      </c>
      <c r="E1753" s="144" t="s">
        <v>4</v>
      </c>
      <c r="F1753" s="264" t="s">
        <v>5</v>
      </c>
      <c r="G1753" s="144" t="s">
        <v>33</v>
      </c>
      <c r="H1753" s="264" t="s">
        <v>34</v>
      </c>
      <c r="I1753" s="263" t="s">
        <v>18</v>
      </c>
      <c r="J1753" s="146" t="s">
        <v>19</v>
      </c>
      <c r="K1753" s="263" t="s">
        <v>20</v>
      </c>
      <c r="L1753" s="264" t="s">
        <v>21</v>
      </c>
      <c r="M1753" s="145" t="s">
        <v>22</v>
      </c>
      <c r="N1753" s="264" t="s">
        <v>35</v>
      </c>
      <c r="O1753" s="144" t="s">
        <v>36</v>
      </c>
      <c r="P1753" s="264" t="s">
        <v>37</v>
      </c>
      <c r="Q1753" s="144" t="s">
        <v>38</v>
      </c>
      <c r="R1753" s="264" t="s">
        <v>24</v>
      </c>
      <c r="S1753" s="145" t="s">
        <v>25</v>
      </c>
      <c r="T1753" s="146" t="s">
        <v>26</v>
      </c>
      <c r="U1753" s="144" t="s">
        <v>27</v>
      </c>
      <c r="V1753" s="88" t="s">
        <v>28</v>
      </c>
      <c r="W1753" s="147" t="s">
        <v>29</v>
      </c>
      <c r="X1753" s="148" t="s">
        <v>30</v>
      </c>
      <c r="Y1753" s="89" t="s">
        <v>31</v>
      </c>
      <c r="Z1753" s="264" t="s">
        <v>32</v>
      </c>
      <c r="AA1753" s="145" t="s">
        <v>51</v>
      </c>
      <c r="AB1753" s="140" t="s">
        <v>52</v>
      </c>
      <c r="AC1753" s="144" t="s">
        <v>53</v>
      </c>
      <c r="AD1753" s="140" t="s">
        <v>54</v>
      </c>
      <c r="AE1753" s="144" t="s">
        <v>55</v>
      </c>
      <c r="AF1753" s="140" t="s">
        <v>56</v>
      </c>
      <c r="AG1753" s="145" t="s">
        <v>60</v>
      </c>
      <c r="AH1753" s="140" t="s">
        <v>61</v>
      </c>
      <c r="AI1753" s="139" t="s">
        <v>62</v>
      </c>
      <c r="AJ1753" s="140" t="s">
        <v>63</v>
      </c>
      <c r="AK1753" s="152" t="s">
        <v>64</v>
      </c>
      <c r="AL1753" s="60"/>
      <c r="AM1753" s="59"/>
    </row>
    <row r="1754" spans="1:39" ht="37.5" x14ac:dyDescent="0.25">
      <c r="A1754" s="31">
        <v>1</v>
      </c>
      <c r="B1754" s="131" t="s">
        <v>71</v>
      </c>
      <c r="C1754" s="864">
        <f>C1721</f>
        <v>69826</v>
      </c>
      <c r="D1754" s="865">
        <f>C1754-AH1765</f>
        <v>55615.89</v>
      </c>
      <c r="E1754" s="270">
        <v>2</v>
      </c>
      <c r="F1754" s="271">
        <f>107317.6-F1762</f>
        <v>87951.360000000001</v>
      </c>
      <c r="G1754" s="434">
        <f>G1722+G1725</f>
        <v>13</v>
      </c>
      <c r="H1754" s="475">
        <v>184417.09</v>
      </c>
      <c r="I1754" s="199">
        <v>2</v>
      </c>
      <c r="J1754" s="437">
        <v>87951.360000000001</v>
      </c>
      <c r="K1754" s="199">
        <v>10</v>
      </c>
      <c r="L1754" s="437">
        <v>139503.88</v>
      </c>
      <c r="M1754" s="248">
        <f t="shared" ref="M1754:M1764" si="1137">SUM(I1754,K1754)</f>
        <v>12</v>
      </c>
      <c r="N1754" s="249">
        <f t="shared" ref="N1754:N1764" si="1138">SUM(J1754,L1754)</f>
        <v>227455.24</v>
      </c>
      <c r="O1754" s="436">
        <v>0</v>
      </c>
      <c r="P1754" s="428">
        <v>0</v>
      </c>
      <c r="Q1754" s="436">
        <v>2</v>
      </c>
      <c r="R1754" s="428">
        <v>32877.64</v>
      </c>
      <c r="S1754" s="245">
        <f t="shared" ref="S1754:S1764" si="1139">O1754+Q1754</f>
        <v>2</v>
      </c>
      <c r="T1754" s="246">
        <f t="shared" ref="T1754:T1764" si="1140">P1754+R1754</f>
        <v>32877.64</v>
      </c>
      <c r="U1754" s="443">
        <v>0</v>
      </c>
      <c r="V1754" s="444">
        <v>0</v>
      </c>
      <c r="W1754" s="442">
        <v>0</v>
      </c>
      <c r="X1754" s="452">
        <v>0</v>
      </c>
      <c r="Y1754" s="444">
        <v>0</v>
      </c>
      <c r="Z1754" s="442">
        <v>0</v>
      </c>
      <c r="AA1754" s="239">
        <f t="shared" ref="AA1754:AA1764" si="1141">U1754+X1754</f>
        <v>0</v>
      </c>
      <c r="AB1754" s="229">
        <f t="shared" ref="AB1754:AB1764" si="1142">W1754+Z1754</f>
        <v>0</v>
      </c>
      <c r="AC1754" s="425">
        <v>0</v>
      </c>
      <c r="AD1754" s="431">
        <v>0</v>
      </c>
      <c r="AE1754" s="425">
        <v>3</v>
      </c>
      <c r="AF1754" s="431">
        <v>14210.11</v>
      </c>
      <c r="AG1754" s="261">
        <f t="shared" ref="AG1754:AG1764" si="1143">U1754+X1754+AC1754+AE1754</f>
        <v>3</v>
      </c>
      <c r="AH1754" s="262">
        <f t="shared" ref="AH1754:AH1764" si="1144">W1754+Z1754+AD1754+AF1754</f>
        <v>14210.11</v>
      </c>
      <c r="AI1754" s="67">
        <f>AD1754/C1721</f>
        <v>0</v>
      </c>
      <c r="AJ1754" s="141">
        <f>AF1754/C1721</f>
        <v>0.20350743276143557</v>
      </c>
      <c r="AK1754" s="153">
        <f>AH1754/C1721</f>
        <v>0.20350743276143557</v>
      </c>
      <c r="AL1754" s="61"/>
      <c r="AM1754" s="59"/>
    </row>
    <row r="1755" spans="1:39" ht="75" x14ac:dyDescent="0.25">
      <c r="A1755" s="32">
        <v>2</v>
      </c>
      <c r="B1755" s="131" t="s">
        <v>72</v>
      </c>
      <c r="C1755" s="864"/>
      <c r="D1755" s="865"/>
      <c r="E1755" s="467"/>
      <c r="F1755" s="468"/>
      <c r="G1755" s="434"/>
      <c r="H1755" s="475"/>
      <c r="I1755" s="199"/>
      <c r="J1755" s="437"/>
      <c r="K1755" s="199"/>
      <c r="L1755" s="437"/>
      <c r="M1755" s="248">
        <f t="shared" si="1137"/>
        <v>0</v>
      </c>
      <c r="N1755" s="249">
        <f t="shared" si="1138"/>
        <v>0</v>
      </c>
      <c r="O1755" s="226"/>
      <c r="P1755" s="221"/>
      <c r="Q1755" s="226"/>
      <c r="R1755" s="221"/>
      <c r="S1755" s="245">
        <f t="shared" si="1139"/>
        <v>0</v>
      </c>
      <c r="T1755" s="246">
        <f t="shared" si="1140"/>
        <v>0</v>
      </c>
      <c r="U1755" s="443"/>
      <c r="V1755" s="444"/>
      <c r="W1755" s="442"/>
      <c r="X1755" s="452"/>
      <c r="Y1755" s="444"/>
      <c r="Z1755" s="442"/>
      <c r="AA1755" s="239">
        <f t="shared" si="1141"/>
        <v>0</v>
      </c>
      <c r="AB1755" s="229">
        <f t="shared" si="1142"/>
        <v>0</v>
      </c>
      <c r="AC1755" s="425"/>
      <c r="AD1755" s="431"/>
      <c r="AE1755" s="425"/>
      <c r="AF1755" s="431"/>
      <c r="AG1755" s="261">
        <f t="shared" si="1143"/>
        <v>0</v>
      </c>
      <c r="AH1755" s="262">
        <f t="shared" si="1144"/>
        <v>0</v>
      </c>
      <c r="AI1755" s="67">
        <f>AD1755/C1721</f>
        <v>0</v>
      </c>
      <c r="AJ1755" s="141">
        <f>AF1755/C1721</f>
        <v>0</v>
      </c>
      <c r="AK1755" s="153">
        <f>AH1755/C1721</f>
        <v>0</v>
      </c>
      <c r="AL1755" s="61"/>
      <c r="AM1755" s="59"/>
    </row>
    <row r="1756" spans="1:39" ht="37.5" x14ac:dyDescent="0.25">
      <c r="A1756" s="32">
        <v>3</v>
      </c>
      <c r="B1756" s="131" t="s">
        <v>73</v>
      </c>
      <c r="C1756" s="864"/>
      <c r="D1756" s="865"/>
      <c r="E1756" s="467"/>
      <c r="F1756" s="468"/>
      <c r="G1756" s="434"/>
      <c r="H1756" s="475"/>
      <c r="I1756" s="199"/>
      <c r="J1756" s="29"/>
      <c r="K1756" s="199"/>
      <c r="L1756" s="437"/>
      <c r="M1756" s="248">
        <f t="shared" si="1137"/>
        <v>0</v>
      </c>
      <c r="N1756" s="249">
        <f t="shared" si="1138"/>
        <v>0</v>
      </c>
      <c r="O1756" s="226"/>
      <c r="P1756" s="221"/>
      <c r="Q1756" s="226"/>
      <c r="R1756" s="221"/>
      <c r="S1756" s="245">
        <f t="shared" si="1139"/>
        <v>0</v>
      </c>
      <c r="T1756" s="246">
        <f t="shared" si="1140"/>
        <v>0</v>
      </c>
      <c r="U1756" s="443"/>
      <c r="V1756" s="444"/>
      <c r="W1756" s="442"/>
      <c r="X1756" s="452"/>
      <c r="Y1756" s="444"/>
      <c r="Z1756" s="442"/>
      <c r="AA1756" s="239">
        <f t="shared" si="1141"/>
        <v>0</v>
      </c>
      <c r="AB1756" s="229">
        <f t="shared" si="1142"/>
        <v>0</v>
      </c>
      <c r="AC1756" s="219"/>
      <c r="AD1756" s="222"/>
      <c r="AE1756" s="219"/>
      <c r="AF1756" s="222"/>
      <c r="AG1756" s="261">
        <f t="shared" si="1143"/>
        <v>0</v>
      </c>
      <c r="AH1756" s="262">
        <f t="shared" si="1144"/>
        <v>0</v>
      </c>
      <c r="AI1756" s="67">
        <f>AD1756/C1721</f>
        <v>0</v>
      </c>
      <c r="AJ1756" s="141">
        <f>AF1756/C1721</f>
        <v>0</v>
      </c>
      <c r="AK1756" s="153">
        <f>AH1756/C1721</f>
        <v>0</v>
      </c>
      <c r="AL1756" s="61"/>
      <c r="AM1756" s="59"/>
    </row>
    <row r="1757" spans="1:39" ht="37.5" x14ac:dyDescent="0.25">
      <c r="A1757" s="32">
        <v>4</v>
      </c>
      <c r="B1757" s="131" t="s">
        <v>74</v>
      </c>
      <c r="C1757" s="864"/>
      <c r="D1757" s="865"/>
      <c r="E1757" s="467"/>
      <c r="F1757" s="468"/>
      <c r="G1757" s="434"/>
      <c r="H1757" s="475"/>
      <c r="I1757" s="199"/>
      <c r="J1757" s="29"/>
      <c r="K1757" s="199"/>
      <c r="L1757" s="437"/>
      <c r="M1757" s="248">
        <f t="shared" si="1137"/>
        <v>0</v>
      </c>
      <c r="N1757" s="249">
        <f t="shared" si="1138"/>
        <v>0</v>
      </c>
      <c r="O1757" s="226"/>
      <c r="P1757" s="221"/>
      <c r="Q1757" s="226"/>
      <c r="R1757" s="221"/>
      <c r="S1757" s="245">
        <f t="shared" si="1139"/>
        <v>0</v>
      </c>
      <c r="T1757" s="246">
        <f t="shared" si="1140"/>
        <v>0</v>
      </c>
      <c r="U1757" s="443"/>
      <c r="V1757" s="444"/>
      <c r="W1757" s="442"/>
      <c r="X1757" s="452"/>
      <c r="Y1757" s="444"/>
      <c r="Z1757" s="442"/>
      <c r="AA1757" s="239">
        <f t="shared" si="1141"/>
        <v>0</v>
      </c>
      <c r="AB1757" s="229">
        <f t="shared" si="1142"/>
        <v>0</v>
      </c>
      <c r="AC1757" s="219"/>
      <c r="AD1757" s="222"/>
      <c r="AE1757" s="219"/>
      <c r="AF1757" s="222"/>
      <c r="AG1757" s="261">
        <f t="shared" si="1143"/>
        <v>0</v>
      </c>
      <c r="AH1757" s="262">
        <f t="shared" si="1144"/>
        <v>0</v>
      </c>
      <c r="AI1757" s="67">
        <f>AD1757/C1721</f>
        <v>0</v>
      </c>
      <c r="AJ1757" s="141">
        <f>AF1757/C1721</f>
        <v>0</v>
      </c>
      <c r="AK1757" s="153">
        <f>AH1757/C1721</f>
        <v>0</v>
      </c>
      <c r="AL1757" s="61"/>
      <c r="AM1757" s="59"/>
    </row>
    <row r="1758" spans="1:39" ht="37.5" x14ac:dyDescent="0.25">
      <c r="A1758" s="32">
        <v>5</v>
      </c>
      <c r="B1758" s="131" t="s">
        <v>75</v>
      </c>
      <c r="C1758" s="864"/>
      <c r="D1758" s="865"/>
      <c r="E1758" s="467"/>
      <c r="F1758" s="468"/>
      <c r="G1758" s="434"/>
      <c r="H1758" s="475"/>
      <c r="I1758" s="199"/>
      <c r="J1758" s="29"/>
      <c r="K1758" s="199"/>
      <c r="L1758" s="437"/>
      <c r="M1758" s="248">
        <f t="shared" si="1137"/>
        <v>0</v>
      </c>
      <c r="N1758" s="249">
        <f t="shared" si="1138"/>
        <v>0</v>
      </c>
      <c r="O1758" s="226"/>
      <c r="P1758" s="221"/>
      <c r="Q1758" s="226"/>
      <c r="R1758" s="221"/>
      <c r="S1758" s="245">
        <f t="shared" si="1139"/>
        <v>0</v>
      </c>
      <c r="T1758" s="246">
        <f t="shared" si="1140"/>
        <v>0</v>
      </c>
      <c r="U1758" s="231"/>
      <c r="V1758" s="232"/>
      <c r="W1758" s="230"/>
      <c r="X1758" s="242"/>
      <c r="Y1758" s="232"/>
      <c r="Z1758" s="230"/>
      <c r="AA1758" s="239">
        <f t="shared" si="1141"/>
        <v>0</v>
      </c>
      <c r="AB1758" s="229">
        <f t="shared" si="1142"/>
        <v>0</v>
      </c>
      <c r="AC1758" s="219"/>
      <c r="AD1758" s="222"/>
      <c r="AE1758" s="219"/>
      <c r="AF1758" s="222"/>
      <c r="AG1758" s="261">
        <f t="shared" si="1143"/>
        <v>0</v>
      </c>
      <c r="AH1758" s="262">
        <f t="shared" si="1144"/>
        <v>0</v>
      </c>
      <c r="AI1758" s="67">
        <f>AD1758/C1721</f>
        <v>0</v>
      </c>
      <c r="AJ1758" s="141">
        <f>AF1758/C1721</f>
        <v>0</v>
      </c>
      <c r="AK1758" s="153">
        <f>AH1758/C1721</f>
        <v>0</v>
      </c>
      <c r="AL1758" s="61"/>
      <c r="AM1758" s="59"/>
    </row>
    <row r="1759" spans="1:39" ht="37.5" x14ac:dyDescent="0.25">
      <c r="A1759" s="32">
        <v>6</v>
      </c>
      <c r="B1759" s="131" t="s">
        <v>76</v>
      </c>
      <c r="C1759" s="864"/>
      <c r="D1759" s="865"/>
      <c r="E1759" s="467"/>
      <c r="F1759" s="468"/>
      <c r="G1759" s="434"/>
      <c r="H1759" s="475"/>
      <c r="I1759" s="199"/>
      <c r="J1759" s="29"/>
      <c r="K1759" s="199"/>
      <c r="L1759" s="437"/>
      <c r="M1759" s="248">
        <f t="shared" si="1137"/>
        <v>0</v>
      </c>
      <c r="N1759" s="249">
        <f t="shared" si="1138"/>
        <v>0</v>
      </c>
      <c r="O1759" s="226"/>
      <c r="P1759" s="221"/>
      <c r="Q1759" s="226"/>
      <c r="R1759" s="221"/>
      <c r="S1759" s="245">
        <f t="shared" si="1139"/>
        <v>0</v>
      </c>
      <c r="T1759" s="246">
        <f t="shared" si="1140"/>
        <v>0</v>
      </c>
      <c r="U1759" s="231"/>
      <c r="V1759" s="232"/>
      <c r="W1759" s="230"/>
      <c r="X1759" s="242"/>
      <c r="Y1759" s="232"/>
      <c r="Z1759" s="230"/>
      <c r="AA1759" s="239">
        <f t="shared" si="1141"/>
        <v>0</v>
      </c>
      <c r="AB1759" s="229">
        <f t="shared" si="1142"/>
        <v>0</v>
      </c>
      <c r="AC1759" s="219"/>
      <c r="AD1759" s="222"/>
      <c r="AE1759" s="219"/>
      <c r="AF1759" s="222"/>
      <c r="AG1759" s="261">
        <f t="shared" si="1143"/>
        <v>0</v>
      </c>
      <c r="AH1759" s="262">
        <f t="shared" si="1144"/>
        <v>0</v>
      </c>
      <c r="AI1759" s="67">
        <f>AD1759/C1721</f>
        <v>0</v>
      </c>
      <c r="AJ1759" s="141">
        <f>AF1759/C1721</f>
        <v>0</v>
      </c>
      <c r="AK1759" s="153">
        <f>AH1759/C1721</f>
        <v>0</v>
      </c>
      <c r="AL1759" s="61"/>
      <c r="AM1759" s="59"/>
    </row>
    <row r="1760" spans="1:39" ht="38.25" thickBot="1" x14ac:dyDescent="0.35">
      <c r="A1760" s="32">
        <v>7</v>
      </c>
      <c r="B1760" s="132" t="s">
        <v>42</v>
      </c>
      <c r="C1760" s="864"/>
      <c r="D1760" s="865"/>
      <c r="E1760" s="467"/>
      <c r="F1760" s="468"/>
      <c r="G1760" s="434"/>
      <c r="H1760" s="475"/>
      <c r="I1760" s="199"/>
      <c r="J1760" s="29"/>
      <c r="K1760" s="199"/>
      <c r="L1760" s="437"/>
      <c r="M1760" s="248">
        <f t="shared" si="1137"/>
        <v>0</v>
      </c>
      <c r="N1760" s="249">
        <f t="shared" si="1138"/>
        <v>0</v>
      </c>
      <c r="O1760" s="226"/>
      <c r="P1760" s="221"/>
      <c r="Q1760" s="226"/>
      <c r="R1760" s="221"/>
      <c r="S1760" s="245">
        <f t="shared" si="1139"/>
        <v>0</v>
      </c>
      <c r="T1760" s="246">
        <f t="shared" si="1140"/>
        <v>0</v>
      </c>
      <c r="U1760" s="231"/>
      <c r="V1760" s="232"/>
      <c r="W1760" s="230"/>
      <c r="X1760" s="242"/>
      <c r="Y1760" s="232"/>
      <c r="Z1760" s="230"/>
      <c r="AA1760" s="239">
        <f t="shared" si="1141"/>
        <v>0</v>
      </c>
      <c r="AB1760" s="229">
        <f t="shared" si="1142"/>
        <v>0</v>
      </c>
      <c r="AC1760" s="219"/>
      <c r="AD1760" s="222"/>
      <c r="AE1760" s="219"/>
      <c r="AF1760" s="222"/>
      <c r="AG1760" s="261">
        <f t="shared" si="1143"/>
        <v>0</v>
      </c>
      <c r="AH1760" s="262">
        <f t="shared" si="1144"/>
        <v>0</v>
      </c>
      <c r="AI1760" s="67">
        <f>AD1760/C1721</f>
        <v>0</v>
      </c>
      <c r="AJ1760" s="141">
        <f>AF1760/C1721</f>
        <v>0</v>
      </c>
      <c r="AK1760" s="153">
        <f>AH1760/C1721</f>
        <v>0</v>
      </c>
      <c r="AL1760" s="61"/>
      <c r="AM1760" s="59"/>
    </row>
    <row r="1761" spans="1:39" ht="38.25" thickBot="1" x14ac:dyDescent="0.3">
      <c r="A1761" s="32">
        <v>8</v>
      </c>
      <c r="B1761" s="133" t="s">
        <v>67</v>
      </c>
      <c r="C1761" s="864"/>
      <c r="D1761" s="865"/>
      <c r="E1761" s="467"/>
      <c r="F1761" s="468"/>
      <c r="G1761" s="434"/>
      <c r="H1761" s="475"/>
      <c r="I1761" s="199"/>
      <c r="J1761" s="29"/>
      <c r="K1761" s="199"/>
      <c r="L1761" s="437"/>
      <c r="M1761" s="248">
        <f t="shared" si="1137"/>
        <v>0</v>
      </c>
      <c r="N1761" s="249">
        <f t="shared" si="1138"/>
        <v>0</v>
      </c>
      <c r="O1761" s="226"/>
      <c r="P1761" s="221"/>
      <c r="Q1761" s="226"/>
      <c r="R1761" s="221"/>
      <c r="S1761" s="245">
        <f t="shared" si="1139"/>
        <v>0</v>
      </c>
      <c r="T1761" s="246">
        <f t="shared" si="1140"/>
        <v>0</v>
      </c>
      <c r="U1761" s="231"/>
      <c r="V1761" s="232"/>
      <c r="W1761" s="230"/>
      <c r="X1761" s="242"/>
      <c r="Y1761" s="232"/>
      <c r="Z1761" s="230"/>
      <c r="AA1761" s="239">
        <f t="shared" si="1141"/>
        <v>0</v>
      </c>
      <c r="AB1761" s="229">
        <f t="shared" si="1142"/>
        <v>0</v>
      </c>
      <c r="AC1761" s="219"/>
      <c r="AD1761" s="222"/>
      <c r="AE1761" s="219"/>
      <c r="AF1761" s="222"/>
      <c r="AG1761" s="261">
        <f t="shared" si="1143"/>
        <v>0</v>
      </c>
      <c r="AH1761" s="262">
        <f t="shared" si="1144"/>
        <v>0</v>
      </c>
      <c r="AI1761" s="67">
        <f>AD1761/C1721</f>
        <v>0</v>
      </c>
      <c r="AJ1761" s="141">
        <f>AF1761/C1721</f>
        <v>0</v>
      </c>
      <c r="AK1761" s="153">
        <f>AH1761/C1721</f>
        <v>0</v>
      </c>
      <c r="AL1761" s="61"/>
      <c r="AM1761" s="59"/>
    </row>
    <row r="1762" spans="1:39" ht="21" x14ac:dyDescent="0.25">
      <c r="A1762" s="14" t="s">
        <v>69</v>
      </c>
      <c r="B1762" s="134" t="s">
        <v>323</v>
      </c>
      <c r="C1762" s="864"/>
      <c r="D1762" s="865"/>
      <c r="E1762" s="467">
        <v>1</v>
      </c>
      <c r="F1762" s="468">
        <v>19366.240000000002</v>
      </c>
      <c r="G1762" s="434"/>
      <c r="H1762" s="475"/>
      <c r="I1762" s="199"/>
      <c r="J1762" s="29"/>
      <c r="K1762" s="199"/>
      <c r="L1762" s="437"/>
      <c r="M1762" s="248">
        <f t="shared" si="1137"/>
        <v>0</v>
      </c>
      <c r="N1762" s="249">
        <f t="shared" si="1138"/>
        <v>0</v>
      </c>
      <c r="O1762" s="226"/>
      <c r="P1762" s="221"/>
      <c r="Q1762" s="226"/>
      <c r="R1762" s="221"/>
      <c r="S1762" s="245">
        <f t="shared" si="1139"/>
        <v>0</v>
      </c>
      <c r="T1762" s="246">
        <f t="shared" si="1140"/>
        <v>0</v>
      </c>
      <c r="U1762" s="231"/>
      <c r="V1762" s="232"/>
      <c r="W1762" s="230"/>
      <c r="X1762" s="242"/>
      <c r="Y1762" s="232"/>
      <c r="Z1762" s="230"/>
      <c r="AA1762" s="239">
        <f t="shared" si="1141"/>
        <v>0</v>
      </c>
      <c r="AB1762" s="229">
        <f t="shared" si="1142"/>
        <v>0</v>
      </c>
      <c r="AC1762" s="219"/>
      <c r="AD1762" s="222"/>
      <c r="AE1762" s="219"/>
      <c r="AF1762" s="222"/>
      <c r="AG1762" s="261">
        <f t="shared" si="1143"/>
        <v>0</v>
      </c>
      <c r="AH1762" s="262">
        <f t="shared" si="1144"/>
        <v>0</v>
      </c>
      <c r="AI1762" s="67">
        <f>AD1762/C1721</f>
        <v>0</v>
      </c>
      <c r="AJ1762" s="141">
        <f>AF1762/C1721</f>
        <v>0</v>
      </c>
      <c r="AK1762" s="153">
        <f>AH1762/C1721</f>
        <v>0</v>
      </c>
      <c r="AL1762" s="61"/>
      <c r="AM1762" s="59"/>
    </row>
    <row r="1763" spans="1:39" ht="21" x14ac:dyDescent="0.25">
      <c r="A1763" s="14" t="s">
        <v>68</v>
      </c>
      <c r="B1763" s="134"/>
      <c r="C1763" s="864"/>
      <c r="D1763" s="865"/>
      <c r="E1763" s="467"/>
      <c r="F1763" s="468"/>
      <c r="G1763" s="434"/>
      <c r="H1763" s="475"/>
      <c r="I1763" s="199"/>
      <c r="J1763" s="29"/>
      <c r="K1763" s="199"/>
      <c r="L1763" s="437"/>
      <c r="M1763" s="248">
        <f t="shared" si="1137"/>
        <v>0</v>
      </c>
      <c r="N1763" s="249">
        <f t="shared" si="1138"/>
        <v>0</v>
      </c>
      <c r="O1763" s="226"/>
      <c r="P1763" s="221"/>
      <c r="Q1763" s="226"/>
      <c r="R1763" s="221"/>
      <c r="S1763" s="245">
        <f t="shared" si="1139"/>
        <v>0</v>
      </c>
      <c r="T1763" s="246">
        <f t="shared" si="1140"/>
        <v>0</v>
      </c>
      <c r="U1763" s="231"/>
      <c r="V1763" s="232"/>
      <c r="W1763" s="230"/>
      <c r="X1763" s="242"/>
      <c r="Y1763" s="232"/>
      <c r="Z1763" s="230"/>
      <c r="AA1763" s="239">
        <f t="shared" si="1141"/>
        <v>0</v>
      </c>
      <c r="AB1763" s="229">
        <f t="shared" si="1142"/>
        <v>0</v>
      </c>
      <c r="AC1763" s="219"/>
      <c r="AD1763" s="222"/>
      <c r="AE1763" s="219"/>
      <c r="AF1763" s="222"/>
      <c r="AG1763" s="261">
        <f t="shared" si="1143"/>
        <v>0</v>
      </c>
      <c r="AH1763" s="262">
        <f t="shared" si="1144"/>
        <v>0</v>
      </c>
      <c r="AI1763" s="67">
        <f>AD1763/C1721</f>
        <v>0</v>
      </c>
      <c r="AJ1763" s="141">
        <f>AF1763/C1721</f>
        <v>0</v>
      </c>
      <c r="AK1763" s="153">
        <f>AH1763/C1721</f>
        <v>0</v>
      </c>
      <c r="AL1763" s="61"/>
      <c r="AM1763" s="59"/>
    </row>
    <row r="1764" spans="1:39" ht="21.75" thickBot="1" x14ac:dyDescent="0.3">
      <c r="A1764" s="14" t="s">
        <v>70</v>
      </c>
      <c r="B1764" s="134"/>
      <c r="C1764" s="878"/>
      <c r="D1764" s="879"/>
      <c r="E1764" s="95"/>
      <c r="F1764" s="474"/>
      <c r="G1764" s="27"/>
      <c r="H1764" s="476"/>
      <c r="I1764" s="201"/>
      <c r="J1764" s="30"/>
      <c r="K1764" s="201"/>
      <c r="L1764" s="438"/>
      <c r="M1764" s="248">
        <f t="shared" si="1137"/>
        <v>0</v>
      </c>
      <c r="N1764" s="249">
        <f t="shared" si="1138"/>
        <v>0</v>
      </c>
      <c r="O1764" s="44"/>
      <c r="P1764" s="20"/>
      <c r="Q1764" s="44"/>
      <c r="R1764" s="20"/>
      <c r="S1764" s="245">
        <f t="shared" si="1139"/>
        <v>0</v>
      </c>
      <c r="T1764" s="246">
        <f t="shared" si="1140"/>
        <v>0</v>
      </c>
      <c r="U1764" s="257"/>
      <c r="V1764" s="259"/>
      <c r="W1764" s="258"/>
      <c r="X1764" s="260"/>
      <c r="Y1764" s="259"/>
      <c r="Z1764" s="258"/>
      <c r="AA1764" s="239">
        <f t="shared" si="1141"/>
        <v>0</v>
      </c>
      <c r="AB1764" s="229">
        <f t="shared" si="1142"/>
        <v>0</v>
      </c>
      <c r="AC1764" s="149"/>
      <c r="AD1764" s="150"/>
      <c r="AE1764" s="149"/>
      <c r="AF1764" s="150"/>
      <c r="AG1764" s="261">
        <f t="shared" si="1143"/>
        <v>0</v>
      </c>
      <c r="AH1764" s="262">
        <f t="shared" si="1144"/>
        <v>0</v>
      </c>
      <c r="AI1764" s="68">
        <f>AD1764/C1721</f>
        <v>0</v>
      </c>
      <c r="AJ1764" s="142">
        <f>AF1764/C1721</f>
        <v>0</v>
      </c>
      <c r="AK1764" s="154">
        <f>AH1764/C1721</f>
        <v>0</v>
      </c>
      <c r="AL1764" s="61"/>
      <c r="AM1764" s="59"/>
    </row>
    <row r="1765" spans="1:39" ht="24" thickBot="1" x14ac:dyDescent="0.3">
      <c r="A1765" s="719" t="s">
        <v>40</v>
      </c>
      <c r="B1765" s="720"/>
      <c r="C1765" s="135">
        <f>C1754</f>
        <v>69826</v>
      </c>
      <c r="D1765" s="135">
        <f>D1754</f>
        <v>55615.89</v>
      </c>
      <c r="E1765" s="56">
        <f t="shared" ref="E1765:AG1765" si="1145">SUM(E1754:E1764)</f>
        <v>3</v>
      </c>
      <c r="F1765" s="236">
        <f t="shared" si="1145"/>
        <v>107317.6</v>
      </c>
      <c r="G1765" s="56">
        <f t="shared" si="1145"/>
        <v>13</v>
      </c>
      <c r="H1765" s="96">
        <f t="shared" si="1145"/>
        <v>184417.09</v>
      </c>
      <c r="I1765" s="247">
        <f t="shared" si="1145"/>
        <v>2</v>
      </c>
      <c r="J1765" s="46">
        <f t="shared" si="1145"/>
        <v>87951.360000000001</v>
      </c>
      <c r="K1765" s="247">
        <f t="shared" si="1145"/>
        <v>10</v>
      </c>
      <c r="L1765" s="236">
        <f t="shared" si="1145"/>
        <v>139503.88</v>
      </c>
      <c r="M1765" s="82">
        <f t="shared" si="1145"/>
        <v>12</v>
      </c>
      <c r="N1765" s="236">
        <f t="shared" si="1145"/>
        <v>227455.24</v>
      </c>
      <c r="O1765" s="86">
        <f t="shared" si="1145"/>
        <v>0</v>
      </c>
      <c r="P1765" s="236">
        <f t="shared" si="1145"/>
        <v>0</v>
      </c>
      <c r="Q1765" s="86">
        <f t="shared" si="1145"/>
        <v>2</v>
      </c>
      <c r="R1765" s="38">
        <f t="shared" si="1145"/>
        <v>32877.64</v>
      </c>
      <c r="S1765" s="75">
        <f t="shared" si="1145"/>
        <v>2</v>
      </c>
      <c r="T1765" s="38">
        <f t="shared" si="1145"/>
        <v>32877.64</v>
      </c>
      <c r="U1765" s="85">
        <f t="shared" si="1145"/>
        <v>0</v>
      </c>
      <c r="V1765" s="38">
        <f t="shared" si="1145"/>
        <v>0</v>
      </c>
      <c r="W1765" s="96">
        <f t="shared" si="1145"/>
        <v>0</v>
      </c>
      <c r="X1765" s="75">
        <f t="shared" si="1145"/>
        <v>0</v>
      </c>
      <c r="Y1765" s="38">
        <f t="shared" si="1145"/>
        <v>0</v>
      </c>
      <c r="Z1765" s="38">
        <f t="shared" si="1145"/>
        <v>0</v>
      </c>
      <c r="AA1765" s="136">
        <f t="shared" si="1145"/>
        <v>0</v>
      </c>
      <c r="AB1765" s="46">
        <f t="shared" si="1145"/>
        <v>0</v>
      </c>
      <c r="AC1765" s="97">
        <f t="shared" si="1145"/>
        <v>0</v>
      </c>
      <c r="AD1765" s="46">
        <f t="shared" si="1145"/>
        <v>0</v>
      </c>
      <c r="AE1765" s="86">
        <f t="shared" si="1145"/>
        <v>3</v>
      </c>
      <c r="AF1765" s="46">
        <f t="shared" si="1145"/>
        <v>14210.11</v>
      </c>
      <c r="AG1765" s="75">
        <f t="shared" si="1145"/>
        <v>3</v>
      </c>
      <c r="AH1765" s="96">
        <f>SUM(AH1754:AH1764)</f>
        <v>14210.11</v>
      </c>
      <c r="AI1765" s="137">
        <f>AD1765/C1721</f>
        <v>0</v>
      </c>
      <c r="AJ1765" s="138">
        <f>AF1765/C1721</f>
        <v>0.20350743276143557</v>
      </c>
      <c r="AK1765" s="65">
        <f>AH1765/C1721</f>
        <v>0.20350743276143557</v>
      </c>
      <c r="AL1765" s="61"/>
      <c r="AM1765" s="59"/>
    </row>
    <row r="1766" spans="1:39" x14ac:dyDescent="0.25">
      <c r="E1766" s="336" t="str">
        <f>IF(E1734=E1765,"OK","BŁĄD")</f>
        <v>OK</v>
      </c>
      <c r="F1766" s="610" t="str">
        <f t="shared" ref="F1766" si="1146">IF(F1734=F1765,"OK","BŁĄD")</f>
        <v>OK</v>
      </c>
      <c r="G1766" s="336" t="str">
        <f t="shared" ref="G1766" si="1147">IF(G1734=G1765,"OK","BŁĄD")</f>
        <v>OK</v>
      </c>
      <c r="H1766" s="610" t="str">
        <f t="shared" ref="H1766" si="1148">IF(H1734=H1765,"OK","BŁĄD")</f>
        <v>OK</v>
      </c>
      <c r="I1766" s="573" t="str">
        <f t="shared" ref="I1766" si="1149">IF(I1734=I1765,"OK","BŁĄD")</f>
        <v>OK</v>
      </c>
      <c r="J1766" s="336" t="str">
        <f t="shared" ref="J1766" si="1150">IF(J1734=J1765,"OK","BŁĄD")</f>
        <v>OK</v>
      </c>
      <c r="K1766" s="573" t="str">
        <f t="shared" ref="K1766" si="1151">IF(K1734=K1765,"OK","BŁĄD")</f>
        <v>OK</v>
      </c>
      <c r="L1766" s="610" t="str">
        <f t="shared" ref="L1766" si="1152">IF(L1734=L1765,"OK","BŁĄD")</f>
        <v>OK</v>
      </c>
      <c r="M1766" s="336" t="str">
        <f t="shared" ref="M1766" si="1153">IF(M1734=M1765,"OK","BŁĄD")</f>
        <v>OK</v>
      </c>
      <c r="N1766" s="336" t="str">
        <f t="shared" ref="N1766" si="1154">IF(N1734=N1765,"OK","BŁĄD")</f>
        <v>OK</v>
      </c>
      <c r="O1766" s="336" t="str">
        <f t="shared" ref="O1766" si="1155">IF(O1734=O1765,"OK","BŁĄD")</f>
        <v>OK</v>
      </c>
      <c r="P1766" s="336" t="str">
        <f t="shared" ref="P1766" si="1156">IF(P1734=P1765,"OK","BŁĄD")</f>
        <v>OK</v>
      </c>
      <c r="Q1766" s="336" t="str">
        <f t="shared" ref="Q1766" si="1157">IF(Q1734=Q1765,"OK","BŁĄD")</f>
        <v>OK</v>
      </c>
      <c r="R1766" s="336" t="str">
        <f t="shared" ref="R1766" si="1158">IF(R1734=R1765,"OK","BŁĄD")</f>
        <v>OK</v>
      </c>
      <c r="S1766" s="336" t="str">
        <f t="shared" ref="S1766" si="1159">IF(S1734=S1765,"OK","BŁĄD")</f>
        <v>OK</v>
      </c>
      <c r="T1766" s="336" t="str">
        <f t="shared" ref="T1766" si="1160">IF(T1734=T1765,"OK","BŁĄD")</f>
        <v>OK</v>
      </c>
      <c r="U1766" s="336" t="str">
        <f t="shared" ref="U1766" si="1161">IF(U1734=U1765,"OK","BŁĄD")</f>
        <v>OK</v>
      </c>
      <c r="V1766" s="336" t="str">
        <f t="shared" ref="V1766" si="1162">IF(V1734=V1765,"OK","BŁĄD")</f>
        <v>OK</v>
      </c>
      <c r="W1766" s="336" t="str">
        <f t="shared" ref="W1766" si="1163">IF(W1734=W1765,"OK","BŁĄD")</f>
        <v>OK</v>
      </c>
      <c r="X1766" s="336" t="str">
        <f t="shared" ref="X1766" si="1164">IF(X1734=X1765,"OK","BŁĄD")</f>
        <v>OK</v>
      </c>
      <c r="Y1766" s="336" t="str">
        <f t="shared" ref="Y1766" si="1165">IF(Y1734=Y1765,"OK","BŁĄD")</f>
        <v>OK</v>
      </c>
      <c r="Z1766" s="336" t="str">
        <f t="shared" ref="Z1766" si="1166">IF(Z1734=Z1765,"OK","BŁĄD")</f>
        <v>OK</v>
      </c>
      <c r="AA1766" s="336" t="str">
        <f t="shared" ref="AA1766" si="1167">IF(AA1734=AA1765,"OK","BŁĄD")</f>
        <v>OK</v>
      </c>
      <c r="AB1766" s="336" t="str">
        <f t="shared" ref="AB1766" si="1168">IF(AB1734=AB1765,"OK","BŁĄD")</f>
        <v>OK</v>
      </c>
      <c r="AC1766" s="336" t="str">
        <f t="shared" ref="AC1766" si="1169">IF(AC1734=AC1765,"OK","BŁĄD")</f>
        <v>OK</v>
      </c>
      <c r="AD1766" s="336" t="str">
        <f t="shared" ref="AD1766" si="1170">IF(AD1734=AD1765,"OK","BŁĄD")</f>
        <v>OK</v>
      </c>
      <c r="AE1766" s="336" t="str">
        <f t="shared" ref="AE1766" si="1171">IF(AE1734=AE1765,"OK","BŁĄD")</f>
        <v>OK</v>
      </c>
      <c r="AF1766" s="336" t="str">
        <f t="shared" ref="AF1766" si="1172">IF(AF1734=AF1765,"OK","BŁĄD")</f>
        <v>OK</v>
      </c>
      <c r="AG1766" s="336" t="str">
        <f t="shared" ref="AG1766" si="1173">IF(AG1734=AG1765,"OK","BŁĄD")</f>
        <v>OK</v>
      </c>
      <c r="AH1766" s="336" t="str">
        <f t="shared" ref="AH1766" si="1174">IF(AH1734=AH1765,"OK","BŁĄD")</f>
        <v>OK</v>
      </c>
      <c r="AJ1766" s="59"/>
      <c r="AK1766" s="59"/>
      <c r="AL1766" s="59"/>
      <c r="AM1766" s="59"/>
    </row>
    <row r="1767" spans="1:39" ht="15.75" thickBot="1" x14ac:dyDescent="0.3">
      <c r="AJ1767" s="59"/>
      <c r="AK1767" s="59"/>
      <c r="AL1767" s="59"/>
      <c r="AM1767" s="59"/>
    </row>
    <row r="1768" spans="1:39" ht="19.5" thickTop="1" x14ac:dyDescent="0.3">
      <c r="A1768" s="721" t="s">
        <v>45</v>
      </c>
      <c r="B1768" s="722"/>
      <c r="C1768" s="722"/>
      <c r="D1768" s="722"/>
      <c r="E1768" s="722"/>
      <c r="F1768" s="722"/>
      <c r="G1768" s="722"/>
      <c r="H1768" s="722"/>
      <c r="I1768" s="722"/>
      <c r="J1768" s="722"/>
      <c r="K1768" s="723"/>
      <c r="L1768" s="722"/>
      <c r="M1768" s="722"/>
      <c r="N1768" s="722"/>
      <c r="O1768" s="722"/>
      <c r="P1768" s="722"/>
      <c r="Q1768" s="724"/>
      <c r="AD1768" s="33" t="s">
        <v>50</v>
      </c>
      <c r="AE1768" s="3" t="str">
        <f>IF(AH1765=AH1734,"OK","BŁĄD")</f>
        <v>OK</v>
      </c>
    </row>
    <row r="1769" spans="1:39" x14ac:dyDescent="0.25">
      <c r="A1769" s="725"/>
      <c r="B1769" s="726"/>
      <c r="C1769" s="726"/>
      <c r="D1769" s="726"/>
      <c r="E1769" s="726"/>
      <c r="F1769" s="726"/>
      <c r="G1769" s="726"/>
      <c r="H1769" s="726"/>
      <c r="I1769" s="726"/>
      <c r="J1769" s="726"/>
      <c r="K1769" s="727"/>
      <c r="L1769" s="726"/>
      <c r="M1769" s="726"/>
      <c r="N1769" s="726"/>
      <c r="O1769" s="726"/>
      <c r="P1769" s="726"/>
      <c r="Q1769" s="728"/>
    </row>
    <row r="1770" spans="1:39" x14ac:dyDescent="0.25">
      <c r="A1770" s="725"/>
      <c r="B1770" s="726"/>
      <c r="C1770" s="726"/>
      <c r="D1770" s="726"/>
      <c r="E1770" s="726"/>
      <c r="F1770" s="726"/>
      <c r="G1770" s="726"/>
      <c r="H1770" s="726"/>
      <c r="I1770" s="726"/>
      <c r="J1770" s="726"/>
      <c r="K1770" s="727"/>
      <c r="L1770" s="726"/>
      <c r="M1770" s="726"/>
      <c r="N1770" s="726"/>
      <c r="O1770" s="726"/>
      <c r="P1770" s="726"/>
      <c r="Q1770" s="728"/>
    </row>
    <row r="1771" spans="1:39" x14ac:dyDescent="0.25">
      <c r="A1771" s="725"/>
      <c r="B1771" s="726"/>
      <c r="C1771" s="726"/>
      <c r="D1771" s="726"/>
      <c r="E1771" s="726"/>
      <c r="F1771" s="726"/>
      <c r="G1771" s="726"/>
      <c r="H1771" s="726"/>
      <c r="I1771" s="726"/>
      <c r="J1771" s="726"/>
      <c r="K1771" s="727"/>
      <c r="L1771" s="726"/>
      <c r="M1771" s="726"/>
      <c r="N1771" s="726"/>
      <c r="O1771" s="726"/>
      <c r="P1771" s="726"/>
      <c r="Q1771" s="728"/>
    </row>
    <row r="1772" spans="1:39" x14ac:dyDescent="0.25">
      <c r="A1772" s="725"/>
      <c r="B1772" s="726"/>
      <c r="C1772" s="726"/>
      <c r="D1772" s="726"/>
      <c r="E1772" s="726"/>
      <c r="F1772" s="726"/>
      <c r="G1772" s="726"/>
      <c r="H1772" s="726"/>
      <c r="I1772" s="726"/>
      <c r="J1772" s="726"/>
      <c r="K1772" s="727"/>
      <c r="L1772" s="726"/>
      <c r="M1772" s="726"/>
      <c r="N1772" s="726"/>
      <c r="O1772" s="726"/>
      <c r="P1772" s="726"/>
      <c r="Q1772" s="728"/>
    </row>
    <row r="1773" spans="1:39" x14ac:dyDescent="0.25">
      <c r="A1773" s="725"/>
      <c r="B1773" s="726"/>
      <c r="C1773" s="726"/>
      <c r="D1773" s="726"/>
      <c r="E1773" s="726"/>
      <c r="F1773" s="726"/>
      <c r="G1773" s="726"/>
      <c r="H1773" s="726"/>
      <c r="I1773" s="726"/>
      <c r="J1773" s="726"/>
      <c r="K1773" s="727"/>
      <c r="L1773" s="726"/>
      <c r="M1773" s="726"/>
      <c r="N1773" s="726"/>
      <c r="O1773" s="726"/>
      <c r="P1773" s="726"/>
      <c r="Q1773" s="728"/>
    </row>
    <row r="1774" spans="1:39" x14ac:dyDescent="0.25">
      <c r="A1774" s="725"/>
      <c r="B1774" s="726"/>
      <c r="C1774" s="726"/>
      <c r="D1774" s="726"/>
      <c r="E1774" s="726"/>
      <c r="F1774" s="726"/>
      <c r="G1774" s="726"/>
      <c r="H1774" s="726"/>
      <c r="I1774" s="726"/>
      <c r="J1774" s="726"/>
      <c r="K1774" s="727"/>
      <c r="L1774" s="726"/>
      <c r="M1774" s="726"/>
      <c r="N1774" s="726"/>
      <c r="O1774" s="726"/>
      <c r="P1774" s="726"/>
      <c r="Q1774" s="728"/>
    </row>
    <row r="1775" spans="1:39" x14ac:dyDescent="0.25">
      <c r="A1775" s="725"/>
      <c r="B1775" s="726"/>
      <c r="C1775" s="726"/>
      <c r="D1775" s="726"/>
      <c r="E1775" s="726"/>
      <c r="F1775" s="726"/>
      <c r="G1775" s="726"/>
      <c r="H1775" s="726"/>
      <c r="I1775" s="726"/>
      <c r="J1775" s="726"/>
      <c r="K1775" s="727"/>
      <c r="L1775" s="726"/>
      <c r="M1775" s="726"/>
      <c r="N1775" s="726"/>
      <c r="O1775" s="726"/>
      <c r="P1775" s="726"/>
      <c r="Q1775" s="728"/>
    </row>
    <row r="1776" spans="1:39" ht="15.75" thickBot="1" x14ac:dyDescent="0.3">
      <c r="A1776" s="729"/>
      <c r="B1776" s="730"/>
      <c r="C1776" s="730"/>
      <c r="D1776" s="730"/>
      <c r="E1776" s="730"/>
      <c r="F1776" s="730"/>
      <c r="G1776" s="730"/>
      <c r="H1776" s="730"/>
      <c r="I1776" s="730"/>
      <c r="J1776" s="730"/>
      <c r="K1776" s="731"/>
      <c r="L1776" s="730"/>
      <c r="M1776" s="730"/>
      <c r="N1776" s="730"/>
      <c r="O1776" s="730"/>
      <c r="P1776" s="730"/>
      <c r="Q1776" s="732"/>
    </row>
    <row r="1777" spans="1:38" ht="15.75" thickTop="1" x14ac:dyDescent="0.25"/>
    <row r="1778" spans="1:38" x14ac:dyDescent="0.25">
      <c r="B1778" s="1"/>
      <c r="C1778" s="1"/>
    </row>
    <row r="1781" spans="1:38" ht="18.75" x14ac:dyDescent="0.3">
      <c r="B1781" s="2" t="s">
        <v>15</v>
      </c>
      <c r="C1781" s="2"/>
      <c r="D1781" s="2"/>
      <c r="E1781" s="2"/>
      <c r="F1781" s="618"/>
      <c r="G1781" s="2"/>
    </row>
    <row r="1782" spans="1:38" ht="26.25" x14ac:dyDescent="0.4">
      <c r="A1782" s="604"/>
      <c r="B1782" s="868" t="s">
        <v>138</v>
      </c>
      <c r="C1782" s="868"/>
      <c r="D1782" s="868"/>
      <c r="E1782" s="868"/>
      <c r="F1782" s="868"/>
      <c r="G1782" s="868"/>
      <c r="H1782" s="868"/>
      <c r="I1782" s="868"/>
      <c r="J1782" s="868"/>
      <c r="K1782" s="869"/>
      <c r="L1782" s="868"/>
      <c r="M1782" s="868"/>
      <c r="N1782" s="868"/>
      <c r="O1782" s="868"/>
      <c r="S1782" s="3"/>
      <c r="X1782" s="3"/>
      <c r="AA1782" s="3"/>
      <c r="AG1782" s="3"/>
    </row>
    <row r="1783" spans="1:38" ht="21.75" thickBot="1" x14ac:dyDescent="0.4">
      <c r="B1783" s="8"/>
      <c r="C1783" s="8"/>
      <c r="D1783" s="8"/>
      <c r="E1783" s="8"/>
      <c r="F1783" s="214"/>
      <c r="G1783" s="8"/>
      <c r="H1783" s="214"/>
      <c r="I1783" s="196"/>
      <c r="J1783" s="214"/>
      <c r="K1783" s="196"/>
      <c r="L1783" s="214"/>
    </row>
    <row r="1784" spans="1:38" ht="27" customHeight="1" thickBot="1" x14ac:dyDescent="0.3">
      <c r="A1784" s="791" t="s">
        <v>150</v>
      </c>
      <c r="B1784" s="792"/>
      <c r="C1784" s="792"/>
      <c r="D1784" s="792"/>
      <c r="E1784" s="792"/>
      <c r="F1784" s="792"/>
      <c r="G1784" s="792"/>
      <c r="H1784" s="792"/>
      <c r="I1784" s="792"/>
      <c r="J1784" s="792"/>
      <c r="K1784" s="793"/>
      <c r="L1784" s="792"/>
      <c r="M1784" s="792"/>
      <c r="N1784" s="792"/>
      <c r="O1784" s="792"/>
      <c r="P1784" s="792"/>
      <c r="Q1784" s="792"/>
      <c r="R1784" s="792"/>
      <c r="S1784" s="792"/>
      <c r="T1784" s="792"/>
      <c r="U1784" s="792"/>
      <c r="V1784" s="792"/>
      <c r="W1784" s="792"/>
      <c r="X1784" s="792"/>
      <c r="Y1784" s="792"/>
      <c r="Z1784" s="792"/>
      <c r="AA1784" s="792"/>
      <c r="AB1784" s="792"/>
      <c r="AC1784" s="792"/>
      <c r="AD1784" s="792"/>
      <c r="AE1784" s="792"/>
      <c r="AF1784" s="792"/>
      <c r="AG1784" s="792"/>
      <c r="AH1784" s="792"/>
      <c r="AI1784" s="792"/>
      <c r="AJ1784" s="792"/>
      <c r="AK1784" s="792"/>
      <c r="AL1784" s="43"/>
    </row>
    <row r="1785" spans="1:38" ht="33.75" customHeight="1" x14ac:dyDescent="0.25">
      <c r="A1785" s="794" t="s">
        <v>0</v>
      </c>
      <c r="B1785" s="795"/>
      <c r="C1785" s="744" t="s">
        <v>41</v>
      </c>
      <c r="D1785" s="745"/>
      <c r="E1785" s="748" t="s">
        <v>80</v>
      </c>
      <c r="F1785" s="749"/>
      <c r="G1785" s="749"/>
      <c r="H1785" s="749"/>
      <c r="I1785" s="749"/>
      <c r="J1785" s="749"/>
      <c r="K1785" s="750"/>
      <c r="L1785" s="749"/>
      <c r="M1785" s="749"/>
      <c r="N1785" s="802"/>
      <c r="O1785" s="754" t="s">
        <v>78</v>
      </c>
      <c r="P1785" s="755"/>
      <c r="Q1785" s="755"/>
      <c r="R1785" s="755"/>
      <c r="S1785" s="755"/>
      <c r="T1785" s="755"/>
      <c r="U1785" s="755"/>
      <c r="V1785" s="755"/>
      <c r="W1785" s="755"/>
      <c r="X1785" s="755"/>
      <c r="Y1785" s="755"/>
      <c r="Z1785" s="755"/>
      <c r="AA1785" s="755"/>
      <c r="AB1785" s="755"/>
      <c r="AC1785" s="755"/>
      <c r="AD1785" s="755"/>
      <c r="AE1785" s="755"/>
      <c r="AF1785" s="755"/>
      <c r="AG1785" s="755"/>
      <c r="AH1785" s="755"/>
      <c r="AI1785" s="755"/>
      <c r="AJ1785" s="755"/>
      <c r="AK1785" s="755"/>
      <c r="AL1785" s="756"/>
    </row>
    <row r="1786" spans="1:38" ht="51" customHeight="1" thickBot="1" x14ac:dyDescent="0.3">
      <c r="A1786" s="796"/>
      <c r="B1786" s="797"/>
      <c r="C1786" s="800"/>
      <c r="D1786" s="801"/>
      <c r="E1786" s="803"/>
      <c r="F1786" s="804"/>
      <c r="G1786" s="804"/>
      <c r="H1786" s="804"/>
      <c r="I1786" s="804"/>
      <c r="J1786" s="804"/>
      <c r="K1786" s="805"/>
      <c r="L1786" s="804"/>
      <c r="M1786" s="804"/>
      <c r="N1786" s="806"/>
      <c r="O1786" s="859"/>
      <c r="P1786" s="860"/>
      <c r="Q1786" s="860"/>
      <c r="R1786" s="860"/>
      <c r="S1786" s="860"/>
      <c r="T1786" s="860"/>
      <c r="U1786" s="860"/>
      <c r="V1786" s="860"/>
      <c r="W1786" s="860"/>
      <c r="X1786" s="860"/>
      <c r="Y1786" s="860"/>
      <c r="Z1786" s="860"/>
      <c r="AA1786" s="860"/>
      <c r="AB1786" s="860"/>
      <c r="AC1786" s="860"/>
      <c r="AD1786" s="860"/>
      <c r="AE1786" s="860"/>
      <c r="AF1786" s="860"/>
      <c r="AG1786" s="860"/>
      <c r="AH1786" s="860"/>
      <c r="AI1786" s="860"/>
      <c r="AJ1786" s="860"/>
      <c r="AK1786" s="860"/>
      <c r="AL1786" s="861"/>
    </row>
    <row r="1787" spans="1:38" ht="75" customHeight="1" x14ac:dyDescent="0.25">
      <c r="A1787" s="796"/>
      <c r="B1787" s="797"/>
      <c r="C1787" s="862" t="s">
        <v>43</v>
      </c>
      <c r="D1787" s="866" t="s">
        <v>44</v>
      </c>
      <c r="E1787" s="853" t="s">
        <v>59</v>
      </c>
      <c r="F1787" s="854"/>
      <c r="G1787" s="854"/>
      <c r="H1787" s="855"/>
      <c r="I1787" s="845" t="s">
        <v>58</v>
      </c>
      <c r="J1787" s="846"/>
      <c r="K1787" s="847"/>
      <c r="L1787" s="848"/>
      <c r="M1787" s="841" t="s">
        <v>49</v>
      </c>
      <c r="N1787" s="842"/>
      <c r="O1787" s="807" t="s">
        <v>103</v>
      </c>
      <c r="P1787" s="808"/>
      <c r="Q1787" s="808"/>
      <c r="R1787" s="808"/>
      <c r="S1787" s="811" t="s">
        <v>49</v>
      </c>
      <c r="T1787" s="812"/>
      <c r="U1787" s="815" t="s">
        <v>104</v>
      </c>
      <c r="V1787" s="816"/>
      <c r="W1787" s="816"/>
      <c r="X1787" s="816"/>
      <c r="Y1787" s="816"/>
      <c r="Z1787" s="817"/>
      <c r="AA1787" s="821" t="s">
        <v>49</v>
      </c>
      <c r="AB1787" s="822"/>
      <c r="AC1787" s="825" t="s">
        <v>105</v>
      </c>
      <c r="AD1787" s="826"/>
      <c r="AE1787" s="826"/>
      <c r="AF1787" s="827"/>
      <c r="AG1787" s="831" t="s">
        <v>49</v>
      </c>
      <c r="AH1787" s="832"/>
      <c r="AI1787" s="835" t="s">
        <v>23</v>
      </c>
      <c r="AJ1787" s="836"/>
      <c r="AK1787" s="836"/>
      <c r="AL1787" s="837"/>
    </row>
    <row r="1788" spans="1:38" ht="75" customHeight="1" thickBot="1" x14ac:dyDescent="0.3">
      <c r="A1788" s="796"/>
      <c r="B1788" s="797"/>
      <c r="C1788" s="862"/>
      <c r="D1788" s="866"/>
      <c r="E1788" s="856"/>
      <c r="F1788" s="857"/>
      <c r="G1788" s="857"/>
      <c r="H1788" s="858"/>
      <c r="I1788" s="849"/>
      <c r="J1788" s="850"/>
      <c r="K1788" s="851"/>
      <c r="L1788" s="852"/>
      <c r="M1788" s="843"/>
      <c r="N1788" s="844"/>
      <c r="O1788" s="809"/>
      <c r="P1788" s="810"/>
      <c r="Q1788" s="810"/>
      <c r="R1788" s="810"/>
      <c r="S1788" s="813"/>
      <c r="T1788" s="814"/>
      <c r="U1788" s="818"/>
      <c r="V1788" s="819"/>
      <c r="W1788" s="819"/>
      <c r="X1788" s="819"/>
      <c r="Y1788" s="819"/>
      <c r="Z1788" s="820"/>
      <c r="AA1788" s="823"/>
      <c r="AB1788" s="824"/>
      <c r="AC1788" s="828"/>
      <c r="AD1788" s="829"/>
      <c r="AE1788" s="829"/>
      <c r="AF1788" s="830"/>
      <c r="AG1788" s="833"/>
      <c r="AH1788" s="834"/>
      <c r="AI1788" s="838"/>
      <c r="AJ1788" s="839"/>
      <c r="AK1788" s="839"/>
      <c r="AL1788" s="840"/>
    </row>
    <row r="1789" spans="1:38" ht="139.5" customHeight="1" thickBot="1" x14ac:dyDescent="0.3">
      <c r="A1789" s="798"/>
      <c r="B1789" s="799"/>
      <c r="C1789" s="863"/>
      <c r="D1789" s="867"/>
      <c r="E1789" s="91" t="s">
        <v>81</v>
      </c>
      <c r="F1789" s="619" t="s">
        <v>82</v>
      </c>
      <c r="G1789" s="91" t="s">
        <v>83</v>
      </c>
      <c r="H1789" s="619" t="s">
        <v>84</v>
      </c>
      <c r="I1789" s="197" t="s">
        <v>81</v>
      </c>
      <c r="J1789" s="64" t="s">
        <v>92</v>
      </c>
      <c r="K1789" s="197" t="s">
        <v>93</v>
      </c>
      <c r="L1789" s="64" t="s">
        <v>94</v>
      </c>
      <c r="M1789" s="98" t="s">
        <v>85</v>
      </c>
      <c r="N1789" s="207" t="s">
        <v>86</v>
      </c>
      <c r="O1789" s="100" t="s">
        <v>87</v>
      </c>
      <c r="P1789" s="102" t="s">
        <v>101</v>
      </c>
      <c r="Q1789" s="100" t="s">
        <v>88</v>
      </c>
      <c r="R1789" s="102" t="s">
        <v>102</v>
      </c>
      <c r="S1789" s="103" t="s">
        <v>89</v>
      </c>
      <c r="T1789" s="213" t="s">
        <v>90</v>
      </c>
      <c r="U1789" s="104" t="s">
        <v>87</v>
      </c>
      <c r="V1789" s="107" t="s">
        <v>106</v>
      </c>
      <c r="W1789" s="105" t="s">
        <v>107</v>
      </c>
      <c r="X1789" s="108" t="s">
        <v>88</v>
      </c>
      <c r="Y1789" s="107" t="s">
        <v>108</v>
      </c>
      <c r="Z1789" s="105" t="s">
        <v>109</v>
      </c>
      <c r="AA1789" s="110" t="s">
        <v>95</v>
      </c>
      <c r="AB1789" s="111" t="s">
        <v>96</v>
      </c>
      <c r="AC1789" s="112" t="s">
        <v>87</v>
      </c>
      <c r="AD1789" s="113" t="s">
        <v>101</v>
      </c>
      <c r="AE1789" s="112" t="s">
        <v>88</v>
      </c>
      <c r="AF1789" s="113" t="s">
        <v>102</v>
      </c>
      <c r="AG1789" s="114" t="s">
        <v>91</v>
      </c>
      <c r="AH1789" s="115" t="s">
        <v>110</v>
      </c>
      <c r="AI1789" s="120" t="s">
        <v>111</v>
      </c>
      <c r="AJ1789" s="121" t="s">
        <v>112</v>
      </c>
      <c r="AK1789" s="122" t="s">
        <v>39</v>
      </c>
      <c r="AL1789" s="124" t="s">
        <v>57</v>
      </c>
    </row>
    <row r="1790" spans="1:38" ht="38.25" customHeight="1" thickBot="1" x14ac:dyDescent="0.3">
      <c r="A1790" s="708" t="s">
        <v>1</v>
      </c>
      <c r="B1790" s="712"/>
      <c r="C1790" s="5" t="s">
        <v>2</v>
      </c>
      <c r="D1790" s="70" t="s">
        <v>3</v>
      </c>
      <c r="E1790" s="5" t="s">
        <v>4</v>
      </c>
      <c r="F1790" s="208" t="s">
        <v>5</v>
      </c>
      <c r="G1790" s="5" t="s">
        <v>33</v>
      </c>
      <c r="H1790" s="208" t="s">
        <v>34</v>
      </c>
      <c r="I1790" s="198" t="s">
        <v>18</v>
      </c>
      <c r="J1790" s="208" t="s">
        <v>19</v>
      </c>
      <c r="K1790" s="198" t="s">
        <v>20</v>
      </c>
      <c r="L1790" s="208" t="s">
        <v>21</v>
      </c>
      <c r="M1790" s="5" t="s">
        <v>22</v>
      </c>
      <c r="N1790" s="208" t="s">
        <v>35</v>
      </c>
      <c r="O1790" s="5" t="s">
        <v>36</v>
      </c>
      <c r="P1790" s="208" t="s">
        <v>37</v>
      </c>
      <c r="Q1790" s="5" t="s">
        <v>38</v>
      </c>
      <c r="R1790" s="208" t="s">
        <v>24</v>
      </c>
      <c r="S1790" s="5" t="s">
        <v>25</v>
      </c>
      <c r="T1790" s="208" t="s">
        <v>26</v>
      </c>
      <c r="U1790" s="5" t="s">
        <v>27</v>
      </c>
      <c r="V1790" s="321" t="s">
        <v>28</v>
      </c>
      <c r="W1790" s="208" t="s">
        <v>29</v>
      </c>
      <c r="X1790" s="70" t="s">
        <v>30</v>
      </c>
      <c r="Y1790" s="208" t="s">
        <v>31</v>
      </c>
      <c r="Z1790" s="208" t="s">
        <v>32</v>
      </c>
      <c r="AA1790" s="5" t="s">
        <v>51</v>
      </c>
      <c r="AB1790" s="5" t="s">
        <v>52</v>
      </c>
      <c r="AC1790" s="5" t="s">
        <v>53</v>
      </c>
      <c r="AD1790" s="5" t="s">
        <v>54</v>
      </c>
      <c r="AE1790" s="5" t="s">
        <v>55</v>
      </c>
      <c r="AF1790" s="5" t="s">
        <v>56</v>
      </c>
      <c r="AG1790" s="5" t="s">
        <v>60</v>
      </c>
      <c r="AH1790" s="5" t="s">
        <v>61</v>
      </c>
      <c r="AI1790" s="5" t="s">
        <v>62</v>
      </c>
      <c r="AJ1790" s="70" t="s">
        <v>63</v>
      </c>
      <c r="AK1790" s="5" t="s">
        <v>64</v>
      </c>
      <c r="AL1790" s="71" t="s">
        <v>65</v>
      </c>
    </row>
    <row r="1791" spans="1:38" ht="99" customHeight="1" x14ac:dyDescent="0.25">
      <c r="A1791" s="12">
        <v>1</v>
      </c>
      <c r="B1791" s="13" t="s">
        <v>11</v>
      </c>
      <c r="C1791" s="882">
        <v>150194.97</v>
      </c>
      <c r="D1791" s="716">
        <f>C1791-AH1804</f>
        <v>97190.94</v>
      </c>
      <c r="E1791" s="76"/>
      <c r="F1791" s="446"/>
      <c r="G1791" s="76"/>
      <c r="H1791" s="446"/>
      <c r="I1791" s="451"/>
      <c r="J1791" s="41"/>
      <c r="K1791" s="451"/>
      <c r="L1791" s="446"/>
      <c r="M1791" s="76"/>
      <c r="N1791" s="234"/>
      <c r="O1791" s="76"/>
      <c r="P1791" s="234"/>
      <c r="Q1791" s="76"/>
      <c r="R1791" s="234"/>
      <c r="S1791" s="76"/>
      <c r="T1791" s="41"/>
      <c r="U1791" s="76"/>
      <c r="V1791" s="235"/>
      <c r="W1791" s="234"/>
      <c r="X1791" s="76"/>
      <c r="Y1791" s="235"/>
      <c r="Z1791" s="234"/>
      <c r="AA1791" s="76"/>
      <c r="AB1791" s="41"/>
      <c r="AC1791" s="76"/>
      <c r="AD1791" s="41"/>
      <c r="AE1791" s="76"/>
      <c r="AF1791" s="41"/>
      <c r="AG1791" s="76">
        <f>U1791+X1791+AC1791+AE1791</f>
        <v>0</v>
      </c>
      <c r="AH1791" s="41">
        <f>W1791+Z1791+AD1791+AF1791</f>
        <v>0</v>
      </c>
      <c r="AI1791" s="39">
        <f>AD1791/(C1791-AH1798)</f>
        <v>0</v>
      </c>
      <c r="AJ1791" s="90">
        <f>AF1791/(C1791-AH1798)</f>
        <v>0</v>
      </c>
      <c r="AK1791" s="123"/>
      <c r="AL1791" s="125">
        <f>AH1791/C1791</f>
        <v>0</v>
      </c>
    </row>
    <row r="1792" spans="1:38" ht="87" customHeight="1" x14ac:dyDescent="0.25">
      <c r="A1792" s="14">
        <v>2</v>
      </c>
      <c r="B1792" s="15" t="s">
        <v>6</v>
      </c>
      <c r="C1792" s="882"/>
      <c r="D1792" s="717"/>
      <c r="E1792" s="553">
        <v>0</v>
      </c>
      <c r="F1792" s="621">
        <v>0</v>
      </c>
      <c r="G1792" s="554">
        <v>6</v>
      </c>
      <c r="H1792" s="624">
        <v>84718.53</v>
      </c>
      <c r="I1792" s="576">
        <v>0</v>
      </c>
      <c r="J1792" s="555">
        <v>0</v>
      </c>
      <c r="K1792" s="576">
        <v>6</v>
      </c>
      <c r="L1792" s="612">
        <v>84718.53</v>
      </c>
      <c r="M1792" s="248">
        <f t="shared" ref="M1792" si="1175">SUM(I1792,K1792)</f>
        <v>6</v>
      </c>
      <c r="N1792" s="249">
        <f t="shared" ref="N1792" si="1176">SUM(J1792,L1792)</f>
        <v>84718.53</v>
      </c>
      <c r="O1792" s="559">
        <v>0</v>
      </c>
      <c r="P1792" s="560">
        <v>0</v>
      </c>
      <c r="Q1792" s="559">
        <v>0</v>
      </c>
      <c r="R1792" s="560">
        <v>0</v>
      </c>
      <c r="S1792" s="245">
        <f t="shared" ref="S1792" si="1177">O1792+Q1792</f>
        <v>0</v>
      </c>
      <c r="T1792" s="246">
        <f t="shared" ref="T1792" si="1178">P1792+R1792</f>
        <v>0</v>
      </c>
      <c r="U1792" s="561">
        <v>0</v>
      </c>
      <c r="V1792" s="562">
        <v>0</v>
      </c>
      <c r="W1792" s="562">
        <v>0</v>
      </c>
      <c r="X1792" s="563">
        <v>0</v>
      </c>
      <c r="Y1792" s="562">
        <v>0</v>
      </c>
      <c r="Z1792" s="562">
        <v>0</v>
      </c>
      <c r="AA1792" s="239">
        <f t="shared" ref="AA1792" si="1179">U1792+X1792</f>
        <v>0</v>
      </c>
      <c r="AB1792" s="229">
        <f t="shared" ref="AB1792" si="1180">W1792+Z1792</f>
        <v>0</v>
      </c>
      <c r="AC1792" s="565">
        <v>0</v>
      </c>
      <c r="AD1792" s="566">
        <v>0</v>
      </c>
      <c r="AE1792" s="565">
        <v>1</v>
      </c>
      <c r="AF1792" s="566">
        <v>50628.03</v>
      </c>
      <c r="AG1792" s="261">
        <f t="shared" ref="AG1792:AG1795" si="1181">U1792+X1792+AC1792+AE1792</f>
        <v>1</v>
      </c>
      <c r="AH1792" s="262">
        <f t="shared" ref="AH1792:AH1795" si="1182">W1792+Z1792+AD1792+AF1792</f>
        <v>50628.03</v>
      </c>
      <c r="AI1792" s="67">
        <f>AD1792/(C1791-AH1798)</f>
        <v>0</v>
      </c>
      <c r="AJ1792" s="66">
        <f>AF1792/(C1791-AH1798)</f>
        <v>0.33708206073745345</v>
      </c>
      <c r="AK1792" s="123"/>
      <c r="AL1792" s="126">
        <f>AH1792/C1791</f>
        <v>0.33708206073745345</v>
      </c>
    </row>
    <row r="1793" spans="1:38" ht="85.5" customHeight="1" x14ac:dyDescent="0.25">
      <c r="A1793" s="14">
        <v>3</v>
      </c>
      <c r="B1793" s="15" t="s">
        <v>13</v>
      </c>
      <c r="C1793" s="882"/>
      <c r="D1793" s="717"/>
      <c r="E1793" s="556"/>
      <c r="F1793" s="622"/>
      <c r="G1793" s="557"/>
      <c r="H1793" s="613"/>
      <c r="I1793" s="577"/>
      <c r="J1793" s="558"/>
      <c r="K1793" s="577"/>
      <c r="L1793" s="613"/>
      <c r="M1793" s="267"/>
      <c r="N1793" s="266"/>
      <c r="O1793" s="557"/>
      <c r="P1793" s="558"/>
      <c r="Q1793" s="557"/>
      <c r="R1793" s="558"/>
      <c r="S1793" s="267"/>
      <c r="T1793" s="266"/>
      <c r="U1793" s="557"/>
      <c r="V1793" s="558"/>
      <c r="W1793" s="558"/>
      <c r="X1793" s="564"/>
      <c r="Y1793" s="558"/>
      <c r="Z1793" s="558"/>
      <c r="AA1793" s="267"/>
      <c r="AB1793" s="266"/>
      <c r="AC1793" s="557"/>
      <c r="AD1793" s="558"/>
      <c r="AE1793" s="557"/>
      <c r="AF1793" s="558"/>
      <c r="AG1793" s="267">
        <f t="shared" si="1181"/>
        <v>0</v>
      </c>
      <c r="AH1793" s="266">
        <f t="shared" si="1182"/>
        <v>0</v>
      </c>
      <c r="AI1793" s="169">
        <f>AD1793/(C1791-AH1798)</f>
        <v>0</v>
      </c>
      <c r="AJ1793" s="170">
        <f>AF1793/(C1791-AH1798)</f>
        <v>0</v>
      </c>
      <c r="AK1793" s="171"/>
      <c r="AL1793" s="172">
        <f>AH1793/C1791</f>
        <v>0</v>
      </c>
    </row>
    <row r="1794" spans="1:38" ht="101.25" customHeight="1" x14ac:dyDescent="0.25">
      <c r="A1794" s="14">
        <v>4</v>
      </c>
      <c r="B1794" s="15" t="s">
        <v>14</v>
      </c>
      <c r="C1794" s="882"/>
      <c r="D1794" s="717"/>
      <c r="E1794" s="556"/>
      <c r="F1794" s="622"/>
      <c r="G1794" s="557"/>
      <c r="H1794" s="613"/>
      <c r="I1794" s="577"/>
      <c r="J1794" s="558"/>
      <c r="K1794" s="577"/>
      <c r="L1794" s="613"/>
      <c r="M1794" s="267"/>
      <c r="N1794" s="266"/>
      <c r="O1794" s="557"/>
      <c r="P1794" s="558"/>
      <c r="Q1794" s="557"/>
      <c r="R1794" s="558"/>
      <c r="S1794" s="267"/>
      <c r="T1794" s="266"/>
      <c r="U1794" s="557"/>
      <c r="V1794" s="558"/>
      <c r="W1794" s="558"/>
      <c r="X1794" s="564"/>
      <c r="Y1794" s="558"/>
      <c r="Z1794" s="558"/>
      <c r="AA1794" s="267"/>
      <c r="AB1794" s="266"/>
      <c r="AC1794" s="557"/>
      <c r="AD1794" s="558"/>
      <c r="AE1794" s="557"/>
      <c r="AF1794" s="558"/>
      <c r="AG1794" s="267">
        <f t="shared" si="1181"/>
        <v>0</v>
      </c>
      <c r="AH1794" s="266">
        <f t="shared" si="1182"/>
        <v>0</v>
      </c>
      <c r="AI1794" s="169">
        <f>AD1794/(C1791-AH1798)</f>
        <v>0</v>
      </c>
      <c r="AJ1794" s="170">
        <f>AF1794/(C1791-AH1798)</f>
        <v>0</v>
      </c>
      <c r="AK1794" s="171"/>
      <c r="AL1794" s="172">
        <f>AH1794/C1791</f>
        <v>0</v>
      </c>
    </row>
    <row r="1795" spans="1:38" ht="138" customHeight="1" x14ac:dyDescent="0.25">
      <c r="A1795" s="14">
        <v>5</v>
      </c>
      <c r="B1795" s="15" t="s">
        <v>99</v>
      </c>
      <c r="C1795" s="882"/>
      <c r="D1795" s="717"/>
      <c r="E1795" s="553">
        <v>4</v>
      </c>
      <c r="F1795" s="621">
        <v>76290.33</v>
      </c>
      <c r="G1795" s="554">
        <v>2</v>
      </c>
      <c r="H1795" s="624">
        <v>65476.44</v>
      </c>
      <c r="I1795" s="576">
        <v>0</v>
      </c>
      <c r="J1795" s="555">
        <v>0</v>
      </c>
      <c r="K1795" s="576">
        <v>2</v>
      </c>
      <c r="L1795" s="612">
        <v>65476.44</v>
      </c>
      <c r="M1795" s="248">
        <f t="shared" ref="M1795" si="1183">SUM(I1795,K1795)</f>
        <v>2</v>
      </c>
      <c r="N1795" s="249">
        <f t="shared" ref="N1795" si="1184">SUM(J1795,L1795)</f>
        <v>65476.44</v>
      </c>
      <c r="O1795" s="559">
        <v>0</v>
      </c>
      <c r="P1795" s="560">
        <v>0</v>
      </c>
      <c r="Q1795" s="559">
        <v>0</v>
      </c>
      <c r="R1795" s="560">
        <v>0</v>
      </c>
      <c r="S1795" s="245">
        <f t="shared" ref="S1795" si="1185">O1795+Q1795</f>
        <v>0</v>
      </c>
      <c r="T1795" s="246">
        <f t="shared" ref="T1795" si="1186">P1795+R1795</f>
        <v>0</v>
      </c>
      <c r="U1795" s="561">
        <v>0</v>
      </c>
      <c r="V1795" s="562">
        <v>0</v>
      </c>
      <c r="W1795" s="562">
        <v>0</v>
      </c>
      <c r="X1795" s="563">
        <v>1</v>
      </c>
      <c r="Y1795" s="562">
        <v>37078.36</v>
      </c>
      <c r="Z1795" s="563">
        <v>2376</v>
      </c>
      <c r="AA1795" s="239">
        <f t="shared" ref="AA1795" si="1187">U1795+X1795</f>
        <v>1</v>
      </c>
      <c r="AB1795" s="229">
        <f t="shared" ref="AB1795" si="1188">W1795+Z1795</f>
        <v>2376</v>
      </c>
      <c r="AC1795" s="565">
        <v>0</v>
      </c>
      <c r="AD1795" s="566">
        <v>0</v>
      </c>
      <c r="AE1795" s="565">
        <v>0</v>
      </c>
      <c r="AF1795" s="566">
        <v>0</v>
      </c>
      <c r="AG1795" s="261">
        <f t="shared" si="1181"/>
        <v>1</v>
      </c>
      <c r="AH1795" s="262">
        <f t="shared" si="1182"/>
        <v>2376</v>
      </c>
      <c r="AI1795" s="67">
        <f>AD1795/(C1791-AH1798)</f>
        <v>0</v>
      </c>
      <c r="AJ1795" s="66">
        <f>AF1795/(C1791-AH1798)</f>
        <v>0</v>
      </c>
      <c r="AK1795" s="123"/>
      <c r="AL1795" s="126">
        <f>AH1795/C1791</f>
        <v>1.5819437894624568E-2</v>
      </c>
    </row>
    <row r="1796" spans="1:38" ht="116.25" customHeight="1" x14ac:dyDescent="0.25">
      <c r="A1796" s="14">
        <v>6</v>
      </c>
      <c r="B1796" s="15" t="s">
        <v>16</v>
      </c>
      <c r="C1796" s="882"/>
      <c r="D1796" s="717"/>
      <c r="E1796" s="163"/>
      <c r="F1796" s="501"/>
      <c r="G1796" s="165"/>
      <c r="H1796" s="503"/>
      <c r="I1796" s="504"/>
      <c r="J1796" s="166"/>
      <c r="K1796" s="504"/>
      <c r="L1796" s="503"/>
      <c r="M1796" s="167"/>
      <c r="N1796" s="266"/>
      <c r="O1796" s="165"/>
      <c r="P1796" s="266"/>
      <c r="Q1796" s="165"/>
      <c r="R1796" s="266"/>
      <c r="S1796" s="167"/>
      <c r="T1796" s="166"/>
      <c r="U1796" s="165"/>
      <c r="V1796" s="168"/>
      <c r="W1796" s="266"/>
      <c r="X1796" s="167"/>
      <c r="Y1796" s="168"/>
      <c r="Z1796" s="266"/>
      <c r="AA1796" s="167"/>
      <c r="AB1796" s="166"/>
      <c r="AC1796" s="165"/>
      <c r="AD1796" s="166"/>
      <c r="AE1796" s="165"/>
      <c r="AF1796" s="166"/>
      <c r="AG1796" s="167">
        <f t="shared" ref="AG1796:AG1803" si="1189">U1796+X1796+AC1796+AE1796</f>
        <v>0</v>
      </c>
      <c r="AH1796" s="166">
        <f t="shared" ref="AH1796:AH1803" si="1190">W1796+Z1796+AD1796+AF1796</f>
        <v>0</v>
      </c>
      <c r="AI1796" s="169">
        <f>AD1796/(C1791-AH1798)</f>
        <v>0</v>
      </c>
      <c r="AJ1796" s="170">
        <f>AF1796/(C1791-AH1798)</f>
        <v>0</v>
      </c>
      <c r="AK1796" s="171"/>
      <c r="AL1796" s="172">
        <f>AH1796/C1791</f>
        <v>0</v>
      </c>
    </row>
    <row r="1797" spans="1:38" ht="65.25" customHeight="1" x14ac:dyDescent="0.25">
      <c r="A1797" s="14">
        <v>7</v>
      </c>
      <c r="B1797" s="15" t="s">
        <v>98</v>
      </c>
      <c r="C1797" s="882"/>
      <c r="D1797" s="717"/>
      <c r="E1797" s="163"/>
      <c r="F1797" s="501"/>
      <c r="G1797" s="165"/>
      <c r="H1797" s="503"/>
      <c r="I1797" s="504"/>
      <c r="J1797" s="166"/>
      <c r="K1797" s="504"/>
      <c r="L1797" s="503"/>
      <c r="M1797" s="167"/>
      <c r="N1797" s="266"/>
      <c r="O1797" s="165"/>
      <c r="P1797" s="266"/>
      <c r="Q1797" s="165"/>
      <c r="R1797" s="266"/>
      <c r="S1797" s="167"/>
      <c r="T1797" s="166"/>
      <c r="U1797" s="165"/>
      <c r="V1797" s="168"/>
      <c r="W1797" s="266"/>
      <c r="X1797" s="167"/>
      <c r="Y1797" s="168"/>
      <c r="Z1797" s="266"/>
      <c r="AA1797" s="167"/>
      <c r="AB1797" s="188"/>
      <c r="AC1797" s="165"/>
      <c r="AD1797" s="166"/>
      <c r="AE1797" s="165"/>
      <c r="AF1797" s="166"/>
      <c r="AG1797" s="162">
        <f t="shared" si="1189"/>
        <v>0</v>
      </c>
      <c r="AH1797" s="166">
        <f t="shared" si="1190"/>
        <v>0</v>
      </c>
      <c r="AI1797" s="169">
        <f>AD1797/(C1791-AH1798)</f>
        <v>0</v>
      </c>
      <c r="AJ1797" s="170">
        <f>AF1797/(C1791-AH1798)</f>
        <v>0</v>
      </c>
      <c r="AK1797" s="171"/>
      <c r="AL1797" s="173">
        <f>AH1797/C1791</f>
        <v>0</v>
      </c>
    </row>
    <row r="1798" spans="1:38" ht="59.25" customHeight="1" x14ac:dyDescent="0.25">
      <c r="A1798" s="14">
        <v>8</v>
      </c>
      <c r="B1798" s="15" t="s">
        <v>97</v>
      </c>
      <c r="C1798" s="882"/>
      <c r="D1798" s="717"/>
      <c r="E1798" s="189"/>
      <c r="F1798" s="190"/>
      <c r="G1798" s="174"/>
      <c r="H1798" s="175"/>
      <c r="I1798" s="504"/>
      <c r="J1798" s="166"/>
      <c r="K1798" s="504"/>
      <c r="L1798" s="503"/>
      <c r="M1798" s="191"/>
      <c r="N1798" s="265"/>
      <c r="O1798" s="174"/>
      <c r="P1798" s="175"/>
      <c r="Q1798" s="174"/>
      <c r="R1798" s="175"/>
      <c r="S1798" s="191"/>
      <c r="T1798" s="164"/>
      <c r="U1798" s="165"/>
      <c r="V1798" s="168"/>
      <c r="W1798" s="266"/>
      <c r="X1798" s="167"/>
      <c r="Y1798" s="168"/>
      <c r="Z1798" s="266"/>
      <c r="AA1798" s="191"/>
      <c r="AB1798" s="164"/>
      <c r="AC1798" s="165"/>
      <c r="AD1798" s="166"/>
      <c r="AE1798" s="165"/>
      <c r="AF1798" s="166"/>
      <c r="AG1798" s="167">
        <f t="shared" si="1189"/>
        <v>0</v>
      </c>
      <c r="AH1798" s="166">
        <f t="shared" si="1190"/>
        <v>0</v>
      </c>
      <c r="AI1798" s="169" t="e">
        <f t="shared" ref="AI1798" si="1191">AD1798/(C1793-AH1800)</f>
        <v>#DIV/0!</v>
      </c>
      <c r="AJ1798" s="170">
        <f>AF1798/(C1791-AH1798)</f>
        <v>0</v>
      </c>
      <c r="AK1798" s="171">
        <f>AH1804/C1791</f>
        <v>0.35290149863207804</v>
      </c>
      <c r="AL1798" s="172">
        <f>AH1798/C1791</f>
        <v>0</v>
      </c>
    </row>
    <row r="1799" spans="1:38" ht="60" customHeight="1" x14ac:dyDescent="0.25">
      <c r="A1799" s="14">
        <v>9</v>
      </c>
      <c r="B1799" s="15" t="s">
        <v>7</v>
      </c>
      <c r="C1799" s="882"/>
      <c r="D1799" s="717"/>
      <c r="E1799" s="163"/>
      <c r="F1799" s="501"/>
      <c r="G1799" s="165"/>
      <c r="H1799" s="503"/>
      <c r="I1799" s="504"/>
      <c r="J1799" s="166"/>
      <c r="K1799" s="504"/>
      <c r="L1799" s="503"/>
      <c r="M1799" s="167"/>
      <c r="N1799" s="266"/>
      <c r="O1799" s="165"/>
      <c r="P1799" s="266"/>
      <c r="Q1799" s="165"/>
      <c r="R1799" s="266"/>
      <c r="S1799" s="167"/>
      <c r="T1799" s="166"/>
      <c r="U1799" s="165"/>
      <c r="V1799" s="168"/>
      <c r="W1799" s="266"/>
      <c r="X1799" s="167"/>
      <c r="Y1799" s="168"/>
      <c r="Z1799" s="266"/>
      <c r="AA1799" s="167"/>
      <c r="AB1799" s="166"/>
      <c r="AC1799" s="165"/>
      <c r="AD1799" s="166"/>
      <c r="AE1799" s="165"/>
      <c r="AF1799" s="166"/>
      <c r="AG1799" s="167">
        <f t="shared" si="1189"/>
        <v>0</v>
      </c>
      <c r="AH1799" s="166">
        <f t="shared" si="1190"/>
        <v>0</v>
      </c>
      <c r="AI1799" s="169">
        <f>AD1799/(C1791-AH1798)</f>
        <v>0</v>
      </c>
      <c r="AJ1799" s="170">
        <f>AF1799/(C1791-AH1798)</f>
        <v>0</v>
      </c>
      <c r="AK1799" s="171"/>
      <c r="AL1799" s="172">
        <f>AH1799/C1791</f>
        <v>0</v>
      </c>
    </row>
    <row r="1800" spans="1:38" ht="73.5" customHeight="1" x14ac:dyDescent="0.25">
      <c r="A1800" s="14">
        <v>10</v>
      </c>
      <c r="B1800" s="15" t="s">
        <v>8</v>
      </c>
      <c r="C1800" s="882"/>
      <c r="D1800" s="717"/>
      <c r="E1800" s="163"/>
      <c r="F1800" s="501"/>
      <c r="G1800" s="165"/>
      <c r="H1800" s="503"/>
      <c r="I1800" s="504"/>
      <c r="J1800" s="166"/>
      <c r="K1800" s="504"/>
      <c r="L1800" s="503"/>
      <c r="M1800" s="167"/>
      <c r="N1800" s="266"/>
      <c r="O1800" s="165"/>
      <c r="P1800" s="266"/>
      <c r="Q1800" s="165"/>
      <c r="R1800" s="266"/>
      <c r="S1800" s="167"/>
      <c r="T1800" s="166"/>
      <c r="U1800" s="165"/>
      <c r="V1800" s="168"/>
      <c r="W1800" s="266"/>
      <c r="X1800" s="167"/>
      <c r="Y1800" s="168"/>
      <c r="Z1800" s="266"/>
      <c r="AA1800" s="167"/>
      <c r="AB1800" s="166"/>
      <c r="AC1800" s="174"/>
      <c r="AD1800" s="175"/>
      <c r="AE1800" s="174"/>
      <c r="AF1800" s="175"/>
      <c r="AG1800" s="167">
        <f t="shared" si="1189"/>
        <v>0</v>
      </c>
      <c r="AH1800" s="166">
        <f t="shared" si="1190"/>
        <v>0</v>
      </c>
      <c r="AI1800" s="169">
        <f>AD1800/(C1791-AH1798)</f>
        <v>0</v>
      </c>
      <c r="AJ1800" s="170">
        <f>AF1800/(C1791-AH1798)</f>
        <v>0</v>
      </c>
      <c r="AK1800" s="171"/>
      <c r="AL1800" s="172">
        <f>AH1800/C1791</f>
        <v>0</v>
      </c>
    </row>
    <row r="1801" spans="1:38" ht="120" customHeight="1" x14ac:dyDescent="0.25">
      <c r="A1801" s="14">
        <v>11</v>
      </c>
      <c r="B1801" s="15" t="s">
        <v>12</v>
      </c>
      <c r="C1801" s="882"/>
      <c r="D1801" s="717"/>
      <c r="E1801" s="163"/>
      <c r="F1801" s="501"/>
      <c r="G1801" s="165"/>
      <c r="H1801" s="503"/>
      <c r="I1801" s="504"/>
      <c r="J1801" s="166"/>
      <c r="K1801" s="504"/>
      <c r="L1801" s="503"/>
      <c r="M1801" s="167"/>
      <c r="N1801" s="266"/>
      <c r="O1801" s="165"/>
      <c r="P1801" s="266"/>
      <c r="Q1801" s="165"/>
      <c r="R1801" s="266"/>
      <c r="S1801" s="167"/>
      <c r="T1801" s="166"/>
      <c r="U1801" s="165"/>
      <c r="V1801" s="168"/>
      <c r="W1801" s="266"/>
      <c r="X1801" s="167"/>
      <c r="Y1801" s="168"/>
      <c r="Z1801" s="266"/>
      <c r="AA1801" s="167"/>
      <c r="AB1801" s="166"/>
      <c r="AC1801" s="165"/>
      <c r="AD1801" s="166"/>
      <c r="AE1801" s="165"/>
      <c r="AF1801" s="166"/>
      <c r="AG1801" s="167">
        <f t="shared" si="1189"/>
        <v>0</v>
      </c>
      <c r="AH1801" s="166">
        <f t="shared" si="1190"/>
        <v>0</v>
      </c>
      <c r="AI1801" s="169">
        <f>AD1801/(C1791-AH1798)</f>
        <v>0</v>
      </c>
      <c r="AJ1801" s="170">
        <f>AF1801/(C1791-AH1798)</f>
        <v>0</v>
      </c>
      <c r="AK1801" s="171"/>
      <c r="AL1801" s="172">
        <f>AH1801/C1791</f>
        <v>0</v>
      </c>
    </row>
    <row r="1802" spans="1:38" ht="63.75" customHeight="1" x14ac:dyDescent="0.25">
      <c r="A1802" s="14">
        <v>12</v>
      </c>
      <c r="B1802" s="15" t="s">
        <v>9</v>
      </c>
      <c r="C1802" s="882"/>
      <c r="D1802" s="717"/>
      <c r="E1802" s="163"/>
      <c r="F1802" s="501"/>
      <c r="G1802" s="165"/>
      <c r="H1802" s="503"/>
      <c r="I1802" s="504"/>
      <c r="J1802" s="166"/>
      <c r="K1802" s="504"/>
      <c r="L1802" s="503"/>
      <c r="M1802" s="167"/>
      <c r="N1802" s="266"/>
      <c r="O1802" s="165"/>
      <c r="P1802" s="266"/>
      <c r="Q1802" s="165"/>
      <c r="R1802" s="266"/>
      <c r="S1802" s="167"/>
      <c r="T1802" s="166"/>
      <c r="U1802" s="165"/>
      <c r="V1802" s="168"/>
      <c r="W1802" s="266"/>
      <c r="X1802" s="167"/>
      <c r="Y1802" s="168"/>
      <c r="Z1802" s="266"/>
      <c r="AA1802" s="167"/>
      <c r="AB1802" s="166"/>
      <c r="AC1802" s="165"/>
      <c r="AD1802" s="166"/>
      <c r="AE1802" s="165"/>
      <c r="AF1802" s="166"/>
      <c r="AG1802" s="167">
        <f t="shared" si="1189"/>
        <v>0</v>
      </c>
      <c r="AH1802" s="166">
        <f t="shared" si="1190"/>
        <v>0</v>
      </c>
      <c r="AI1802" s="169">
        <f>AD1802/(C1791-AH1798)</f>
        <v>0</v>
      </c>
      <c r="AJ1802" s="170">
        <f>AF1802/(C1791-AH1798)</f>
        <v>0</v>
      </c>
      <c r="AK1802" s="171"/>
      <c r="AL1802" s="172">
        <f>AH1802/C1791</f>
        <v>0</v>
      </c>
    </row>
    <row r="1803" spans="1:38" ht="62.25" customHeight="1" thickBot="1" x14ac:dyDescent="0.3">
      <c r="A1803" s="16">
        <v>13</v>
      </c>
      <c r="B1803" s="17" t="s">
        <v>10</v>
      </c>
      <c r="C1803" s="882"/>
      <c r="D1803" s="718"/>
      <c r="E1803" s="176"/>
      <c r="F1803" s="177"/>
      <c r="G1803" s="178"/>
      <c r="H1803" s="179"/>
      <c r="I1803" s="269"/>
      <c r="J1803" s="180"/>
      <c r="K1803" s="269"/>
      <c r="L1803" s="268"/>
      <c r="M1803" s="181"/>
      <c r="N1803" s="268"/>
      <c r="O1803" s="178"/>
      <c r="P1803" s="179"/>
      <c r="Q1803" s="178"/>
      <c r="R1803" s="179"/>
      <c r="S1803" s="182"/>
      <c r="T1803" s="179"/>
      <c r="U1803" s="178"/>
      <c r="V1803" s="183"/>
      <c r="W1803" s="179"/>
      <c r="X1803" s="182"/>
      <c r="Y1803" s="183"/>
      <c r="Z1803" s="179"/>
      <c r="AA1803" s="182"/>
      <c r="AB1803" s="179"/>
      <c r="AC1803" s="178"/>
      <c r="AD1803" s="179"/>
      <c r="AE1803" s="178"/>
      <c r="AF1803" s="179"/>
      <c r="AG1803" s="182">
        <f t="shared" si="1189"/>
        <v>0</v>
      </c>
      <c r="AH1803" s="179">
        <f t="shared" si="1190"/>
        <v>0</v>
      </c>
      <c r="AI1803" s="184">
        <f>AD1803/(C1791-AH1798)</f>
        <v>0</v>
      </c>
      <c r="AJ1803" s="185">
        <f>AF1803/(C1791-AH1798)</f>
        <v>0</v>
      </c>
      <c r="AK1803" s="186"/>
      <c r="AL1803" s="187">
        <f>AH1803/C1791</f>
        <v>0</v>
      </c>
    </row>
    <row r="1804" spans="1:38" ht="29.25" customHeight="1" thickBot="1" x14ac:dyDescent="0.3">
      <c r="A1804" s="719" t="s">
        <v>40</v>
      </c>
      <c r="B1804" s="720"/>
      <c r="C1804" s="11">
        <f>C1791</f>
        <v>150194.97</v>
      </c>
      <c r="D1804" s="11">
        <f>D1791</f>
        <v>97190.94</v>
      </c>
      <c r="E1804" s="56">
        <f t="shared" ref="E1804:L1804" si="1192">SUM(E1791:E1803)</f>
        <v>4</v>
      </c>
      <c r="F1804" s="236">
        <f t="shared" si="1192"/>
        <v>76290.33</v>
      </c>
      <c r="G1804" s="56">
        <f t="shared" si="1192"/>
        <v>8</v>
      </c>
      <c r="H1804" s="236">
        <f t="shared" si="1192"/>
        <v>150194.97</v>
      </c>
      <c r="I1804" s="241">
        <f t="shared" si="1192"/>
        <v>0</v>
      </c>
      <c r="J1804" s="57">
        <f t="shared" si="1192"/>
        <v>0</v>
      </c>
      <c r="K1804" s="241">
        <f t="shared" si="1192"/>
        <v>8</v>
      </c>
      <c r="L1804" s="244">
        <f t="shared" si="1192"/>
        <v>150194.97</v>
      </c>
      <c r="M1804" s="51">
        <f>SUM(M1791:M1803)</f>
        <v>8</v>
      </c>
      <c r="N1804" s="244">
        <f>SUM(N1791:N1803)</f>
        <v>150194.97</v>
      </c>
      <c r="O1804" s="97">
        <f>SUM(O1791:O1803)</f>
        <v>0</v>
      </c>
      <c r="P1804" s="236">
        <f>SUM(P1791:P1803)</f>
        <v>0</v>
      </c>
      <c r="Q1804" s="86">
        <f t="shared" ref="Q1804:AJ1804" si="1193">SUM(Q1791:Q1803)</f>
        <v>0</v>
      </c>
      <c r="R1804" s="236">
        <f t="shared" si="1193"/>
        <v>0</v>
      </c>
      <c r="S1804" s="75">
        <f t="shared" si="1193"/>
        <v>0</v>
      </c>
      <c r="T1804" s="46">
        <f t="shared" si="1193"/>
        <v>0</v>
      </c>
      <c r="U1804" s="86">
        <f t="shared" si="1193"/>
        <v>0</v>
      </c>
      <c r="V1804" s="236">
        <f t="shared" si="1193"/>
        <v>0</v>
      </c>
      <c r="W1804" s="236">
        <f t="shared" si="1193"/>
        <v>0</v>
      </c>
      <c r="X1804" s="75">
        <f t="shared" si="1193"/>
        <v>1</v>
      </c>
      <c r="Y1804" s="236">
        <f t="shared" si="1193"/>
        <v>37078.36</v>
      </c>
      <c r="Z1804" s="236">
        <f t="shared" si="1193"/>
        <v>2376</v>
      </c>
      <c r="AA1804" s="75">
        <f t="shared" si="1193"/>
        <v>1</v>
      </c>
      <c r="AB1804" s="46">
        <f t="shared" si="1193"/>
        <v>2376</v>
      </c>
      <c r="AC1804" s="86">
        <f t="shared" si="1193"/>
        <v>0</v>
      </c>
      <c r="AD1804" s="46">
        <f t="shared" si="1193"/>
        <v>0</v>
      </c>
      <c r="AE1804" s="86">
        <f t="shared" si="1193"/>
        <v>1</v>
      </c>
      <c r="AF1804" s="46">
        <f t="shared" si="1193"/>
        <v>50628.03</v>
      </c>
      <c r="AG1804" s="75">
        <f t="shared" si="1193"/>
        <v>2</v>
      </c>
      <c r="AH1804" s="46">
        <f t="shared" si="1193"/>
        <v>53004.03</v>
      </c>
      <c r="AI1804" s="87" t="e">
        <f t="shared" si="1193"/>
        <v>#DIV/0!</v>
      </c>
      <c r="AJ1804" s="87">
        <f t="shared" si="1193"/>
        <v>0.33708206073745345</v>
      </c>
      <c r="AK1804" s="130">
        <f>AK1798</f>
        <v>0.35290149863207804</v>
      </c>
      <c r="AL1804" s="128">
        <f>AH1804/C1791</f>
        <v>0.35290149863207804</v>
      </c>
    </row>
    <row r="1805" spans="1:38" ht="21.75" thickBot="1" x14ac:dyDescent="0.3">
      <c r="AF1805" s="24" t="s">
        <v>113</v>
      </c>
      <c r="AG1805" s="72">
        <v>4.3499999999999996</v>
      </c>
      <c r="AH1805" s="25">
        <f>AH1804/AG1805</f>
        <v>12184.834482758621</v>
      </c>
    </row>
    <row r="1806" spans="1:38" ht="15.75" thickTop="1" x14ac:dyDescent="0.25">
      <c r="A1806" s="721" t="s">
        <v>45</v>
      </c>
      <c r="B1806" s="722"/>
      <c r="C1806" s="722"/>
      <c r="D1806" s="722"/>
      <c r="E1806" s="722"/>
      <c r="F1806" s="722"/>
      <c r="G1806" s="722"/>
      <c r="H1806" s="722"/>
      <c r="I1806" s="722"/>
      <c r="J1806" s="722"/>
      <c r="K1806" s="723"/>
      <c r="L1806" s="722"/>
      <c r="M1806" s="722"/>
      <c r="N1806" s="722"/>
      <c r="O1806" s="722"/>
      <c r="P1806" s="722"/>
      <c r="Q1806" s="724"/>
    </row>
    <row r="1807" spans="1:38" ht="18.75" x14ac:dyDescent="0.3">
      <c r="A1807" s="725"/>
      <c r="B1807" s="726"/>
      <c r="C1807" s="726"/>
      <c r="D1807" s="726"/>
      <c r="E1807" s="726"/>
      <c r="F1807" s="726"/>
      <c r="G1807" s="726"/>
      <c r="H1807" s="726"/>
      <c r="I1807" s="726"/>
      <c r="J1807" s="726"/>
      <c r="K1807" s="727"/>
      <c r="L1807" s="726"/>
      <c r="M1807" s="726"/>
      <c r="N1807" s="726"/>
      <c r="O1807" s="726"/>
      <c r="P1807" s="726"/>
      <c r="Q1807" s="728"/>
      <c r="AF1807" s="33"/>
    </row>
    <row r="1808" spans="1:38" ht="15.75" x14ac:dyDescent="0.25">
      <c r="A1808" s="725"/>
      <c r="B1808" s="726"/>
      <c r="C1808" s="726"/>
      <c r="D1808" s="726"/>
      <c r="E1808" s="726"/>
      <c r="F1808" s="726"/>
      <c r="G1808" s="726"/>
      <c r="H1808" s="726"/>
      <c r="I1808" s="726"/>
      <c r="J1808" s="726"/>
      <c r="K1808" s="727"/>
      <c r="L1808" s="726"/>
      <c r="M1808" s="726"/>
      <c r="N1808" s="726"/>
      <c r="O1808" s="726"/>
      <c r="P1808" s="726"/>
      <c r="Q1808" s="728"/>
      <c r="AE1808" s="34" t="s">
        <v>66</v>
      </c>
      <c r="AF1808" s="24"/>
    </row>
    <row r="1809" spans="1:39" ht="15.75" x14ac:dyDescent="0.25">
      <c r="A1809" s="725"/>
      <c r="B1809" s="726"/>
      <c r="C1809" s="726"/>
      <c r="D1809" s="726"/>
      <c r="E1809" s="726"/>
      <c r="F1809" s="726"/>
      <c r="G1809" s="726"/>
      <c r="H1809" s="726"/>
      <c r="I1809" s="726"/>
      <c r="J1809" s="726"/>
      <c r="K1809" s="727"/>
      <c r="L1809" s="726"/>
      <c r="M1809" s="726"/>
      <c r="N1809" s="726"/>
      <c r="O1809" s="726"/>
      <c r="P1809" s="726"/>
      <c r="Q1809" s="728"/>
      <c r="AE1809" s="34" t="s">
        <v>46</v>
      </c>
      <c r="AF1809" s="54">
        <f>(Z1804-Z1798)+(AF1804-AF1798)</f>
        <v>53004.03</v>
      </c>
    </row>
    <row r="1810" spans="1:39" ht="15.75" x14ac:dyDescent="0.25">
      <c r="A1810" s="725"/>
      <c r="B1810" s="726"/>
      <c r="C1810" s="726"/>
      <c r="D1810" s="726"/>
      <c r="E1810" s="726"/>
      <c r="F1810" s="726"/>
      <c r="G1810" s="726"/>
      <c r="H1810" s="726"/>
      <c r="I1810" s="726"/>
      <c r="J1810" s="726"/>
      <c r="K1810" s="727"/>
      <c r="L1810" s="726"/>
      <c r="M1810" s="726"/>
      <c r="N1810" s="726"/>
      <c r="O1810" s="726"/>
      <c r="P1810" s="726"/>
      <c r="Q1810" s="728"/>
      <c r="AE1810" s="34" t="s">
        <v>47</v>
      </c>
      <c r="AF1810" s="54">
        <f>W1804+AD1804</f>
        <v>0</v>
      </c>
    </row>
    <row r="1811" spans="1:39" ht="15.75" x14ac:dyDescent="0.25">
      <c r="A1811" s="725"/>
      <c r="B1811" s="726"/>
      <c r="C1811" s="726"/>
      <c r="D1811" s="726"/>
      <c r="E1811" s="726"/>
      <c r="F1811" s="726"/>
      <c r="G1811" s="726"/>
      <c r="H1811" s="726"/>
      <c r="I1811" s="726"/>
      <c r="J1811" s="726"/>
      <c r="K1811" s="727"/>
      <c r="L1811" s="726"/>
      <c r="M1811" s="726"/>
      <c r="N1811" s="726"/>
      <c r="O1811" s="726"/>
      <c r="P1811" s="726"/>
      <c r="Q1811" s="728"/>
      <c r="AE1811" s="34" t="s">
        <v>48</v>
      </c>
      <c r="AF1811" s="54">
        <f>Z1798+AF1798</f>
        <v>0</v>
      </c>
    </row>
    <row r="1812" spans="1:39" ht="15.75" x14ac:dyDescent="0.25">
      <c r="A1812" s="725"/>
      <c r="B1812" s="726"/>
      <c r="C1812" s="726"/>
      <c r="D1812" s="726"/>
      <c r="E1812" s="726"/>
      <c r="F1812" s="726"/>
      <c r="G1812" s="726"/>
      <c r="H1812" s="726"/>
      <c r="I1812" s="726"/>
      <c r="J1812" s="726"/>
      <c r="K1812" s="727"/>
      <c r="L1812" s="726"/>
      <c r="M1812" s="726"/>
      <c r="N1812" s="726"/>
      <c r="O1812" s="726"/>
      <c r="P1812" s="726"/>
      <c r="Q1812" s="728"/>
      <c r="AE1812" s="34" t="s">
        <v>49</v>
      </c>
      <c r="AF1812" s="55">
        <f>SUM(AF1809:AF1811)</f>
        <v>53004.03</v>
      </c>
    </row>
    <row r="1813" spans="1:39" x14ac:dyDescent="0.25">
      <c r="A1813" s="725"/>
      <c r="B1813" s="726"/>
      <c r="C1813" s="726"/>
      <c r="D1813" s="726"/>
      <c r="E1813" s="726"/>
      <c r="F1813" s="726"/>
      <c r="G1813" s="726"/>
      <c r="H1813" s="726"/>
      <c r="I1813" s="726"/>
      <c r="J1813" s="726"/>
      <c r="K1813" s="727"/>
      <c r="L1813" s="726"/>
      <c r="M1813" s="726"/>
      <c r="N1813" s="726"/>
      <c r="O1813" s="726"/>
      <c r="P1813" s="726"/>
      <c r="Q1813" s="728"/>
    </row>
    <row r="1814" spans="1:39" ht="15.75" thickBot="1" x14ac:dyDescent="0.3">
      <c r="A1814" s="729"/>
      <c r="B1814" s="730"/>
      <c r="C1814" s="730"/>
      <c r="D1814" s="730"/>
      <c r="E1814" s="730"/>
      <c r="F1814" s="730"/>
      <c r="G1814" s="730"/>
      <c r="H1814" s="730"/>
      <c r="I1814" s="730"/>
      <c r="J1814" s="730"/>
      <c r="K1814" s="731"/>
      <c r="L1814" s="730"/>
      <c r="M1814" s="730"/>
      <c r="N1814" s="730"/>
      <c r="O1814" s="730"/>
      <c r="P1814" s="730"/>
      <c r="Q1814" s="732"/>
    </row>
    <row r="1815" spans="1:39" ht="15.75" thickTop="1" x14ac:dyDescent="0.25"/>
    <row r="1817" spans="1:39" ht="15.75" thickBot="1" x14ac:dyDescent="0.3"/>
    <row r="1818" spans="1:39" ht="27" thickBot="1" x14ac:dyDescent="0.3">
      <c r="A1818" s="733" t="s">
        <v>150</v>
      </c>
      <c r="B1818" s="734"/>
      <c r="C1818" s="734"/>
      <c r="D1818" s="734"/>
      <c r="E1818" s="734"/>
      <c r="F1818" s="734"/>
      <c r="G1818" s="734"/>
      <c r="H1818" s="734"/>
      <c r="I1818" s="734"/>
      <c r="J1818" s="734"/>
      <c r="K1818" s="735"/>
      <c r="L1818" s="734"/>
      <c r="M1818" s="734"/>
      <c r="N1818" s="734"/>
      <c r="O1818" s="734"/>
      <c r="P1818" s="734"/>
      <c r="Q1818" s="734"/>
      <c r="R1818" s="734"/>
      <c r="S1818" s="734"/>
      <c r="T1818" s="734"/>
      <c r="U1818" s="734"/>
      <c r="V1818" s="734"/>
      <c r="W1818" s="734"/>
      <c r="X1818" s="734"/>
      <c r="Y1818" s="734"/>
      <c r="Z1818" s="734"/>
      <c r="AA1818" s="734"/>
      <c r="AB1818" s="734"/>
      <c r="AC1818" s="734"/>
      <c r="AD1818" s="734"/>
      <c r="AE1818" s="734"/>
      <c r="AF1818" s="734"/>
      <c r="AG1818" s="734"/>
      <c r="AH1818" s="734"/>
      <c r="AI1818" s="734"/>
      <c r="AJ1818" s="734"/>
      <c r="AK1818" s="736"/>
      <c r="AL1818" s="73"/>
      <c r="AM1818" s="45"/>
    </row>
    <row r="1819" spans="1:39" ht="21" customHeight="1" x14ac:dyDescent="0.25">
      <c r="A1819" s="737" t="s">
        <v>114</v>
      </c>
      <c r="B1819" s="738"/>
      <c r="C1819" s="744" t="s">
        <v>41</v>
      </c>
      <c r="D1819" s="745"/>
      <c r="E1819" s="748" t="s">
        <v>100</v>
      </c>
      <c r="F1819" s="749"/>
      <c r="G1819" s="749"/>
      <c r="H1819" s="749"/>
      <c r="I1819" s="749"/>
      <c r="J1819" s="749"/>
      <c r="K1819" s="750"/>
      <c r="L1819" s="749"/>
      <c r="M1819" s="749"/>
      <c r="N1819" s="749"/>
      <c r="O1819" s="754" t="s">
        <v>77</v>
      </c>
      <c r="P1819" s="755"/>
      <c r="Q1819" s="755"/>
      <c r="R1819" s="755"/>
      <c r="S1819" s="755"/>
      <c r="T1819" s="755"/>
      <c r="U1819" s="755"/>
      <c r="V1819" s="755"/>
      <c r="W1819" s="755"/>
      <c r="X1819" s="755"/>
      <c r="Y1819" s="755"/>
      <c r="Z1819" s="755"/>
      <c r="AA1819" s="755"/>
      <c r="AB1819" s="755"/>
      <c r="AC1819" s="755"/>
      <c r="AD1819" s="755"/>
      <c r="AE1819" s="755"/>
      <c r="AF1819" s="755"/>
      <c r="AG1819" s="755"/>
      <c r="AH1819" s="755"/>
      <c r="AI1819" s="755"/>
      <c r="AJ1819" s="755"/>
      <c r="AK1819" s="756"/>
      <c r="AL1819" s="63"/>
    </row>
    <row r="1820" spans="1:39" ht="36" customHeight="1" thickBot="1" x14ac:dyDescent="0.3">
      <c r="A1820" s="739"/>
      <c r="B1820" s="740"/>
      <c r="C1820" s="746"/>
      <c r="D1820" s="747"/>
      <c r="E1820" s="751"/>
      <c r="F1820" s="752"/>
      <c r="G1820" s="752"/>
      <c r="H1820" s="752"/>
      <c r="I1820" s="752"/>
      <c r="J1820" s="752"/>
      <c r="K1820" s="753"/>
      <c r="L1820" s="752"/>
      <c r="M1820" s="752"/>
      <c r="N1820" s="752"/>
      <c r="O1820" s="757"/>
      <c r="P1820" s="758"/>
      <c r="Q1820" s="758"/>
      <c r="R1820" s="758"/>
      <c r="S1820" s="758"/>
      <c r="T1820" s="758"/>
      <c r="U1820" s="758"/>
      <c r="V1820" s="758"/>
      <c r="W1820" s="758"/>
      <c r="X1820" s="758"/>
      <c r="Y1820" s="758"/>
      <c r="Z1820" s="758"/>
      <c r="AA1820" s="758"/>
      <c r="AB1820" s="758"/>
      <c r="AC1820" s="758"/>
      <c r="AD1820" s="758"/>
      <c r="AE1820" s="758"/>
      <c r="AF1820" s="758"/>
      <c r="AG1820" s="758"/>
      <c r="AH1820" s="758"/>
      <c r="AI1820" s="758"/>
      <c r="AJ1820" s="758"/>
      <c r="AK1820" s="759"/>
      <c r="AL1820" s="63"/>
    </row>
    <row r="1821" spans="1:39" s="33" customFormat="1" ht="84" customHeight="1" thickBot="1" x14ac:dyDescent="0.35">
      <c r="A1821" s="739"/>
      <c r="B1821" s="741"/>
      <c r="C1821" s="760" t="s">
        <v>43</v>
      </c>
      <c r="D1821" s="762" t="s">
        <v>44</v>
      </c>
      <c r="E1821" s="764" t="s">
        <v>59</v>
      </c>
      <c r="F1821" s="765"/>
      <c r="G1821" s="765"/>
      <c r="H1821" s="766"/>
      <c r="I1821" s="767" t="s">
        <v>58</v>
      </c>
      <c r="J1821" s="768"/>
      <c r="K1821" s="769"/>
      <c r="L1821" s="770"/>
      <c r="M1821" s="771" t="s">
        <v>49</v>
      </c>
      <c r="N1821" s="772"/>
      <c r="O1821" s="773" t="s">
        <v>103</v>
      </c>
      <c r="P1821" s="774"/>
      <c r="Q1821" s="774"/>
      <c r="R1821" s="775"/>
      <c r="S1821" s="776" t="s">
        <v>49</v>
      </c>
      <c r="T1821" s="777"/>
      <c r="U1821" s="778" t="s">
        <v>104</v>
      </c>
      <c r="V1821" s="779"/>
      <c r="W1821" s="779"/>
      <c r="X1821" s="779"/>
      <c r="Y1821" s="779"/>
      <c r="Z1821" s="780"/>
      <c r="AA1821" s="781" t="s">
        <v>49</v>
      </c>
      <c r="AB1821" s="782"/>
      <c r="AC1821" s="783" t="s">
        <v>105</v>
      </c>
      <c r="AD1821" s="784"/>
      <c r="AE1821" s="784"/>
      <c r="AF1821" s="785"/>
      <c r="AG1821" s="786" t="s">
        <v>49</v>
      </c>
      <c r="AH1821" s="787"/>
      <c r="AI1821" s="788" t="s">
        <v>23</v>
      </c>
      <c r="AJ1821" s="789"/>
      <c r="AK1821" s="790"/>
      <c r="AL1821" s="62"/>
    </row>
    <row r="1822" spans="1:39" ht="113.25" thickBot="1" x14ac:dyDescent="0.3">
      <c r="A1822" s="742"/>
      <c r="B1822" s="743"/>
      <c r="C1822" s="761"/>
      <c r="D1822" s="763"/>
      <c r="E1822" s="91" t="s">
        <v>81</v>
      </c>
      <c r="F1822" s="619" t="s">
        <v>82</v>
      </c>
      <c r="G1822" s="91" t="s">
        <v>83</v>
      </c>
      <c r="H1822" s="619" t="s">
        <v>84</v>
      </c>
      <c r="I1822" s="197" t="s">
        <v>81</v>
      </c>
      <c r="J1822" s="64" t="s">
        <v>92</v>
      </c>
      <c r="K1822" s="197" t="s">
        <v>93</v>
      </c>
      <c r="L1822" s="64" t="s">
        <v>94</v>
      </c>
      <c r="M1822" s="98" t="s">
        <v>85</v>
      </c>
      <c r="N1822" s="207" t="s">
        <v>86</v>
      </c>
      <c r="O1822" s="100" t="s">
        <v>87</v>
      </c>
      <c r="P1822" s="102" t="s">
        <v>101</v>
      </c>
      <c r="Q1822" s="100" t="s">
        <v>88</v>
      </c>
      <c r="R1822" s="102" t="s">
        <v>102</v>
      </c>
      <c r="S1822" s="103" t="s">
        <v>89</v>
      </c>
      <c r="T1822" s="213" t="s">
        <v>90</v>
      </c>
      <c r="U1822" s="104" t="s">
        <v>87</v>
      </c>
      <c r="V1822" s="107" t="s">
        <v>106</v>
      </c>
      <c r="W1822" s="105" t="s">
        <v>107</v>
      </c>
      <c r="X1822" s="108" t="s">
        <v>88</v>
      </c>
      <c r="Y1822" s="107" t="s">
        <v>108</v>
      </c>
      <c r="Z1822" s="105" t="s">
        <v>109</v>
      </c>
      <c r="AA1822" s="110" t="s">
        <v>95</v>
      </c>
      <c r="AB1822" s="111" t="s">
        <v>96</v>
      </c>
      <c r="AC1822" s="112" t="s">
        <v>87</v>
      </c>
      <c r="AD1822" s="113" t="s">
        <v>101</v>
      </c>
      <c r="AE1822" s="112" t="s">
        <v>88</v>
      </c>
      <c r="AF1822" s="113" t="s">
        <v>102</v>
      </c>
      <c r="AG1822" s="114" t="s">
        <v>91</v>
      </c>
      <c r="AH1822" s="115" t="s">
        <v>110</v>
      </c>
      <c r="AI1822" s="120" t="s">
        <v>111</v>
      </c>
      <c r="AJ1822" s="122" t="s">
        <v>112</v>
      </c>
      <c r="AK1822" s="151" t="s">
        <v>79</v>
      </c>
      <c r="AL1822" s="58"/>
      <c r="AM1822" s="59"/>
    </row>
    <row r="1823" spans="1:39" ht="15.75" thickBot="1" x14ac:dyDescent="0.3">
      <c r="A1823" s="708" t="s">
        <v>1</v>
      </c>
      <c r="B1823" s="709"/>
      <c r="C1823" s="139" t="s">
        <v>2</v>
      </c>
      <c r="D1823" s="143" t="s">
        <v>3</v>
      </c>
      <c r="E1823" s="144" t="s">
        <v>4</v>
      </c>
      <c r="F1823" s="264" t="s">
        <v>5</v>
      </c>
      <c r="G1823" s="144" t="s">
        <v>33</v>
      </c>
      <c r="H1823" s="264" t="s">
        <v>34</v>
      </c>
      <c r="I1823" s="263" t="s">
        <v>18</v>
      </c>
      <c r="J1823" s="146" t="s">
        <v>19</v>
      </c>
      <c r="K1823" s="263" t="s">
        <v>20</v>
      </c>
      <c r="L1823" s="264" t="s">
        <v>21</v>
      </c>
      <c r="M1823" s="145" t="s">
        <v>22</v>
      </c>
      <c r="N1823" s="264" t="s">
        <v>35</v>
      </c>
      <c r="O1823" s="144" t="s">
        <v>36</v>
      </c>
      <c r="P1823" s="264" t="s">
        <v>37</v>
      </c>
      <c r="Q1823" s="144" t="s">
        <v>38</v>
      </c>
      <c r="R1823" s="264" t="s">
        <v>24</v>
      </c>
      <c r="S1823" s="145" t="s">
        <v>25</v>
      </c>
      <c r="T1823" s="146" t="s">
        <v>26</v>
      </c>
      <c r="U1823" s="144" t="s">
        <v>27</v>
      </c>
      <c r="V1823" s="88" t="s">
        <v>28</v>
      </c>
      <c r="W1823" s="147" t="s">
        <v>29</v>
      </c>
      <c r="X1823" s="148" t="s">
        <v>30</v>
      </c>
      <c r="Y1823" s="89" t="s">
        <v>31</v>
      </c>
      <c r="Z1823" s="264" t="s">
        <v>32</v>
      </c>
      <c r="AA1823" s="145" t="s">
        <v>51</v>
      </c>
      <c r="AB1823" s="140" t="s">
        <v>52</v>
      </c>
      <c r="AC1823" s="144" t="s">
        <v>53</v>
      </c>
      <c r="AD1823" s="140" t="s">
        <v>54</v>
      </c>
      <c r="AE1823" s="144" t="s">
        <v>55</v>
      </c>
      <c r="AF1823" s="140" t="s">
        <v>56</v>
      </c>
      <c r="AG1823" s="145" t="s">
        <v>60</v>
      </c>
      <c r="AH1823" s="140" t="s">
        <v>61</v>
      </c>
      <c r="AI1823" s="139" t="s">
        <v>62</v>
      </c>
      <c r="AJ1823" s="140" t="s">
        <v>63</v>
      </c>
      <c r="AK1823" s="152" t="s">
        <v>64</v>
      </c>
      <c r="AL1823" s="60"/>
      <c r="AM1823" s="59"/>
    </row>
    <row r="1824" spans="1:39" ht="37.5" x14ac:dyDescent="0.25">
      <c r="A1824" s="31">
        <v>1</v>
      </c>
      <c r="B1824" s="131" t="s">
        <v>71</v>
      </c>
      <c r="C1824" s="864">
        <f>C1791</f>
        <v>150194.97</v>
      </c>
      <c r="D1824" s="865">
        <f>C1824-AH1835</f>
        <v>97190.94</v>
      </c>
      <c r="E1824" s="553"/>
      <c r="F1824" s="621"/>
      <c r="G1824" s="554"/>
      <c r="H1824" s="624"/>
      <c r="I1824" s="576"/>
      <c r="J1824" s="555"/>
      <c r="K1824" s="576"/>
      <c r="L1824" s="612"/>
      <c r="M1824" s="248">
        <f t="shared" ref="M1824:M1834" si="1194">SUM(I1824,K1824)</f>
        <v>0</v>
      </c>
      <c r="N1824" s="249">
        <f t="shared" ref="N1824:N1834" si="1195">SUM(J1824,L1824)</f>
        <v>0</v>
      </c>
      <c r="O1824" s="559"/>
      <c r="P1824" s="560"/>
      <c r="Q1824" s="559"/>
      <c r="R1824" s="560"/>
      <c r="S1824" s="245">
        <f t="shared" ref="S1824:S1834" si="1196">O1824+Q1824</f>
        <v>0</v>
      </c>
      <c r="T1824" s="246">
        <f t="shared" ref="T1824:T1834" si="1197">P1824+R1824</f>
        <v>0</v>
      </c>
      <c r="U1824" s="561"/>
      <c r="V1824" s="562"/>
      <c r="W1824" s="562"/>
      <c r="X1824" s="563"/>
      <c r="Y1824" s="562"/>
      <c r="Z1824" s="562"/>
      <c r="AA1824" s="239">
        <f t="shared" ref="AA1824:AA1834" si="1198">U1824+X1824</f>
        <v>0</v>
      </c>
      <c r="AB1824" s="229">
        <f t="shared" ref="AB1824:AB1834" si="1199">W1824+Z1824</f>
        <v>0</v>
      </c>
      <c r="AC1824" s="565"/>
      <c r="AD1824" s="566"/>
      <c r="AE1824" s="565"/>
      <c r="AF1824" s="566"/>
      <c r="AG1824" s="261">
        <f t="shared" ref="AG1824:AG1834" si="1200">U1824+X1824+AC1824+AE1824</f>
        <v>0</v>
      </c>
      <c r="AH1824" s="262">
        <f t="shared" ref="AH1824:AH1834" si="1201">W1824+Z1824+AD1824+AF1824</f>
        <v>0</v>
      </c>
      <c r="AI1824" s="67">
        <f>AD1824/C1791</f>
        <v>0</v>
      </c>
      <c r="AJ1824" s="141">
        <f>AF1824/C1791</f>
        <v>0</v>
      </c>
      <c r="AK1824" s="153">
        <f>AH1824/C1791</f>
        <v>0</v>
      </c>
      <c r="AL1824" s="61"/>
      <c r="AM1824" s="59"/>
    </row>
    <row r="1825" spans="1:39" ht="75" x14ac:dyDescent="0.25">
      <c r="A1825" s="32">
        <v>2</v>
      </c>
      <c r="B1825" s="131" t="s">
        <v>72</v>
      </c>
      <c r="C1825" s="864"/>
      <c r="D1825" s="865"/>
      <c r="E1825" s="553"/>
      <c r="F1825" s="621"/>
      <c r="G1825" s="554"/>
      <c r="H1825" s="624"/>
      <c r="I1825" s="576"/>
      <c r="J1825" s="555"/>
      <c r="K1825" s="576"/>
      <c r="L1825" s="612"/>
      <c r="M1825" s="248">
        <f t="shared" si="1194"/>
        <v>0</v>
      </c>
      <c r="N1825" s="249">
        <f t="shared" si="1195"/>
        <v>0</v>
      </c>
      <c r="O1825" s="559"/>
      <c r="P1825" s="560"/>
      <c r="Q1825" s="559"/>
      <c r="R1825" s="560"/>
      <c r="S1825" s="245">
        <f t="shared" si="1196"/>
        <v>0</v>
      </c>
      <c r="T1825" s="246">
        <f t="shared" si="1197"/>
        <v>0</v>
      </c>
      <c r="U1825" s="561"/>
      <c r="V1825" s="562"/>
      <c r="W1825" s="562"/>
      <c r="X1825" s="563"/>
      <c r="Y1825" s="562"/>
      <c r="Z1825" s="562"/>
      <c r="AA1825" s="239">
        <f t="shared" si="1198"/>
        <v>0</v>
      </c>
      <c r="AB1825" s="229">
        <f t="shared" si="1199"/>
        <v>0</v>
      </c>
      <c r="AC1825" s="565"/>
      <c r="AD1825" s="566"/>
      <c r="AE1825" s="565"/>
      <c r="AF1825" s="566"/>
      <c r="AG1825" s="261">
        <f t="shared" si="1200"/>
        <v>0</v>
      </c>
      <c r="AH1825" s="262">
        <f t="shared" si="1201"/>
        <v>0</v>
      </c>
      <c r="AI1825" s="67">
        <f>AD1825/C1791</f>
        <v>0</v>
      </c>
      <c r="AJ1825" s="141">
        <f>AF1825/C1791</f>
        <v>0</v>
      </c>
      <c r="AK1825" s="153">
        <f>AH1825/C1791</f>
        <v>0</v>
      </c>
      <c r="AL1825" s="61"/>
      <c r="AM1825" s="59"/>
    </row>
    <row r="1826" spans="1:39" ht="37.5" x14ac:dyDescent="0.25">
      <c r="A1826" s="32">
        <v>3</v>
      </c>
      <c r="B1826" s="131" t="s">
        <v>73</v>
      </c>
      <c r="C1826" s="864"/>
      <c r="D1826" s="865"/>
      <c r="E1826" s="553"/>
      <c r="F1826" s="621"/>
      <c r="G1826" s="554"/>
      <c r="H1826" s="624"/>
      <c r="I1826" s="576"/>
      <c r="J1826" s="555"/>
      <c r="K1826" s="576"/>
      <c r="L1826" s="612"/>
      <c r="M1826" s="248">
        <f t="shared" si="1194"/>
        <v>0</v>
      </c>
      <c r="N1826" s="249">
        <f t="shared" si="1195"/>
        <v>0</v>
      </c>
      <c r="O1826" s="559"/>
      <c r="P1826" s="560"/>
      <c r="Q1826" s="559"/>
      <c r="R1826" s="560"/>
      <c r="S1826" s="245">
        <f t="shared" si="1196"/>
        <v>0</v>
      </c>
      <c r="T1826" s="246">
        <f t="shared" si="1197"/>
        <v>0</v>
      </c>
      <c r="U1826" s="561"/>
      <c r="V1826" s="562"/>
      <c r="W1826" s="562"/>
      <c r="X1826" s="563"/>
      <c r="Y1826" s="562"/>
      <c r="Z1826" s="562"/>
      <c r="AA1826" s="239">
        <f t="shared" si="1198"/>
        <v>0</v>
      </c>
      <c r="AB1826" s="229">
        <f t="shared" si="1199"/>
        <v>0</v>
      </c>
      <c r="AC1826" s="565"/>
      <c r="AD1826" s="566"/>
      <c r="AE1826" s="565"/>
      <c r="AF1826" s="566"/>
      <c r="AG1826" s="261">
        <f t="shared" si="1200"/>
        <v>0</v>
      </c>
      <c r="AH1826" s="262">
        <f t="shared" si="1201"/>
        <v>0</v>
      </c>
      <c r="AI1826" s="67">
        <f>AD1826/C1791</f>
        <v>0</v>
      </c>
      <c r="AJ1826" s="141">
        <f>AF1826/C1791</f>
        <v>0</v>
      </c>
      <c r="AK1826" s="153">
        <f>AH1826/C1791</f>
        <v>0</v>
      </c>
      <c r="AL1826" s="61"/>
      <c r="AM1826" s="59"/>
    </row>
    <row r="1827" spans="1:39" ht="37.5" x14ac:dyDescent="0.25">
      <c r="A1827" s="32">
        <v>4</v>
      </c>
      <c r="B1827" s="131" t="s">
        <v>74</v>
      </c>
      <c r="C1827" s="864"/>
      <c r="D1827" s="865"/>
      <c r="E1827" s="553"/>
      <c r="F1827" s="621"/>
      <c r="G1827" s="554"/>
      <c r="H1827" s="624"/>
      <c r="I1827" s="576"/>
      <c r="J1827" s="555"/>
      <c r="K1827" s="576"/>
      <c r="L1827" s="612"/>
      <c r="M1827" s="248">
        <f t="shared" si="1194"/>
        <v>0</v>
      </c>
      <c r="N1827" s="249">
        <f t="shared" si="1195"/>
        <v>0</v>
      </c>
      <c r="O1827" s="559"/>
      <c r="P1827" s="560"/>
      <c r="Q1827" s="559"/>
      <c r="R1827" s="560"/>
      <c r="S1827" s="245">
        <f t="shared" si="1196"/>
        <v>0</v>
      </c>
      <c r="T1827" s="246">
        <f t="shared" si="1197"/>
        <v>0</v>
      </c>
      <c r="U1827" s="561"/>
      <c r="V1827" s="562"/>
      <c r="W1827" s="562"/>
      <c r="X1827" s="563"/>
      <c r="Y1827" s="562"/>
      <c r="Z1827" s="562"/>
      <c r="AA1827" s="239">
        <f t="shared" si="1198"/>
        <v>0</v>
      </c>
      <c r="AB1827" s="229">
        <f t="shared" si="1199"/>
        <v>0</v>
      </c>
      <c r="AC1827" s="565"/>
      <c r="AD1827" s="566"/>
      <c r="AE1827" s="565"/>
      <c r="AF1827" s="566"/>
      <c r="AG1827" s="261">
        <f t="shared" si="1200"/>
        <v>0</v>
      </c>
      <c r="AH1827" s="262">
        <f t="shared" si="1201"/>
        <v>0</v>
      </c>
      <c r="AI1827" s="67">
        <f>AD1827/C1791</f>
        <v>0</v>
      </c>
      <c r="AJ1827" s="141">
        <f>AF1827/C1791</f>
        <v>0</v>
      </c>
      <c r="AK1827" s="153">
        <f>AH1827/C1791</f>
        <v>0</v>
      </c>
      <c r="AL1827" s="61"/>
      <c r="AM1827" s="59"/>
    </row>
    <row r="1828" spans="1:39" ht="37.5" x14ac:dyDescent="0.25">
      <c r="A1828" s="32">
        <v>5</v>
      </c>
      <c r="B1828" s="131" t="s">
        <v>75</v>
      </c>
      <c r="C1828" s="864"/>
      <c r="D1828" s="865"/>
      <c r="E1828" s="553"/>
      <c r="F1828" s="621"/>
      <c r="G1828" s="554"/>
      <c r="H1828" s="624"/>
      <c r="I1828" s="576"/>
      <c r="J1828" s="555"/>
      <c r="K1828" s="576"/>
      <c r="L1828" s="612"/>
      <c r="M1828" s="248">
        <f t="shared" si="1194"/>
        <v>0</v>
      </c>
      <c r="N1828" s="249">
        <f t="shared" si="1195"/>
        <v>0</v>
      </c>
      <c r="O1828" s="559"/>
      <c r="P1828" s="559"/>
      <c r="Q1828" s="559"/>
      <c r="R1828" s="560"/>
      <c r="S1828" s="245">
        <f t="shared" si="1196"/>
        <v>0</v>
      </c>
      <c r="T1828" s="246">
        <f t="shared" si="1197"/>
        <v>0</v>
      </c>
      <c r="U1828" s="561"/>
      <c r="V1828" s="562"/>
      <c r="W1828" s="562"/>
      <c r="X1828" s="563"/>
      <c r="Y1828" s="562"/>
      <c r="Z1828" s="562"/>
      <c r="AA1828" s="239">
        <f t="shared" si="1198"/>
        <v>0</v>
      </c>
      <c r="AB1828" s="229">
        <f t="shared" si="1199"/>
        <v>0</v>
      </c>
      <c r="AC1828" s="565"/>
      <c r="AD1828" s="566"/>
      <c r="AE1828" s="565"/>
      <c r="AF1828" s="566"/>
      <c r="AG1828" s="261">
        <f t="shared" si="1200"/>
        <v>0</v>
      </c>
      <c r="AH1828" s="262">
        <f t="shared" si="1201"/>
        <v>0</v>
      </c>
      <c r="AI1828" s="67">
        <f>AD1828/C1791</f>
        <v>0</v>
      </c>
      <c r="AJ1828" s="141">
        <f>AF1828/C1791</f>
        <v>0</v>
      </c>
      <c r="AK1828" s="153">
        <f>AH1828/C1791</f>
        <v>0</v>
      </c>
      <c r="AL1828" s="61"/>
      <c r="AM1828" s="59"/>
    </row>
    <row r="1829" spans="1:39" ht="37.5" x14ac:dyDescent="0.25">
      <c r="A1829" s="32">
        <v>6</v>
      </c>
      <c r="B1829" s="131" t="s">
        <v>76</v>
      </c>
      <c r="C1829" s="864"/>
      <c r="D1829" s="865"/>
      <c r="E1829" s="553"/>
      <c r="F1829" s="621"/>
      <c r="G1829" s="554"/>
      <c r="H1829" s="624"/>
      <c r="I1829" s="576"/>
      <c r="J1829" s="567"/>
      <c r="K1829" s="576"/>
      <c r="L1829" s="612"/>
      <c r="M1829" s="248">
        <f t="shared" si="1194"/>
        <v>0</v>
      </c>
      <c r="N1829" s="249">
        <f t="shared" si="1195"/>
        <v>0</v>
      </c>
      <c r="O1829" s="559"/>
      <c r="P1829" s="559"/>
      <c r="Q1829" s="559"/>
      <c r="R1829" s="560"/>
      <c r="S1829" s="245">
        <f t="shared" si="1196"/>
        <v>0</v>
      </c>
      <c r="T1829" s="246">
        <f t="shared" si="1197"/>
        <v>0</v>
      </c>
      <c r="U1829" s="561"/>
      <c r="V1829" s="562"/>
      <c r="W1829" s="562"/>
      <c r="X1829" s="563"/>
      <c r="Y1829" s="562"/>
      <c r="Z1829" s="562"/>
      <c r="AA1829" s="239">
        <f t="shared" si="1198"/>
        <v>0</v>
      </c>
      <c r="AB1829" s="229">
        <f t="shared" si="1199"/>
        <v>0</v>
      </c>
      <c r="AC1829" s="565"/>
      <c r="AD1829" s="566"/>
      <c r="AE1829" s="565"/>
      <c r="AF1829" s="566"/>
      <c r="AG1829" s="261">
        <f t="shared" si="1200"/>
        <v>0</v>
      </c>
      <c r="AH1829" s="262">
        <f t="shared" si="1201"/>
        <v>0</v>
      </c>
      <c r="AI1829" s="67">
        <f>AD1829/C1791</f>
        <v>0</v>
      </c>
      <c r="AJ1829" s="141">
        <f>AF1829/C1791</f>
        <v>0</v>
      </c>
      <c r="AK1829" s="153">
        <f>AH1829/C1791</f>
        <v>0</v>
      </c>
      <c r="AL1829" s="61"/>
      <c r="AM1829" s="59"/>
    </row>
    <row r="1830" spans="1:39" ht="38.25" thickBot="1" x14ac:dyDescent="0.35">
      <c r="A1830" s="32">
        <v>7</v>
      </c>
      <c r="B1830" s="132" t="s">
        <v>42</v>
      </c>
      <c r="C1830" s="864"/>
      <c r="D1830" s="865"/>
      <c r="E1830" s="553"/>
      <c r="F1830" s="621"/>
      <c r="G1830" s="554"/>
      <c r="H1830" s="624"/>
      <c r="I1830" s="576"/>
      <c r="J1830" s="567"/>
      <c r="K1830" s="576"/>
      <c r="L1830" s="612"/>
      <c r="M1830" s="248">
        <f t="shared" si="1194"/>
        <v>0</v>
      </c>
      <c r="N1830" s="249">
        <f t="shared" si="1195"/>
        <v>0</v>
      </c>
      <c r="O1830" s="559"/>
      <c r="P1830" s="559"/>
      <c r="Q1830" s="559"/>
      <c r="R1830" s="560"/>
      <c r="S1830" s="245">
        <f t="shared" si="1196"/>
        <v>0</v>
      </c>
      <c r="T1830" s="246">
        <f t="shared" si="1197"/>
        <v>0</v>
      </c>
      <c r="U1830" s="561"/>
      <c r="V1830" s="562"/>
      <c r="W1830" s="562"/>
      <c r="X1830" s="563"/>
      <c r="Y1830" s="562"/>
      <c r="Z1830" s="562"/>
      <c r="AA1830" s="239">
        <f t="shared" si="1198"/>
        <v>0</v>
      </c>
      <c r="AB1830" s="229">
        <f t="shared" si="1199"/>
        <v>0</v>
      </c>
      <c r="AC1830" s="565"/>
      <c r="AD1830" s="566"/>
      <c r="AE1830" s="565"/>
      <c r="AF1830" s="566"/>
      <c r="AG1830" s="261">
        <f t="shared" si="1200"/>
        <v>0</v>
      </c>
      <c r="AH1830" s="262">
        <f t="shared" si="1201"/>
        <v>0</v>
      </c>
      <c r="AI1830" s="67">
        <f>AD1830/C1791</f>
        <v>0</v>
      </c>
      <c r="AJ1830" s="141">
        <f>AF1830/C1791</f>
        <v>0</v>
      </c>
      <c r="AK1830" s="153">
        <f>AH1830/C1791</f>
        <v>0</v>
      </c>
      <c r="AL1830" s="61"/>
      <c r="AM1830" s="59"/>
    </row>
    <row r="1831" spans="1:39" ht="38.25" thickBot="1" x14ac:dyDescent="0.3">
      <c r="A1831" s="32">
        <v>8</v>
      </c>
      <c r="B1831" s="133" t="s">
        <v>67</v>
      </c>
      <c r="C1831" s="864"/>
      <c r="D1831" s="865"/>
      <c r="E1831" s="553"/>
      <c r="F1831" s="621"/>
      <c r="G1831" s="554"/>
      <c r="H1831" s="624"/>
      <c r="I1831" s="576"/>
      <c r="J1831" s="567"/>
      <c r="K1831" s="576"/>
      <c r="L1831" s="612"/>
      <c r="M1831" s="248">
        <f t="shared" si="1194"/>
        <v>0</v>
      </c>
      <c r="N1831" s="249">
        <f t="shared" si="1195"/>
        <v>0</v>
      </c>
      <c r="O1831" s="559"/>
      <c r="P1831" s="559"/>
      <c r="Q1831" s="559"/>
      <c r="R1831" s="560"/>
      <c r="S1831" s="245">
        <f t="shared" si="1196"/>
        <v>0</v>
      </c>
      <c r="T1831" s="246">
        <f t="shared" si="1197"/>
        <v>0</v>
      </c>
      <c r="U1831" s="561"/>
      <c r="V1831" s="562"/>
      <c r="W1831" s="562"/>
      <c r="X1831" s="563"/>
      <c r="Y1831" s="562"/>
      <c r="Z1831" s="562"/>
      <c r="AA1831" s="239">
        <f t="shared" si="1198"/>
        <v>0</v>
      </c>
      <c r="AB1831" s="229">
        <f t="shared" si="1199"/>
        <v>0</v>
      </c>
      <c r="AC1831" s="565"/>
      <c r="AD1831" s="566"/>
      <c r="AE1831" s="565"/>
      <c r="AF1831" s="566"/>
      <c r="AG1831" s="261">
        <f t="shared" si="1200"/>
        <v>0</v>
      </c>
      <c r="AH1831" s="262">
        <f t="shared" si="1201"/>
        <v>0</v>
      </c>
      <c r="AI1831" s="67">
        <f>AD1831/C1791</f>
        <v>0</v>
      </c>
      <c r="AJ1831" s="141">
        <f>AF1831/C1791</f>
        <v>0</v>
      </c>
      <c r="AK1831" s="153">
        <f>AH1831/C1791</f>
        <v>0</v>
      </c>
      <c r="AL1831" s="61"/>
      <c r="AM1831" s="59"/>
    </row>
    <row r="1832" spans="1:39" ht="21" x14ac:dyDescent="0.25">
      <c r="A1832" s="14" t="s">
        <v>69</v>
      </c>
      <c r="B1832" s="134" t="s">
        <v>242</v>
      </c>
      <c r="C1832" s="864"/>
      <c r="D1832" s="865"/>
      <c r="E1832" s="553">
        <v>4</v>
      </c>
      <c r="F1832" s="621">
        <v>76290.33</v>
      </c>
      <c r="G1832" s="554">
        <v>8</v>
      </c>
      <c r="H1832" s="624">
        <v>150194.97</v>
      </c>
      <c r="I1832" s="576">
        <v>0</v>
      </c>
      <c r="J1832" s="555">
        <v>0</v>
      </c>
      <c r="K1832" s="576">
        <v>8</v>
      </c>
      <c r="L1832" s="612">
        <v>150194.97</v>
      </c>
      <c r="M1832" s="248">
        <f t="shared" si="1194"/>
        <v>8</v>
      </c>
      <c r="N1832" s="249">
        <f t="shared" si="1195"/>
        <v>150194.97</v>
      </c>
      <c r="O1832" s="559">
        <v>0</v>
      </c>
      <c r="P1832" s="560">
        <v>0</v>
      </c>
      <c r="Q1832" s="559">
        <v>0</v>
      </c>
      <c r="R1832" s="560">
        <v>0</v>
      </c>
      <c r="S1832" s="245">
        <f t="shared" si="1196"/>
        <v>0</v>
      </c>
      <c r="T1832" s="246">
        <f t="shared" si="1197"/>
        <v>0</v>
      </c>
      <c r="U1832" s="561">
        <v>0</v>
      </c>
      <c r="V1832" s="562">
        <v>0</v>
      </c>
      <c r="W1832" s="562">
        <v>0</v>
      </c>
      <c r="X1832" s="563">
        <v>1</v>
      </c>
      <c r="Y1832" s="562">
        <v>37078.36</v>
      </c>
      <c r="Z1832" s="562">
        <v>2376</v>
      </c>
      <c r="AA1832" s="239">
        <f t="shared" si="1198"/>
        <v>1</v>
      </c>
      <c r="AB1832" s="229">
        <f t="shared" si="1199"/>
        <v>2376</v>
      </c>
      <c r="AC1832" s="565">
        <v>0</v>
      </c>
      <c r="AD1832" s="566">
        <v>0</v>
      </c>
      <c r="AE1832" s="565">
        <v>1</v>
      </c>
      <c r="AF1832" s="566">
        <v>50628.03</v>
      </c>
      <c r="AG1832" s="261">
        <f t="shared" si="1200"/>
        <v>2</v>
      </c>
      <c r="AH1832" s="262">
        <f t="shared" si="1201"/>
        <v>53004.03</v>
      </c>
      <c r="AI1832" s="67">
        <f>AD1832/C1791</f>
        <v>0</v>
      </c>
      <c r="AJ1832" s="141">
        <f>AF1832/C1791</f>
        <v>0.33708206073745345</v>
      </c>
      <c r="AK1832" s="153">
        <f>AH1832/C1791</f>
        <v>0.35290149863207804</v>
      </c>
      <c r="AL1832" s="61"/>
      <c r="AM1832" s="59"/>
    </row>
    <row r="1833" spans="1:39" ht="21" x14ac:dyDescent="0.25">
      <c r="A1833" s="14" t="s">
        <v>68</v>
      </c>
      <c r="B1833" s="134"/>
      <c r="C1833" s="864"/>
      <c r="D1833" s="865"/>
      <c r="E1833" s="553"/>
      <c r="F1833" s="621"/>
      <c r="G1833" s="554"/>
      <c r="H1833" s="624"/>
      <c r="I1833" s="576"/>
      <c r="J1833" s="567"/>
      <c r="K1833" s="576"/>
      <c r="L1833" s="612"/>
      <c r="M1833" s="248">
        <f t="shared" si="1194"/>
        <v>0</v>
      </c>
      <c r="N1833" s="249">
        <f t="shared" si="1195"/>
        <v>0</v>
      </c>
      <c r="O1833" s="559"/>
      <c r="P1833" s="559"/>
      <c r="Q1833" s="559"/>
      <c r="R1833" s="560"/>
      <c r="S1833" s="245">
        <f t="shared" si="1196"/>
        <v>0</v>
      </c>
      <c r="T1833" s="246">
        <f t="shared" si="1197"/>
        <v>0</v>
      </c>
      <c r="U1833" s="231"/>
      <c r="V1833" s="232"/>
      <c r="W1833" s="230"/>
      <c r="X1833" s="242"/>
      <c r="Y1833" s="232"/>
      <c r="Z1833" s="230"/>
      <c r="AA1833" s="239">
        <f t="shared" si="1198"/>
        <v>0</v>
      </c>
      <c r="AB1833" s="229">
        <f t="shared" si="1199"/>
        <v>0</v>
      </c>
      <c r="AC1833" s="219"/>
      <c r="AD1833" s="222"/>
      <c r="AE1833" s="219"/>
      <c r="AF1833" s="222"/>
      <c r="AG1833" s="261">
        <f t="shared" si="1200"/>
        <v>0</v>
      </c>
      <c r="AH1833" s="262">
        <f t="shared" si="1201"/>
        <v>0</v>
      </c>
      <c r="AI1833" s="67">
        <f>AD1833/C1791</f>
        <v>0</v>
      </c>
      <c r="AJ1833" s="141">
        <f>AF1833/C1791</f>
        <v>0</v>
      </c>
      <c r="AK1833" s="153">
        <f>AH1833/C1791</f>
        <v>0</v>
      </c>
      <c r="AL1833" s="61"/>
      <c r="AM1833" s="59"/>
    </row>
    <row r="1834" spans="1:39" ht="21.75" thickBot="1" x14ac:dyDescent="0.3">
      <c r="A1834" s="14" t="s">
        <v>70</v>
      </c>
      <c r="B1834" s="134"/>
      <c r="C1834" s="878"/>
      <c r="D1834" s="879"/>
      <c r="E1834" s="95"/>
      <c r="F1834" s="474"/>
      <c r="G1834" s="27"/>
      <c r="H1834" s="476"/>
      <c r="I1834" s="201"/>
      <c r="J1834" s="30"/>
      <c r="K1834" s="201"/>
      <c r="L1834" s="438"/>
      <c r="M1834" s="248">
        <f t="shared" si="1194"/>
        <v>0</v>
      </c>
      <c r="N1834" s="249">
        <f t="shared" si="1195"/>
        <v>0</v>
      </c>
      <c r="O1834" s="44"/>
      <c r="P1834" s="20"/>
      <c r="Q1834" s="44"/>
      <c r="R1834" s="20"/>
      <c r="S1834" s="245">
        <f t="shared" si="1196"/>
        <v>0</v>
      </c>
      <c r="T1834" s="246">
        <f t="shared" si="1197"/>
        <v>0</v>
      </c>
      <c r="U1834" s="257"/>
      <c r="V1834" s="259"/>
      <c r="W1834" s="258"/>
      <c r="X1834" s="260"/>
      <c r="Y1834" s="259"/>
      <c r="Z1834" s="258"/>
      <c r="AA1834" s="239">
        <f t="shared" si="1198"/>
        <v>0</v>
      </c>
      <c r="AB1834" s="229">
        <f t="shared" si="1199"/>
        <v>0</v>
      </c>
      <c r="AC1834" s="149"/>
      <c r="AD1834" s="150"/>
      <c r="AE1834" s="149"/>
      <c r="AF1834" s="150"/>
      <c r="AG1834" s="261">
        <f t="shared" si="1200"/>
        <v>0</v>
      </c>
      <c r="AH1834" s="262">
        <f t="shared" si="1201"/>
        <v>0</v>
      </c>
      <c r="AI1834" s="68">
        <f>AD1834/C1791</f>
        <v>0</v>
      </c>
      <c r="AJ1834" s="142">
        <f>AF1834/C1791</f>
        <v>0</v>
      </c>
      <c r="AK1834" s="154">
        <f>AH1834/C1791</f>
        <v>0</v>
      </c>
      <c r="AL1834" s="61"/>
      <c r="AM1834" s="59"/>
    </row>
    <row r="1835" spans="1:39" ht="24" thickBot="1" x14ac:dyDescent="0.3">
      <c r="A1835" s="719" t="s">
        <v>40</v>
      </c>
      <c r="B1835" s="720"/>
      <c r="C1835" s="135">
        <f>C1824</f>
        <v>150194.97</v>
      </c>
      <c r="D1835" s="135">
        <f>D1824</f>
        <v>97190.94</v>
      </c>
      <c r="E1835" s="56">
        <f t="shared" ref="E1835:AG1835" si="1202">SUM(E1824:E1834)</f>
        <v>4</v>
      </c>
      <c r="F1835" s="236">
        <f t="shared" si="1202"/>
        <v>76290.33</v>
      </c>
      <c r="G1835" s="56">
        <f t="shared" si="1202"/>
        <v>8</v>
      </c>
      <c r="H1835" s="96">
        <f t="shared" si="1202"/>
        <v>150194.97</v>
      </c>
      <c r="I1835" s="247">
        <f t="shared" si="1202"/>
        <v>0</v>
      </c>
      <c r="J1835" s="46">
        <f t="shared" si="1202"/>
        <v>0</v>
      </c>
      <c r="K1835" s="247">
        <f t="shared" si="1202"/>
        <v>8</v>
      </c>
      <c r="L1835" s="236">
        <f t="shared" si="1202"/>
        <v>150194.97</v>
      </c>
      <c r="M1835" s="82">
        <f t="shared" si="1202"/>
        <v>8</v>
      </c>
      <c r="N1835" s="236">
        <f t="shared" si="1202"/>
        <v>150194.97</v>
      </c>
      <c r="O1835" s="86">
        <f t="shared" si="1202"/>
        <v>0</v>
      </c>
      <c r="P1835" s="236">
        <f t="shared" si="1202"/>
        <v>0</v>
      </c>
      <c r="Q1835" s="86">
        <f t="shared" si="1202"/>
        <v>0</v>
      </c>
      <c r="R1835" s="38">
        <f t="shared" si="1202"/>
        <v>0</v>
      </c>
      <c r="S1835" s="75">
        <f t="shared" si="1202"/>
        <v>0</v>
      </c>
      <c r="T1835" s="38">
        <f t="shared" si="1202"/>
        <v>0</v>
      </c>
      <c r="U1835" s="85">
        <f t="shared" si="1202"/>
        <v>0</v>
      </c>
      <c r="V1835" s="38">
        <f t="shared" si="1202"/>
        <v>0</v>
      </c>
      <c r="W1835" s="96">
        <f t="shared" si="1202"/>
        <v>0</v>
      </c>
      <c r="X1835" s="75">
        <f t="shared" si="1202"/>
        <v>1</v>
      </c>
      <c r="Y1835" s="38">
        <f t="shared" si="1202"/>
        <v>37078.36</v>
      </c>
      <c r="Z1835" s="38">
        <f t="shared" si="1202"/>
        <v>2376</v>
      </c>
      <c r="AA1835" s="136">
        <f t="shared" si="1202"/>
        <v>1</v>
      </c>
      <c r="AB1835" s="46">
        <f t="shared" si="1202"/>
        <v>2376</v>
      </c>
      <c r="AC1835" s="97">
        <f t="shared" si="1202"/>
        <v>0</v>
      </c>
      <c r="AD1835" s="46">
        <f t="shared" si="1202"/>
        <v>0</v>
      </c>
      <c r="AE1835" s="86">
        <f t="shared" si="1202"/>
        <v>1</v>
      </c>
      <c r="AF1835" s="46">
        <f t="shared" si="1202"/>
        <v>50628.03</v>
      </c>
      <c r="AG1835" s="75">
        <f t="shared" si="1202"/>
        <v>2</v>
      </c>
      <c r="AH1835" s="96">
        <f>SUM(AH1824:AH1834)</f>
        <v>53004.03</v>
      </c>
      <c r="AI1835" s="137">
        <f>AD1835/C1791</f>
        <v>0</v>
      </c>
      <c r="AJ1835" s="138">
        <f>AF1835/C1791</f>
        <v>0.33708206073745345</v>
      </c>
      <c r="AK1835" s="65">
        <f>AH1835/C1791</f>
        <v>0.35290149863207804</v>
      </c>
      <c r="AL1835" s="61"/>
      <c r="AM1835" s="59"/>
    </row>
    <row r="1836" spans="1:39" x14ac:dyDescent="0.25">
      <c r="E1836" s="336" t="str">
        <f>IF(E1804=E1835,"OK","BŁĄD")</f>
        <v>OK</v>
      </c>
      <c r="F1836" s="610" t="str">
        <f t="shared" ref="F1836" si="1203">IF(F1804=F1835,"OK","BŁĄD")</f>
        <v>OK</v>
      </c>
      <c r="G1836" s="336" t="str">
        <f t="shared" ref="G1836" si="1204">IF(G1804=G1835,"OK","BŁĄD")</f>
        <v>OK</v>
      </c>
      <c r="H1836" s="610" t="str">
        <f t="shared" ref="H1836" si="1205">IF(H1804=H1835,"OK","BŁĄD")</f>
        <v>OK</v>
      </c>
      <c r="I1836" s="573" t="str">
        <f t="shared" ref="I1836" si="1206">IF(I1804=I1835,"OK","BŁĄD")</f>
        <v>OK</v>
      </c>
      <c r="J1836" s="336" t="str">
        <f t="shared" ref="J1836" si="1207">IF(J1804=J1835,"OK","BŁĄD")</f>
        <v>OK</v>
      </c>
      <c r="K1836" s="573" t="str">
        <f t="shared" ref="K1836" si="1208">IF(K1804=K1835,"OK","BŁĄD")</f>
        <v>OK</v>
      </c>
      <c r="L1836" s="610" t="str">
        <f t="shared" ref="L1836" si="1209">IF(L1804=L1835,"OK","BŁĄD")</f>
        <v>OK</v>
      </c>
      <c r="M1836" s="336" t="str">
        <f t="shared" ref="M1836" si="1210">IF(M1804=M1835,"OK","BŁĄD")</f>
        <v>OK</v>
      </c>
      <c r="N1836" s="336" t="str">
        <f t="shared" ref="N1836" si="1211">IF(N1804=N1835,"OK","BŁĄD")</f>
        <v>OK</v>
      </c>
      <c r="O1836" s="336" t="str">
        <f t="shared" ref="O1836" si="1212">IF(O1804=O1835,"OK","BŁĄD")</f>
        <v>OK</v>
      </c>
      <c r="P1836" s="336" t="str">
        <f t="shared" ref="P1836" si="1213">IF(P1804=P1835,"OK","BŁĄD")</f>
        <v>OK</v>
      </c>
      <c r="Q1836" s="336" t="str">
        <f t="shared" ref="Q1836" si="1214">IF(Q1804=Q1835,"OK","BŁĄD")</f>
        <v>OK</v>
      </c>
      <c r="R1836" s="336" t="str">
        <f t="shared" ref="R1836" si="1215">IF(R1804=R1835,"OK","BŁĄD")</f>
        <v>OK</v>
      </c>
      <c r="S1836" s="336" t="str">
        <f t="shared" ref="S1836" si="1216">IF(S1804=S1835,"OK","BŁĄD")</f>
        <v>OK</v>
      </c>
      <c r="T1836" s="336" t="str">
        <f t="shared" ref="T1836" si="1217">IF(T1804=T1835,"OK","BŁĄD")</f>
        <v>OK</v>
      </c>
      <c r="U1836" s="336" t="str">
        <f t="shared" ref="U1836" si="1218">IF(U1804=U1835,"OK","BŁĄD")</f>
        <v>OK</v>
      </c>
      <c r="V1836" s="336" t="str">
        <f t="shared" ref="V1836" si="1219">IF(V1804=V1835,"OK","BŁĄD")</f>
        <v>OK</v>
      </c>
      <c r="W1836" s="336" t="str">
        <f t="shared" ref="W1836" si="1220">IF(W1804=W1835,"OK","BŁĄD")</f>
        <v>OK</v>
      </c>
      <c r="X1836" s="336" t="str">
        <f t="shared" ref="X1836" si="1221">IF(X1804=X1835,"OK","BŁĄD")</f>
        <v>OK</v>
      </c>
      <c r="Y1836" s="336" t="str">
        <f t="shared" ref="Y1836" si="1222">IF(Y1804=Y1835,"OK","BŁĄD")</f>
        <v>OK</v>
      </c>
      <c r="Z1836" s="336" t="str">
        <f t="shared" ref="Z1836" si="1223">IF(Z1804=Z1835,"OK","BŁĄD")</f>
        <v>OK</v>
      </c>
      <c r="AA1836" s="336" t="str">
        <f t="shared" ref="AA1836" si="1224">IF(AA1804=AA1835,"OK","BŁĄD")</f>
        <v>OK</v>
      </c>
      <c r="AB1836" s="336" t="str">
        <f t="shared" ref="AB1836" si="1225">IF(AB1804=AB1835,"OK","BŁĄD")</f>
        <v>OK</v>
      </c>
      <c r="AC1836" s="336" t="str">
        <f t="shared" ref="AC1836" si="1226">IF(AC1804=AC1835,"OK","BŁĄD")</f>
        <v>OK</v>
      </c>
      <c r="AD1836" s="336" t="str">
        <f t="shared" ref="AD1836" si="1227">IF(AD1804=AD1835,"OK","BŁĄD")</f>
        <v>OK</v>
      </c>
      <c r="AE1836" s="336" t="str">
        <f t="shared" ref="AE1836" si="1228">IF(AE1804=AE1835,"OK","BŁĄD")</f>
        <v>OK</v>
      </c>
      <c r="AF1836" s="336" t="str">
        <f t="shared" ref="AF1836" si="1229">IF(AF1804=AF1835,"OK","BŁĄD")</f>
        <v>OK</v>
      </c>
      <c r="AG1836" s="336" t="str">
        <f t="shared" ref="AG1836" si="1230">IF(AG1804=AG1835,"OK","BŁĄD")</f>
        <v>OK</v>
      </c>
      <c r="AH1836" s="336" t="str">
        <f t="shared" ref="AH1836" si="1231">IF(AH1804=AH1835,"OK","BŁĄD")</f>
        <v>OK</v>
      </c>
      <c r="AJ1836" s="59"/>
      <c r="AK1836" s="59"/>
      <c r="AL1836" s="59"/>
      <c r="AM1836" s="59"/>
    </row>
    <row r="1837" spans="1:39" ht="15.75" thickBot="1" x14ac:dyDescent="0.3">
      <c r="AJ1837" s="59"/>
      <c r="AK1837" s="59"/>
      <c r="AL1837" s="59"/>
      <c r="AM1837" s="59"/>
    </row>
    <row r="1838" spans="1:39" ht="19.5" thickTop="1" x14ac:dyDescent="0.3">
      <c r="A1838" s="721" t="s">
        <v>45</v>
      </c>
      <c r="B1838" s="722"/>
      <c r="C1838" s="722"/>
      <c r="D1838" s="722"/>
      <c r="E1838" s="722"/>
      <c r="F1838" s="722"/>
      <c r="G1838" s="722"/>
      <c r="H1838" s="722"/>
      <c r="I1838" s="722"/>
      <c r="J1838" s="722"/>
      <c r="K1838" s="723"/>
      <c r="L1838" s="722"/>
      <c r="M1838" s="722"/>
      <c r="N1838" s="722"/>
      <c r="O1838" s="722"/>
      <c r="P1838" s="722"/>
      <c r="Q1838" s="724"/>
      <c r="AD1838" s="33" t="s">
        <v>50</v>
      </c>
      <c r="AE1838" s="3" t="str">
        <f>IF(AH1835=AH1804,"OK","BŁĄD")</f>
        <v>OK</v>
      </c>
    </row>
    <row r="1839" spans="1:39" x14ac:dyDescent="0.25">
      <c r="A1839" s="725"/>
      <c r="B1839" s="726"/>
      <c r="C1839" s="726"/>
      <c r="D1839" s="726"/>
      <c r="E1839" s="726"/>
      <c r="F1839" s="726"/>
      <c r="G1839" s="726"/>
      <c r="H1839" s="726"/>
      <c r="I1839" s="726"/>
      <c r="J1839" s="726"/>
      <c r="K1839" s="727"/>
      <c r="L1839" s="726"/>
      <c r="M1839" s="726"/>
      <c r="N1839" s="726"/>
      <c r="O1839" s="726"/>
      <c r="P1839" s="726"/>
      <c r="Q1839" s="728"/>
    </row>
    <row r="1840" spans="1:39" x14ac:dyDescent="0.25">
      <c r="A1840" s="725"/>
      <c r="B1840" s="726"/>
      <c r="C1840" s="726"/>
      <c r="D1840" s="726"/>
      <c r="E1840" s="726"/>
      <c r="F1840" s="726"/>
      <c r="G1840" s="726"/>
      <c r="H1840" s="726"/>
      <c r="I1840" s="726"/>
      <c r="J1840" s="726"/>
      <c r="K1840" s="727"/>
      <c r="L1840" s="726"/>
      <c r="M1840" s="726"/>
      <c r="N1840" s="726"/>
      <c r="O1840" s="726"/>
      <c r="P1840" s="726"/>
      <c r="Q1840" s="728"/>
    </row>
    <row r="1841" spans="1:38" x14ac:dyDescent="0.25">
      <c r="A1841" s="725"/>
      <c r="B1841" s="726"/>
      <c r="C1841" s="726"/>
      <c r="D1841" s="726"/>
      <c r="E1841" s="726"/>
      <c r="F1841" s="726"/>
      <c r="G1841" s="726"/>
      <c r="H1841" s="726"/>
      <c r="I1841" s="726"/>
      <c r="J1841" s="726"/>
      <c r="K1841" s="727"/>
      <c r="L1841" s="726"/>
      <c r="M1841" s="726"/>
      <c r="N1841" s="726"/>
      <c r="O1841" s="726"/>
      <c r="P1841" s="726"/>
      <c r="Q1841" s="728"/>
    </row>
    <row r="1842" spans="1:38" x14ac:dyDescent="0.25">
      <c r="A1842" s="725"/>
      <c r="B1842" s="726"/>
      <c r="C1842" s="726"/>
      <c r="D1842" s="726"/>
      <c r="E1842" s="726"/>
      <c r="F1842" s="726"/>
      <c r="G1842" s="726"/>
      <c r="H1842" s="726"/>
      <c r="I1842" s="726"/>
      <c r="J1842" s="726"/>
      <c r="K1842" s="727"/>
      <c r="L1842" s="726"/>
      <c r="M1842" s="726"/>
      <c r="N1842" s="726"/>
      <c r="O1842" s="726"/>
      <c r="P1842" s="726"/>
      <c r="Q1842" s="728"/>
    </row>
    <row r="1843" spans="1:38" x14ac:dyDescent="0.25">
      <c r="A1843" s="725"/>
      <c r="B1843" s="726"/>
      <c r="C1843" s="726"/>
      <c r="D1843" s="726"/>
      <c r="E1843" s="726"/>
      <c r="F1843" s="726"/>
      <c r="G1843" s="726"/>
      <c r="H1843" s="726"/>
      <c r="I1843" s="726"/>
      <c r="J1843" s="726"/>
      <c r="K1843" s="727"/>
      <c r="L1843" s="726"/>
      <c r="M1843" s="726"/>
      <c r="N1843" s="726"/>
      <c r="O1843" s="726"/>
      <c r="P1843" s="726"/>
      <c r="Q1843" s="728"/>
    </row>
    <row r="1844" spans="1:38" x14ac:dyDescent="0.25">
      <c r="A1844" s="725"/>
      <c r="B1844" s="726"/>
      <c r="C1844" s="726"/>
      <c r="D1844" s="726"/>
      <c r="E1844" s="726"/>
      <c r="F1844" s="726"/>
      <c r="G1844" s="726"/>
      <c r="H1844" s="726"/>
      <c r="I1844" s="726"/>
      <c r="J1844" s="726"/>
      <c r="K1844" s="727"/>
      <c r="L1844" s="726"/>
      <c r="M1844" s="726"/>
      <c r="N1844" s="726"/>
      <c r="O1844" s="726"/>
      <c r="P1844" s="726"/>
      <c r="Q1844" s="728"/>
    </row>
    <row r="1845" spans="1:38" x14ac:dyDescent="0.25">
      <c r="A1845" s="725"/>
      <c r="B1845" s="726"/>
      <c r="C1845" s="726"/>
      <c r="D1845" s="726"/>
      <c r="E1845" s="726"/>
      <c r="F1845" s="726"/>
      <c r="G1845" s="726"/>
      <c r="H1845" s="726"/>
      <c r="I1845" s="726"/>
      <c r="J1845" s="726"/>
      <c r="K1845" s="727"/>
      <c r="L1845" s="726"/>
      <c r="M1845" s="726"/>
      <c r="N1845" s="726"/>
      <c r="O1845" s="726"/>
      <c r="P1845" s="726"/>
      <c r="Q1845" s="728"/>
    </row>
    <row r="1846" spans="1:38" ht="15.75" thickBot="1" x14ac:dyDescent="0.3">
      <c r="A1846" s="729"/>
      <c r="B1846" s="730"/>
      <c r="C1846" s="730"/>
      <c r="D1846" s="730"/>
      <c r="E1846" s="730"/>
      <c r="F1846" s="730"/>
      <c r="G1846" s="730"/>
      <c r="H1846" s="730"/>
      <c r="I1846" s="730"/>
      <c r="J1846" s="730"/>
      <c r="K1846" s="731"/>
      <c r="L1846" s="730"/>
      <c r="M1846" s="730"/>
      <c r="N1846" s="730"/>
      <c r="O1846" s="730"/>
      <c r="P1846" s="730"/>
      <c r="Q1846" s="732"/>
    </row>
    <row r="1847" spans="1:38" ht="15.75" thickTop="1" x14ac:dyDescent="0.25"/>
    <row r="1848" spans="1:38" x14ac:dyDescent="0.25">
      <c r="B1848" s="1"/>
      <c r="C1848" s="1"/>
    </row>
    <row r="1851" spans="1:38" ht="18.75" x14ac:dyDescent="0.3">
      <c r="B1851" s="2" t="s">
        <v>15</v>
      </c>
      <c r="C1851" s="2"/>
      <c r="D1851" s="2"/>
      <c r="E1851" s="2"/>
      <c r="F1851" s="618"/>
      <c r="G1851" s="2"/>
    </row>
    <row r="1852" spans="1:38" ht="26.25" x14ac:dyDescent="0.4">
      <c r="A1852" s="604"/>
      <c r="B1852" s="868" t="s">
        <v>139</v>
      </c>
      <c r="C1852" s="868"/>
      <c r="D1852" s="868"/>
      <c r="E1852" s="868"/>
      <c r="F1852" s="868"/>
      <c r="G1852" s="868"/>
      <c r="H1852" s="868"/>
      <c r="I1852" s="868"/>
      <c r="J1852" s="868"/>
      <c r="K1852" s="869"/>
      <c r="L1852" s="868"/>
      <c r="M1852" s="868"/>
      <c r="N1852" s="868"/>
      <c r="O1852" s="868"/>
      <c r="S1852" s="3"/>
      <c r="X1852" s="3"/>
      <c r="AA1852" s="3"/>
      <c r="AG1852" s="3"/>
    </row>
    <row r="1853" spans="1:38" ht="21.75" thickBot="1" x14ac:dyDescent="0.4">
      <c r="B1853" s="8"/>
      <c r="C1853" s="8"/>
      <c r="D1853" s="8"/>
      <c r="E1853" s="8"/>
      <c r="F1853" s="214"/>
      <c r="G1853" s="8"/>
      <c r="H1853" s="214"/>
      <c r="I1853" s="196"/>
      <c r="J1853" s="214"/>
      <c r="K1853" s="196"/>
      <c r="L1853" s="214"/>
    </row>
    <row r="1854" spans="1:38" ht="27" customHeight="1" thickBot="1" x14ac:dyDescent="0.3">
      <c r="A1854" s="791" t="s">
        <v>150</v>
      </c>
      <c r="B1854" s="792"/>
      <c r="C1854" s="792"/>
      <c r="D1854" s="792"/>
      <c r="E1854" s="792"/>
      <c r="F1854" s="792"/>
      <c r="G1854" s="792"/>
      <c r="H1854" s="792"/>
      <c r="I1854" s="792"/>
      <c r="J1854" s="792"/>
      <c r="K1854" s="793"/>
      <c r="L1854" s="792"/>
      <c r="M1854" s="792"/>
      <c r="N1854" s="792"/>
      <c r="O1854" s="792"/>
      <c r="P1854" s="792"/>
      <c r="Q1854" s="792"/>
      <c r="R1854" s="792"/>
      <c r="S1854" s="792"/>
      <c r="T1854" s="792"/>
      <c r="U1854" s="792"/>
      <c r="V1854" s="792"/>
      <c r="W1854" s="792"/>
      <c r="X1854" s="792"/>
      <c r="Y1854" s="792"/>
      <c r="Z1854" s="792"/>
      <c r="AA1854" s="792"/>
      <c r="AB1854" s="792"/>
      <c r="AC1854" s="792"/>
      <c r="AD1854" s="792"/>
      <c r="AE1854" s="792"/>
      <c r="AF1854" s="792"/>
      <c r="AG1854" s="792"/>
      <c r="AH1854" s="792"/>
      <c r="AI1854" s="792"/>
      <c r="AJ1854" s="792"/>
      <c r="AK1854" s="792"/>
      <c r="AL1854" s="43"/>
    </row>
    <row r="1855" spans="1:38" ht="33.75" customHeight="1" x14ac:dyDescent="0.25">
      <c r="A1855" s="794" t="s">
        <v>0</v>
      </c>
      <c r="B1855" s="795"/>
      <c r="C1855" s="744" t="s">
        <v>41</v>
      </c>
      <c r="D1855" s="745"/>
      <c r="E1855" s="748" t="s">
        <v>80</v>
      </c>
      <c r="F1855" s="749"/>
      <c r="G1855" s="749"/>
      <c r="H1855" s="749"/>
      <c r="I1855" s="749"/>
      <c r="J1855" s="749"/>
      <c r="K1855" s="750"/>
      <c r="L1855" s="749"/>
      <c r="M1855" s="749"/>
      <c r="N1855" s="802"/>
      <c r="O1855" s="754" t="s">
        <v>78</v>
      </c>
      <c r="P1855" s="755"/>
      <c r="Q1855" s="755"/>
      <c r="R1855" s="755"/>
      <c r="S1855" s="755"/>
      <c r="T1855" s="755"/>
      <c r="U1855" s="755"/>
      <c r="V1855" s="755"/>
      <c r="W1855" s="755"/>
      <c r="X1855" s="755"/>
      <c r="Y1855" s="755"/>
      <c r="Z1855" s="755"/>
      <c r="AA1855" s="755"/>
      <c r="AB1855" s="755"/>
      <c r="AC1855" s="755"/>
      <c r="AD1855" s="755"/>
      <c r="AE1855" s="755"/>
      <c r="AF1855" s="755"/>
      <c r="AG1855" s="755"/>
      <c r="AH1855" s="755"/>
      <c r="AI1855" s="755"/>
      <c r="AJ1855" s="755"/>
      <c r="AK1855" s="755"/>
      <c r="AL1855" s="756"/>
    </row>
    <row r="1856" spans="1:38" ht="51" customHeight="1" thickBot="1" x14ac:dyDescent="0.3">
      <c r="A1856" s="796"/>
      <c r="B1856" s="797"/>
      <c r="C1856" s="800"/>
      <c r="D1856" s="801"/>
      <c r="E1856" s="803"/>
      <c r="F1856" s="804"/>
      <c r="G1856" s="804"/>
      <c r="H1856" s="804"/>
      <c r="I1856" s="804"/>
      <c r="J1856" s="804"/>
      <c r="K1856" s="805"/>
      <c r="L1856" s="804"/>
      <c r="M1856" s="804"/>
      <c r="N1856" s="806"/>
      <c r="O1856" s="859"/>
      <c r="P1856" s="860"/>
      <c r="Q1856" s="860"/>
      <c r="R1856" s="860"/>
      <c r="S1856" s="860"/>
      <c r="T1856" s="860"/>
      <c r="U1856" s="860"/>
      <c r="V1856" s="860"/>
      <c r="W1856" s="860"/>
      <c r="X1856" s="860"/>
      <c r="Y1856" s="860"/>
      <c r="Z1856" s="860"/>
      <c r="AA1856" s="860"/>
      <c r="AB1856" s="860"/>
      <c r="AC1856" s="860"/>
      <c r="AD1856" s="860"/>
      <c r="AE1856" s="860"/>
      <c r="AF1856" s="860"/>
      <c r="AG1856" s="860"/>
      <c r="AH1856" s="860"/>
      <c r="AI1856" s="860"/>
      <c r="AJ1856" s="860"/>
      <c r="AK1856" s="860"/>
      <c r="AL1856" s="861"/>
    </row>
    <row r="1857" spans="1:38" ht="75" customHeight="1" x14ac:dyDescent="0.25">
      <c r="A1857" s="796"/>
      <c r="B1857" s="797"/>
      <c r="C1857" s="862" t="s">
        <v>43</v>
      </c>
      <c r="D1857" s="866" t="s">
        <v>44</v>
      </c>
      <c r="E1857" s="853" t="s">
        <v>59</v>
      </c>
      <c r="F1857" s="854"/>
      <c r="G1857" s="854"/>
      <c r="H1857" s="855"/>
      <c r="I1857" s="845" t="s">
        <v>58</v>
      </c>
      <c r="J1857" s="846"/>
      <c r="K1857" s="847"/>
      <c r="L1857" s="848"/>
      <c r="M1857" s="841" t="s">
        <v>49</v>
      </c>
      <c r="N1857" s="842"/>
      <c r="O1857" s="807" t="s">
        <v>103</v>
      </c>
      <c r="P1857" s="808"/>
      <c r="Q1857" s="808"/>
      <c r="R1857" s="808"/>
      <c r="S1857" s="811" t="s">
        <v>49</v>
      </c>
      <c r="T1857" s="812"/>
      <c r="U1857" s="815" t="s">
        <v>104</v>
      </c>
      <c r="V1857" s="816"/>
      <c r="W1857" s="816"/>
      <c r="X1857" s="816"/>
      <c r="Y1857" s="816"/>
      <c r="Z1857" s="817"/>
      <c r="AA1857" s="821" t="s">
        <v>49</v>
      </c>
      <c r="AB1857" s="822"/>
      <c r="AC1857" s="825" t="s">
        <v>105</v>
      </c>
      <c r="AD1857" s="826"/>
      <c r="AE1857" s="826"/>
      <c r="AF1857" s="827"/>
      <c r="AG1857" s="831" t="s">
        <v>49</v>
      </c>
      <c r="AH1857" s="832"/>
      <c r="AI1857" s="835" t="s">
        <v>23</v>
      </c>
      <c r="AJ1857" s="836"/>
      <c r="AK1857" s="836"/>
      <c r="AL1857" s="837"/>
    </row>
    <row r="1858" spans="1:38" ht="75" customHeight="1" thickBot="1" x14ac:dyDescent="0.3">
      <c r="A1858" s="796"/>
      <c r="B1858" s="797"/>
      <c r="C1858" s="862"/>
      <c r="D1858" s="866"/>
      <c r="E1858" s="856"/>
      <c r="F1858" s="857"/>
      <c r="G1858" s="857"/>
      <c r="H1858" s="858"/>
      <c r="I1858" s="849"/>
      <c r="J1858" s="850"/>
      <c r="K1858" s="851"/>
      <c r="L1858" s="852"/>
      <c r="M1858" s="843"/>
      <c r="N1858" s="844"/>
      <c r="O1858" s="809"/>
      <c r="P1858" s="810"/>
      <c r="Q1858" s="810"/>
      <c r="R1858" s="810"/>
      <c r="S1858" s="813"/>
      <c r="T1858" s="814"/>
      <c r="U1858" s="818"/>
      <c r="V1858" s="819"/>
      <c r="W1858" s="819"/>
      <c r="X1858" s="819"/>
      <c r="Y1858" s="819"/>
      <c r="Z1858" s="820"/>
      <c r="AA1858" s="823"/>
      <c r="AB1858" s="824"/>
      <c r="AC1858" s="828"/>
      <c r="AD1858" s="829"/>
      <c r="AE1858" s="829"/>
      <c r="AF1858" s="830"/>
      <c r="AG1858" s="833"/>
      <c r="AH1858" s="834"/>
      <c r="AI1858" s="838"/>
      <c r="AJ1858" s="839"/>
      <c r="AK1858" s="839"/>
      <c r="AL1858" s="840"/>
    </row>
    <row r="1859" spans="1:38" ht="139.5" customHeight="1" thickBot="1" x14ac:dyDescent="0.3">
      <c r="A1859" s="798"/>
      <c r="B1859" s="799"/>
      <c r="C1859" s="863"/>
      <c r="D1859" s="867"/>
      <c r="E1859" s="91" t="s">
        <v>81</v>
      </c>
      <c r="F1859" s="619" t="s">
        <v>82</v>
      </c>
      <c r="G1859" s="91" t="s">
        <v>83</v>
      </c>
      <c r="H1859" s="619" t="s">
        <v>84</v>
      </c>
      <c r="I1859" s="197" t="s">
        <v>81</v>
      </c>
      <c r="J1859" s="64" t="s">
        <v>92</v>
      </c>
      <c r="K1859" s="197" t="s">
        <v>93</v>
      </c>
      <c r="L1859" s="64" t="s">
        <v>94</v>
      </c>
      <c r="M1859" s="98" t="s">
        <v>85</v>
      </c>
      <c r="N1859" s="207" t="s">
        <v>86</v>
      </c>
      <c r="O1859" s="100" t="s">
        <v>87</v>
      </c>
      <c r="P1859" s="102" t="s">
        <v>101</v>
      </c>
      <c r="Q1859" s="100" t="s">
        <v>88</v>
      </c>
      <c r="R1859" s="102" t="s">
        <v>102</v>
      </c>
      <c r="S1859" s="103" t="s">
        <v>89</v>
      </c>
      <c r="T1859" s="213" t="s">
        <v>90</v>
      </c>
      <c r="U1859" s="104" t="s">
        <v>87</v>
      </c>
      <c r="V1859" s="107" t="s">
        <v>106</v>
      </c>
      <c r="W1859" s="105" t="s">
        <v>107</v>
      </c>
      <c r="X1859" s="108" t="s">
        <v>88</v>
      </c>
      <c r="Y1859" s="107" t="s">
        <v>108</v>
      </c>
      <c r="Z1859" s="105" t="s">
        <v>109</v>
      </c>
      <c r="AA1859" s="110" t="s">
        <v>95</v>
      </c>
      <c r="AB1859" s="111" t="s">
        <v>96</v>
      </c>
      <c r="AC1859" s="112" t="s">
        <v>87</v>
      </c>
      <c r="AD1859" s="113" t="s">
        <v>101</v>
      </c>
      <c r="AE1859" s="112" t="s">
        <v>88</v>
      </c>
      <c r="AF1859" s="113" t="s">
        <v>102</v>
      </c>
      <c r="AG1859" s="114" t="s">
        <v>91</v>
      </c>
      <c r="AH1859" s="115" t="s">
        <v>110</v>
      </c>
      <c r="AI1859" s="120" t="s">
        <v>111</v>
      </c>
      <c r="AJ1859" s="121" t="s">
        <v>112</v>
      </c>
      <c r="AK1859" s="122" t="s">
        <v>39</v>
      </c>
      <c r="AL1859" s="124" t="s">
        <v>57</v>
      </c>
    </row>
    <row r="1860" spans="1:38" ht="38.25" customHeight="1" thickBot="1" x14ac:dyDescent="0.3">
      <c r="A1860" s="708" t="s">
        <v>1</v>
      </c>
      <c r="B1860" s="712"/>
      <c r="C1860" s="5" t="s">
        <v>2</v>
      </c>
      <c r="D1860" s="70" t="s">
        <v>3</v>
      </c>
      <c r="E1860" s="5" t="s">
        <v>4</v>
      </c>
      <c r="F1860" s="208" t="s">
        <v>5</v>
      </c>
      <c r="G1860" s="5" t="s">
        <v>33</v>
      </c>
      <c r="H1860" s="208" t="s">
        <v>34</v>
      </c>
      <c r="I1860" s="198" t="s">
        <v>18</v>
      </c>
      <c r="J1860" s="208" t="s">
        <v>19</v>
      </c>
      <c r="K1860" s="198" t="s">
        <v>20</v>
      </c>
      <c r="L1860" s="208" t="s">
        <v>21</v>
      </c>
      <c r="M1860" s="5" t="s">
        <v>22</v>
      </c>
      <c r="N1860" s="208" t="s">
        <v>35</v>
      </c>
      <c r="O1860" s="5" t="s">
        <v>36</v>
      </c>
      <c r="P1860" s="208" t="s">
        <v>37</v>
      </c>
      <c r="Q1860" s="5" t="s">
        <v>38</v>
      </c>
      <c r="R1860" s="208" t="s">
        <v>24</v>
      </c>
      <c r="S1860" s="5" t="s">
        <v>25</v>
      </c>
      <c r="T1860" s="208" t="s">
        <v>26</v>
      </c>
      <c r="U1860" s="5" t="s">
        <v>27</v>
      </c>
      <c r="V1860" s="321" t="s">
        <v>28</v>
      </c>
      <c r="W1860" s="208" t="s">
        <v>29</v>
      </c>
      <c r="X1860" s="70" t="s">
        <v>30</v>
      </c>
      <c r="Y1860" s="208" t="s">
        <v>31</v>
      </c>
      <c r="Z1860" s="208" t="s">
        <v>32</v>
      </c>
      <c r="AA1860" s="5" t="s">
        <v>51</v>
      </c>
      <c r="AB1860" s="5" t="s">
        <v>52</v>
      </c>
      <c r="AC1860" s="5" t="s">
        <v>53</v>
      </c>
      <c r="AD1860" s="5" t="s">
        <v>54</v>
      </c>
      <c r="AE1860" s="5" t="s">
        <v>55</v>
      </c>
      <c r="AF1860" s="5" t="s">
        <v>56</v>
      </c>
      <c r="AG1860" s="5" t="s">
        <v>60</v>
      </c>
      <c r="AH1860" s="5" t="s">
        <v>61</v>
      </c>
      <c r="AI1860" s="5" t="s">
        <v>62</v>
      </c>
      <c r="AJ1860" s="70" t="s">
        <v>63</v>
      </c>
      <c r="AK1860" s="5" t="s">
        <v>64</v>
      </c>
      <c r="AL1860" s="71" t="s">
        <v>65</v>
      </c>
    </row>
    <row r="1861" spans="1:38" ht="99" customHeight="1" x14ac:dyDescent="0.25">
      <c r="A1861" s="12">
        <v>1</v>
      </c>
      <c r="B1861" s="13" t="s">
        <v>11</v>
      </c>
      <c r="C1861" s="713">
        <v>99842.9</v>
      </c>
      <c r="D1861" s="716">
        <f>C1861-AH1874</f>
        <v>99609.51</v>
      </c>
      <c r="E1861" s="76"/>
      <c r="F1861" s="446"/>
      <c r="G1861" s="76"/>
      <c r="H1861" s="446"/>
      <c r="I1861" s="451"/>
      <c r="J1861" s="41"/>
      <c r="K1861" s="451"/>
      <c r="L1861" s="446"/>
      <c r="M1861" s="76"/>
      <c r="N1861" s="234"/>
      <c r="O1861" s="76"/>
      <c r="P1861" s="234"/>
      <c r="Q1861" s="76"/>
      <c r="R1861" s="234"/>
      <c r="S1861" s="76"/>
      <c r="T1861" s="41"/>
      <c r="U1861" s="76"/>
      <c r="V1861" s="235"/>
      <c r="W1861" s="234"/>
      <c r="X1861" s="76"/>
      <c r="Y1861" s="235"/>
      <c r="Z1861" s="234"/>
      <c r="AA1861" s="76"/>
      <c r="AB1861" s="41"/>
      <c r="AC1861" s="76"/>
      <c r="AD1861" s="41"/>
      <c r="AE1861" s="76"/>
      <c r="AF1861" s="41"/>
      <c r="AG1861" s="76">
        <f>U1861+X1861+AC1861+AE1861</f>
        <v>0</v>
      </c>
      <c r="AH1861" s="41">
        <f>W1861+Z1861+AD1861+AF1861</f>
        <v>0</v>
      </c>
      <c r="AI1861" s="39">
        <f>AD1861/(C1861-AH1868)</f>
        <v>0</v>
      </c>
      <c r="AJ1861" s="90">
        <f>AF1861/(C1861-AH1868)</f>
        <v>0</v>
      </c>
      <c r="AK1861" s="123"/>
      <c r="AL1861" s="125">
        <f>AH1861/C1861</f>
        <v>0</v>
      </c>
    </row>
    <row r="1862" spans="1:38" ht="87" customHeight="1" x14ac:dyDescent="0.25">
      <c r="A1862" s="14">
        <v>2</v>
      </c>
      <c r="B1862" s="15" t="s">
        <v>6</v>
      </c>
      <c r="C1862" s="714"/>
      <c r="D1862" s="717"/>
      <c r="E1862" s="467">
        <v>0</v>
      </c>
      <c r="F1862" s="468">
        <v>0</v>
      </c>
      <c r="G1862" s="434">
        <v>7</v>
      </c>
      <c r="H1862" s="475">
        <v>167151.35</v>
      </c>
      <c r="I1862" s="199">
        <v>0</v>
      </c>
      <c r="J1862" s="437">
        <v>0</v>
      </c>
      <c r="K1862" s="199">
        <v>4</v>
      </c>
      <c r="L1862" s="437">
        <v>59280.49</v>
      </c>
      <c r="M1862" s="248">
        <f t="shared" ref="M1862" si="1232">SUM(I1862,K1862)</f>
        <v>4</v>
      </c>
      <c r="N1862" s="249">
        <f t="shared" ref="N1862" si="1233">SUM(J1862,L1862)</f>
        <v>59280.49</v>
      </c>
      <c r="O1862" s="436">
        <v>0</v>
      </c>
      <c r="P1862" s="428">
        <v>0</v>
      </c>
      <c r="Q1862" s="436">
        <v>0</v>
      </c>
      <c r="R1862" s="428">
        <v>0</v>
      </c>
      <c r="S1862" s="245">
        <f t="shared" ref="S1862" si="1234">O1862+Q1862</f>
        <v>0</v>
      </c>
      <c r="T1862" s="246">
        <f t="shared" ref="T1862" si="1235">P1862+R1862</f>
        <v>0</v>
      </c>
      <c r="U1862" s="443">
        <v>0</v>
      </c>
      <c r="V1862" s="444">
        <v>0</v>
      </c>
      <c r="W1862" s="442">
        <v>0</v>
      </c>
      <c r="X1862" s="452">
        <v>1</v>
      </c>
      <c r="Y1862" s="444">
        <v>16955.18</v>
      </c>
      <c r="Z1862" s="442">
        <v>233.39</v>
      </c>
      <c r="AA1862" s="239">
        <f t="shared" ref="AA1862" si="1236">U1862+X1862</f>
        <v>1</v>
      </c>
      <c r="AB1862" s="229">
        <f t="shared" ref="AB1862" si="1237">W1862+Z1862</f>
        <v>233.39</v>
      </c>
      <c r="AC1862" s="425">
        <v>0</v>
      </c>
      <c r="AD1862" s="431">
        <v>0</v>
      </c>
      <c r="AE1862" s="425">
        <v>0</v>
      </c>
      <c r="AF1862" s="431">
        <v>0</v>
      </c>
      <c r="AG1862" s="261">
        <f t="shared" ref="AG1862:AG1865" si="1238">U1862+X1862+AC1862+AE1862</f>
        <v>1</v>
      </c>
      <c r="AH1862" s="262">
        <f t="shared" ref="AH1862:AH1865" si="1239">W1862+Z1862+AD1862+AF1862</f>
        <v>233.39</v>
      </c>
      <c r="AI1862" s="67">
        <f>AD1862/(C1861-AH1868)</f>
        <v>0</v>
      </c>
      <c r="AJ1862" s="66">
        <f>AF1862/(C1861-AH1868)</f>
        <v>0</v>
      </c>
      <c r="AK1862" s="123"/>
      <c r="AL1862" s="126">
        <f>AH1862/C1861</f>
        <v>2.3375723261243415E-3</v>
      </c>
    </row>
    <row r="1863" spans="1:38" ht="85.5" customHeight="1" x14ac:dyDescent="0.25">
      <c r="A1863" s="14">
        <v>3</v>
      </c>
      <c r="B1863" s="15" t="s">
        <v>13</v>
      </c>
      <c r="C1863" s="714"/>
      <c r="D1863" s="717"/>
      <c r="E1863" s="500"/>
      <c r="F1863" s="501"/>
      <c r="G1863" s="502"/>
      <c r="H1863" s="503"/>
      <c r="I1863" s="504"/>
      <c r="J1863" s="503"/>
      <c r="K1863" s="504"/>
      <c r="L1863" s="503"/>
      <c r="M1863" s="267"/>
      <c r="N1863" s="266"/>
      <c r="O1863" s="502"/>
      <c r="P1863" s="503"/>
      <c r="Q1863" s="502"/>
      <c r="R1863" s="503"/>
      <c r="S1863" s="267"/>
      <c r="T1863" s="266"/>
      <c r="U1863" s="502"/>
      <c r="V1863" s="505"/>
      <c r="W1863" s="503"/>
      <c r="X1863" s="504"/>
      <c r="Y1863" s="505"/>
      <c r="Z1863" s="503"/>
      <c r="AA1863" s="267"/>
      <c r="AB1863" s="266"/>
      <c r="AC1863" s="502"/>
      <c r="AD1863" s="503"/>
      <c r="AE1863" s="502"/>
      <c r="AF1863" s="503"/>
      <c r="AG1863" s="267">
        <f t="shared" si="1238"/>
        <v>0</v>
      </c>
      <c r="AH1863" s="266">
        <f t="shared" si="1239"/>
        <v>0</v>
      </c>
      <c r="AI1863" s="169">
        <f>AD1863/(C1861-AH1868)</f>
        <v>0</v>
      </c>
      <c r="AJ1863" s="170">
        <f>AF1863/(C1861-AH1868)</f>
        <v>0</v>
      </c>
      <c r="AK1863" s="171"/>
      <c r="AL1863" s="172">
        <f>AH1863/C1861</f>
        <v>0</v>
      </c>
    </row>
    <row r="1864" spans="1:38" ht="101.25" customHeight="1" x14ac:dyDescent="0.25">
      <c r="A1864" s="14">
        <v>4</v>
      </c>
      <c r="B1864" s="15" t="s">
        <v>14</v>
      </c>
      <c r="C1864" s="714"/>
      <c r="D1864" s="717"/>
      <c r="E1864" s="500"/>
      <c r="F1864" s="501"/>
      <c r="G1864" s="502"/>
      <c r="H1864" s="503"/>
      <c r="I1864" s="504"/>
      <c r="J1864" s="503"/>
      <c r="K1864" s="504"/>
      <c r="L1864" s="503"/>
      <c r="M1864" s="267"/>
      <c r="N1864" s="266"/>
      <c r="O1864" s="502"/>
      <c r="P1864" s="503"/>
      <c r="Q1864" s="502"/>
      <c r="R1864" s="503"/>
      <c r="S1864" s="267"/>
      <c r="T1864" s="266"/>
      <c r="U1864" s="502"/>
      <c r="V1864" s="505"/>
      <c r="W1864" s="503"/>
      <c r="X1864" s="504"/>
      <c r="Y1864" s="505"/>
      <c r="Z1864" s="503"/>
      <c r="AA1864" s="267"/>
      <c r="AB1864" s="266"/>
      <c r="AC1864" s="502"/>
      <c r="AD1864" s="503"/>
      <c r="AE1864" s="502"/>
      <c r="AF1864" s="503"/>
      <c r="AG1864" s="267">
        <f t="shared" si="1238"/>
        <v>0</v>
      </c>
      <c r="AH1864" s="266">
        <f t="shared" si="1239"/>
        <v>0</v>
      </c>
      <c r="AI1864" s="169">
        <f>AD1864/(C1861-AH1868)</f>
        <v>0</v>
      </c>
      <c r="AJ1864" s="170">
        <f>AF1864/(C1861-AH1868)</f>
        <v>0</v>
      </c>
      <c r="AK1864" s="171"/>
      <c r="AL1864" s="172">
        <f>AH1864/C1861</f>
        <v>0</v>
      </c>
    </row>
    <row r="1865" spans="1:38" ht="138" customHeight="1" x14ac:dyDescent="0.25">
      <c r="A1865" s="14">
        <v>5</v>
      </c>
      <c r="B1865" s="15" t="s">
        <v>99</v>
      </c>
      <c r="C1865" s="714"/>
      <c r="D1865" s="717"/>
      <c r="E1865" s="467">
        <v>1</v>
      </c>
      <c r="F1865" s="468">
        <v>19115.5</v>
      </c>
      <c r="G1865" s="434">
        <v>1</v>
      </c>
      <c r="H1865" s="475">
        <v>40562.410000000003</v>
      </c>
      <c r="I1865" s="199">
        <v>0</v>
      </c>
      <c r="J1865" s="437">
        <v>0</v>
      </c>
      <c r="K1865" s="199">
        <v>1</v>
      </c>
      <c r="L1865" s="437">
        <v>40562.410000000003</v>
      </c>
      <c r="M1865" s="248">
        <f t="shared" ref="M1865" si="1240">SUM(I1865,K1865)</f>
        <v>1</v>
      </c>
      <c r="N1865" s="249">
        <f t="shared" ref="N1865" si="1241">SUM(J1865,L1865)</f>
        <v>40562.410000000003</v>
      </c>
      <c r="O1865" s="436">
        <v>0</v>
      </c>
      <c r="P1865" s="428">
        <v>0</v>
      </c>
      <c r="Q1865" s="436">
        <v>0</v>
      </c>
      <c r="R1865" s="428">
        <v>0</v>
      </c>
      <c r="S1865" s="245">
        <f t="shared" ref="S1865" si="1242">O1865+Q1865</f>
        <v>0</v>
      </c>
      <c r="T1865" s="246">
        <f t="shared" ref="T1865" si="1243">P1865+R1865</f>
        <v>0</v>
      </c>
      <c r="U1865" s="443">
        <v>0</v>
      </c>
      <c r="V1865" s="444">
        <v>0</v>
      </c>
      <c r="W1865" s="442">
        <v>0</v>
      </c>
      <c r="X1865" s="452">
        <v>0</v>
      </c>
      <c r="Y1865" s="444">
        <v>0</v>
      </c>
      <c r="Z1865" s="442">
        <v>0</v>
      </c>
      <c r="AA1865" s="239">
        <f t="shared" ref="AA1865" si="1244">U1865+X1865</f>
        <v>0</v>
      </c>
      <c r="AB1865" s="229">
        <f t="shared" ref="AB1865" si="1245">W1865+Z1865</f>
        <v>0</v>
      </c>
      <c r="AC1865" s="425">
        <v>0</v>
      </c>
      <c r="AD1865" s="431">
        <v>0</v>
      </c>
      <c r="AE1865" s="425">
        <v>0</v>
      </c>
      <c r="AF1865" s="431">
        <v>0</v>
      </c>
      <c r="AG1865" s="261">
        <f t="shared" si="1238"/>
        <v>0</v>
      </c>
      <c r="AH1865" s="262">
        <f t="shared" si="1239"/>
        <v>0</v>
      </c>
      <c r="AI1865" s="67">
        <f>AD1865/(C1861-AH1868)</f>
        <v>0</v>
      </c>
      <c r="AJ1865" s="66">
        <f>AF1865/(C1861-AH1868)</f>
        <v>0</v>
      </c>
      <c r="AK1865" s="123"/>
      <c r="AL1865" s="126">
        <f>AH1865/C1861</f>
        <v>0</v>
      </c>
    </row>
    <row r="1866" spans="1:38" ht="116.25" customHeight="1" x14ac:dyDescent="0.25">
      <c r="A1866" s="14">
        <v>6</v>
      </c>
      <c r="B1866" s="15" t="s">
        <v>16</v>
      </c>
      <c r="C1866" s="714"/>
      <c r="D1866" s="717"/>
      <c r="E1866" s="163"/>
      <c r="F1866" s="501"/>
      <c r="G1866" s="165"/>
      <c r="H1866" s="503"/>
      <c r="I1866" s="504"/>
      <c r="J1866" s="166"/>
      <c r="K1866" s="504"/>
      <c r="L1866" s="503"/>
      <c r="M1866" s="167"/>
      <c r="N1866" s="266"/>
      <c r="O1866" s="165"/>
      <c r="P1866" s="266"/>
      <c r="Q1866" s="165"/>
      <c r="R1866" s="266"/>
      <c r="S1866" s="167"/>
      <c r="T1866" s="166"/>
      <c r="U1866" s="165"/>
      <c r="V1866" s="168"/>
      <c r="W1866" s="266"/>
      <c r="X1866" s="167"/>
      <c r="Y1866" s="168"/>
      <c r="Z1866" s="266"/>
      <c r="AA1866" s="167"/>
      <c r="AB1866" s="166"/>
      <c r="AC1866" s="165"/>
      <c r="AD1866" s="166"/>
      <c r="AE1866" s="165"/>
      <c r="AF1866" s="166"/>
      <c r="AG1866" s="167">
        <f t="shared" ref="AG1866:AG1873" si="1246">U1866+X1866+AC1866+AE1866</f>
        <v>0</v>
      </c>
      <c r="AH1866" s="166">
        <f t="shared" ref="AH1866:AH1873" si="1247">W1866+Z1866+AD1866+AF1866</f>
        <v>0</v>
      </c>
      <c r="AI1866" s="169">
        <f>AD1866/(C1861-AH1868)</f>
        <v>0</v>
      </c>
      <c r="AJ1866" s="170">
        <f>AF1866/(C1861-AH1868)</f>
        <v>0</v>
      </c>
      <c r="AK1866" s="171"/>
      <c r="AL1866" s="172">
        <f>AH1866/C1861</f>
        <v>0</v>
      </c>
    </row>
    <row r="1867" spans="1:38" ht="65.25" customHeight="1" x14ac:dyDescent="0.25">
      <c r="A1867" s="14">
        <v>7</v>
      </c>
      <c r="B1867" s="15" t="s">
        <v>98</v>
      </c>
      <c r="C1867" s="714"/>
      <c r="D1867" s="717"/>
      <c r="E1867" s="163"/>
      <c r="F1867" s="501"/>
      <c r="G1867" s="165"/>
      <c r="H1867" s="503"/>
      <c r="I1867" s="504"/>
      <c r="J1867" s="166"/>
      <c r="K1867" s="504"/>
      <c r="L1867" s="503"/>
      <c r="M1867" s="167"/>
      <c r="N1867" s="266"/>
      <c r="O1867" s="165"/>
      <c r="P1867" s="266"/>
      <c r="Q1867" s="165"/>
      <c r="R1867" s="266"/>
      <c r="S1867" s="167"/>
      <c r="T1867" s="166"/>
      <c r="U1867" s="165"/>
      <c r="V1867" s="168"/>
      <c r="W1867" s="266"/>
      <c r="X1867" s="167"/>
      <c r="Y1867" s="168"/>
      <c r="Z1867" s="266"/>
      <c r="AA1867" s="167"/>
      <c r="AB1867" s="188"/>
      <c r="AC1867" s="165"/>
      <c r="AD1867" s="166"/>
      <c r="AE1867" s="165"/>
      <c r="AF1867" s="166"/>
      <c r="AG1867" s="162">
        <f t="shared" si="1246"/>
        <v>0</v>
      </c>
      <c r="AH1867" s="166">
        <f t="shared" si="1247"/>
        <v>0</v>
      </c>
      <c r="AI1867" s="169">
        <f>AD1867/(C1861-AH1868)</f>
        <v>0</v>
      </c>
      <c r="AJ1867" s="170">
        <f>AF1867/(C1861-AH1868)</f>
        <v>0</v>
      </c>
      <c r="AK1867" s="171"/>
      <c r="AL1867" s="173">
        <f>AH1867/C1861</f>
        <v>0</v>
      </c>
    </row>
    <row r="1868" spans="1:38" ht="59.25" customHeight="1" x14ac:dyDescent="0.25">
      <c r="A1868" s="14">
        <v>8</v>
      </c>
      <c r="B1868" s="15" t="s">
        <v>97</v>
      </c>
      <c r="C1868" s="714"/>
      <c r="D1868" s="717"/>
      <c r="E1868" s="189"/>
      <c r="F1868" s="190"/>
      <c r="G1868" s="174"/>
      <c r="H1868" s="175"/>
      <c r="I1868" s="504"/>
      <c r="J1868" s="166"/>
      <c r="K1868" s="504"/>
      <c r="L1868" s="503"/>
      <c r="M1868" s="191"/>
      <c r="N1868" s="265"/>
      <c r="O1868" s="174"/>
      <c r="P1868" s="175"/>
      <c r="Q1868" s="174"/>
      <c r="R1868" s="175"/>
      <c r="S1868" s="191"/>
      <c r="T1868" s="164"/>
      <c r="U1868" s="165"/>
      <c r="V1868" s="168"/>
      <c r="W1868" s="266"/>
      <c r="X1868" s="167"/>
      <c r="Y1868" s="168"/>
      <c r="Z1868" s="266"/>
      <c r="AA1868" s="191"/>
      <c r="AB1868" s="164"/>
      <c r="AC1868" s="165"/>
      <c r="AD1868" s="166"/>
      <c r="AE1868" s="165"/>
      <c r="AF1868" s="166"/>
      <c r="AG1868" s="167">
        <f t="shared" si="1246"/>
        <v>0</v>
      </c>
      <c r="AH1868" s="166">
        <f t="shared" si="1247"/>
        <v>0</v>
      </c>
      <c r="AI1868" s="169" t="e">
        <f t="shared" ref="AI1868" si="1248">AD1868/(C1863-AH1870)</f>
        <v>#DIV/0!</v>
      </c>
      <c r="AJ1868" s="170">
        <f>AF1868/(C1861-AH1868)</f>
        <v>0</v>
      </c>
      <c r="AK1868" s="171">
        <f>AH1874/C1861</f>
        <v>2.3375723261243415E-3</v>
      </c>
      <c r="AL1868" s="172">
        <f>AH1868/C1861</f>
        <v>0</v>
      </c>
    </row>
    <row r="1869" spans="1:38" ht="60" customHeight="1" x14ac:dyDescent="0.25">
      <c r="A1869" s="14">
        <v>9</v>
      </c>
      <c r="B1869" s="15" t="s">
        <v>7</v>
      </c>
      <c r="C1869" s="714"/>
      <c r="D1869" s="717"/>
      <c r="E1869" s="163"/>
      <c r="F1869" s="501"/>
      <c r="G1869" s="165"/>
      <c r="H1869" s="503"/>
      <c r="I1869" s="504"/>
      <c r="J1869" s="166"/>
      <c r="K1869" s="504"/>
      <c r="L1869" s="503"/>
      <c r="M1869" s="167"/>
      <c r="N1869" s="266"/>
      <c r="O1869" s="165"/>
      <c r="P1869" s="266"/>
      <c r="Q1869" s="165"/>
      <c r="R1869" s="266"/>
      <c r="S1869" s="167"/>
      <c r="T1869" s="166"/>
      <c r="U1869" s="165"/>
      <c r="V1869" s="168"/>
      <c r="W1869" s="266"/>
      <c r="X1869" s="167"/>
      <c r="Y1869" s="168"/>
      <c r="Z1869" s="266"/>
      <c r="AA1869" s="167"/>
      <c r="AB1869" s="166"/>
      <c r="AC1869" s="165"/>
      <c r="AD1869" s="166"/>
      <c r="AE1869" s="165"/>
      <c r="AF1869" s="166"/>
      <c r="AG1869" s="167">
        <f t="shared" si="1246"/>
        <v>0</v>
      </c>
      <c r="AH1869" s="166">
        <f t="shared" si="1247"/>
        <v>0</v>
      </c>
      <c r="AI1869" s="169">
        <f>AD1869/(C1861-AH1868)</f>
        <v>0</v>
      </c>
      <c r="AJ1869" s="170">
        <f>AF1869/(C1861-AH1868)</f>
        <v>0</v>
      </c>
      <c r="AK1869" s="171"/>
      <c r="AL1869" s="172">
        <f>AH1869/C1861</f>
        <v>0</v>
      </c>
    </row>
    <row r="1870" spans="1:38" ht="73.5" customHeight="1" x14ac:dyDescent="0.25">
      <c r="A1870" s="14">
        <v>10</v>
      </c>
      <c r="B1870" s="15" t="s">
        <v>8</v>
      </c>
      <c r="C1870" s="714"/>
      <c r="D1870" s="717"/>
      <c r="E1870" s="163"/>
      <c r="F1870" s="501"/>
      <c r="G1870" s="165"/>
      <c r="H1870" s="503"/>
      <c r="I1870" s="504"/>
      <c r="J1870" s="166"/>
      <c r="K1870" s="504"/>
      <c r="L1870" s="503"/>
      <c r="M1870" s="167"/>
      <c r="N1870" s="266"/>
      <c r="O1870" s="165"/>
      <c r="P1870" s="266"/>
      <c r="Q1870" s="165"/>
      <c r="R1870" s="266"/>
      <c r="S1870" s="167"/>
      <c r="T1870" s="166"/>
      <c r="U1870" s="165"/>
      <c r="V1870" s="168"/>
      <c r="W1870" s="266"/>
      <c r="X1870" s="167"/>
      <c r="Y1870" s="168"/>
      <c r="Z1870" s="266"/>
      <c r="AA1870" s="167"/>
      <c r="AB1870" s="166"/>
      <c r="AC1870" s="174"/>
      <c r="AD1870" s="175"/>
      <c r="AE1870" s="174"/>
      <c r="AF1870" s="175"/>
      <c r="AG1870" s="167">
        <f t="shared" si="1246"/>
        <v>0</v>
      </c>
      <c r="AH1870" s="166">
        <f t="shared" si="1247"/>
        <v>0</v>
      </c>
      <c r="AI1870" s="169">
        <f>AD1870/(C1861-AH1868)</f>
        <v>0</v>
      </c>
      <c r="AJ1870" s="170">
        <f>AF1870/(C1861-AH1868)</f>
        <v>0</v>
      </c>
      <c r="AK1870" s="171"/>
      <c r="AL1870" s="172">
        <f>AH1870/C1861</f>
        <v>0</v>
      </c>
    </row>
    <row r="1871" spans="1:38" ht="120" customHeight="1" x14ac:dyDescent="0.25">
      <c r="A1871" s="14">
        <v>11</v>
      </c>
      <c r="B1871" s="15" t="s">
        <v>12</v>
      </c>
      <c r="C1871" s="714"/>
      <c r="D1871" s="717"/>
      <c r="E1871" s="163"/>
      <c r="F1871" s="501"/>
      <c r="G1871" s="165"/>
      <c r="H1871" s="503"/>
      <c r="I1871" s="504"/>
      <c r="J1871" s="166"/>
      <c r="K1871" s="504"/>
      <c r="L1871" s="503"/>
      <c r="M1871" s="167"/>
      <c r="N1871" s="266"/>
      <c r="O1871" s="165"/>
      <c r="P1871" s="266"/>
      <c r="Q1871" s="165"/>
      <c r="R1871" s="266"/>
      <c r="S1871" s="167"/>
      <c r="T1871" s="166"/>
      <c r="U1871" s="165"/>
      <c r="V1871" s="168"/>
      <c r="W1871" s="266"/>
      <c r="X1871" s="167"/>
      <c r="Y1871" s="168"/>
      <c r="Z1871" s="266"/>
      <c r="AA1871" s="167"/>
      <c r="AB1871" s="166"/>
      <c r="AC1871" s="165"/>
      <c r="AD1871" s="166"/>
      <c r="AE1871" s="165"/>
      <c r="AF1871" s="166"/>
      <c r="AG1871" s="167">
        <f t="shared" si="1246"/>
        <v>0</v>
      </c>
      <c r="AH1871" s="166">
        <f t="shared" si="1247"/>
        <v>0</v>
      </c>
      <c r="AI1871" s="169">
        <f>AD1871/(C1861-AH1868)</f>
        <v>0</v>
      </c>
      <c r="AJ1871" s="170">
        <f>AF1871/(C1861-AH1868)</f>
        <v>0</v>
      </c>
      <c r="AK1871" s="171"/>
      <c r="AL1871" s="172">
        <f>AH1871/C1861</f>
        <v>0</v>
      </c>
    </row>
    <row r="1872" spans="1:38" ht="63.75" customHeight="1" x14ac:dyDescent="0.25">
      <c r="A1872" s="14">
        <v>12</v>
      </c>
      <c r="B1872" s="15" t="s">
        <v>9</v>
      </c>
      <c r="C1872" s="714"/>
      <c r="D1872" s="717"/>
      <c r="E1872" s="163"/>
      <c r="F1872" s="501"/>
      <c r="G1872" s="165"/>
      <c r="H1872" s="503"/>
      <c r="I1872" s="504"/>
      <c r="J1872" s="166"/>
      <c r="K1872" s="504"/>
      <c r="L1872" s="503"/>
      <c r="M1872" s="167"/>
      <c r="N1872" s="266"/>
      <c r="O1872" s="165"/>
      <c r="P1872" s="266"/>
      <c r="Q1872" s="165"/>
      <c r="R1872" s="266"/>
      <c r="S1872" s="167"/>
      <c r="T1872" s="166"/>
      <c r="U1872" s="165"/>
      <c r="V1872" s="168"/>
      <c r="W1872" s="266"/>
      <c r="X1872" s="167"/>
      <c r="Y1872" s="168"/>
      <c r="Z1872" s="266"/>
      <c r="AA1872" s="167"/>
      <c r="AB1872" s="166"/>
      <c r="AC1872" s="165"/>
      <c r="AD1872" s="166"/>
      <c r="AE1872" s="165"/>
      <c r="AF1872" s="166"/>
      <c r="AG1872" s="167">
        <f t="shared" si="1246"/>
        <v>0</v>
      </c>
      <c r="AH1872" s="166">
        <f t="shared" si="1247"/>
        <v>0</v>
      </c>
      <c r="AI1872" s="169">
        <f>AD1872/(C1861-AH1868)</f>
        <v>0</v>
      </c>
      <c r="AJ1872" s="170">
        <f>AF1872/(C1861-AH1868)</f>
        <v>0</v>
      </c>
      <c r="AK1872" s="171"/>
      <c r="AL1872" s="172">
        <f>AH1872/C1861</f>
        <v>0</v>
      </c>
    </row>
    <row r="1873" spans="1:39" ht="62.25" customHeight="1" thickBot="1" x14ac:dyDescent="0.3">
      <c r="A1873" s="16">
        <v>13</v>
      </c>
      <c r="B1873" s="17" t="s">
        <v>10</v>
      </c>
      <c r="C1873" s="715"/>
      <c r="D1873" s="718"/>
      <c r="E1873" s="176"/>
      <c r="F1873" s="177"/>
      <c r="G1873" s="178"/>
      <c r="H1873" s="179"/>
      <c r="I1873" s="269"/>
      <c r="J1873" s="180"/>
      <c r="K1873" s="269"/>
      <c r="L1873" s="268"/>
      <c r="M1873" s="181"/>
      <c r="N1873" s="268"/>
      <c r="O1873" s="178"/>
      <c r="P1873" s="179"/>
      <c r="Q1873" s="178"/>
      <c r="R1873" s="179"/>
      <c r="S1873" s="182"/>
      <c r="T1873" s="179"/>
      <c r="U1873" s="178"/>
      <c r="V1873" s="183"/>
      <c r="W1873" s="179"/>
      <c r="X1873" s="182"/>
      <c r="Y1873" s="183"/>
      <c r="Z1873" s="179"/>
      <c r="AA1873" s="182"/>
      <c r="AB1873" s="179"/>
      <c r="AC1873" s="178"/>
      <c r="AD1873" s="179"/>
      <c r="AE1873" s="178"/>
      <c r="AF1873" s="179"/>
      <c r="AG1873" s="182">
        <f t="shared" si="1246"/>
        <v>0</v>
      </c>
      <c r="AH1873" s="179">
        <f t="shared" si="1247"/>
        <v>0</v>
      </c>
      <c r="AI1873" s="184">
        <f>AD1873/(C1861-AH1868)</f>
        <v>0</v>
      </c>
      <c r="AJ1873" s="185">
        <f>AF1873/(C1861-AH1868)</f>
        <v>0</v>
      </c>
      <c r="AK1873" s="186"/>
      <c r="AL1873" s="187">
        <f>AH1873/C1861</f>
        <v>0</v>
      </c>
    </row>
    <row r="1874" spans="1:39" ht="29.25" customHeight="1" thickBot="1" x14ac:dyDescent="0.3">
      <c r="A1874" s="719" t="s">
        <v>40</v>
      </c>
      <c r="B1874" s="720"/>
      <c r="C1874" s="11">
        <f>C1861</f>
        <v>99842.9</v>
      </c>
      <c r="D1874" s="11">
        <f>D1861</f>
        <v>99609.51</v>
      </c>
      <c r="E1874" s="56">
        <f t="shared" ref="E1874:L1874" si="1249">SUM(E1861:E1873)</f>
        <v>1</v>
      </c>
      <c r="F1874" s="236">
        <f t="shared" si="1249"/>
        <v>19115.5</v>
      </c>
      <c r="G1874" s="56">
        <f t="shared" si="1249"/>
        <v>8</v>
      </c>
      <c r="H1874" s="236">
        <f t="shared" si="1249"/>
        <v>207713.76</v>
      </c>
      <c r="I1874" s="241">
        <f t="shared" si="1249"/>
        <v>0</v>
      </c>
      <c r="J1874" s="57">
        <f t="shared" si="1249"/>
        <v>0</v>
      </c>
      <c r="K1874" s="241">
        <f t="shared" si="1249"/>
        <v>5</v>
      </c>
      <c r="L1874" s="244">
        <f t="shared" si="1249"/>
        <v>99842.9</v>
      </c>
      <c r="M1874" s="51">
        <f>SUM(M1861:M1873)</f>
        <v>5</v>
      </c>
      <c r="N1874" s="244">
        <f>SUM(N1861:N1873)</f>
        <v>99842.9</v>
      </c>
      <c r="O1874" s="97">
        <f>SUM(O1861:O1873)</f>
        <v>0</v>
      </c>
      <c r="P1874" s="236">
        <f>SUM(P1861:P1873)</f>
        <v>0</v>
      </c>
      <c r="Q1874" s="86">
        <f t="shared" ref="Q1874:AJ1874" si="1250">SUM(Q1861:Q1873)</f>
        <v>0</v>
      </c>
      <c r="R1874" s="236">
        <f t="shared" si="1250"/>
        <v>0</v>
      </c>
      <c r="S1874" s="75">
        <f t="shared" si="1250"/>
        <v>0</v>
      </c>
      <c r="T1874" s="46">
        <f t="shared" si="1250"/>
        <v>0</v>
      </c>
      <c r="U1874" s="86">
        <f t="shared" si="1250"/>
        <v>0</v>
      </c>
      <c r="V1874" s="236">
        <f t="shared" si="1250"/>
        <v>0</v>
      </c>
      <c r="W1874" s="236">
        <f t="shared" si="1250"/>
        <v>0</v>
      </c>
      <c r="X1874" s="75">
        <f t="shared" si="1250"/>
        <v>1</v>
      </c>
      <c r="Y1874" s="236">
        <f t="shared" si="1250"/>
        <v>16955.18</v>
      </c>
      <c r="Z1874" s="236">
        <f t="shared" si="1250"/>
        <v>233.39</v>
      </c>
      <c r="AA1874" s="75">
        <f t="shared" si="1250"/>
        <v>1</v>
      </c>
      <c r="AB1874" s="46">
        <f t="shared" si="1250"/>
        <v>233.39</v>
      </c>
      <c r="AC1874" s="86">
        <f t="shared" si="1250"/>
        <v>0</v>
      </c>
      <c r="AD1874" s="46">
        <f t="shared" si="1250"/>
        <v>0</v>
      </c>
      <c r="AE1874" s="86">
        <f t="shared" si="1250"/>
        <v>0</v>
      </c>
      <c r="AF1874" s="46">
        <f t="shared" si="1250"/>
        <v>0</v>
      </c>
      <c r="AG1874" s="75">
        <f t="shared" si="1250"/>
        <v>1</v>
      </c>
      <c r="AH1874" s="46">
        <f t="shared" si="1250"/>
        <v>233.39</v>
      </c>
      <c r="AI1874" s="87" t="e">
        <f t="shared" si="1250"/>
        <v>#DIV/0!</v>
      </c>
      <c r="AJ1874" s="87">
        <f t="shared" si="1250"/>
        <v>0</v>
      </c>
      <c r="AK1874" s="130">
        <f>AK1868</f>
        <v>2.3375723261243415E-3</v>
      </c>
      <c r="AL1874" s="128">
        <f>AH1874/C1861</f>
        <v>2.3375723261243415E-3</v>
      </c>
    </row>
    <row r="1875" spans="1:39" ht="21.75" thickBot="1" x14ac:dyDescent="0.3">
      <c r="AF1875" s="24" t="s">
        <v>113</v>
      </c>
      <c r="AG1875" s="72">
        <v>4.3499999999999996</v>
      </c>
      <c r="AH1875" s="25">
        <f>AH1874/AG1875</f>
        <v>53.652873563218392</v>
      </c>
    </row>
    <row r="1876" spans="1:39" ht="15.75" thickTop="1" x14ac:dyDescent="0.25">
      <c r="A1876" s="721" t="s">
        <v>45</v>
      </c>
      <c r="B1876" s="722"/>
      <c r="C1876" s="722"/>
      <c r="D1876" s="722"/>
      <c r="E1876" s="722"/>
      <c r="F1876" s="722"/>
      <c r="G1876" s="722"/>
      <c r="H1876" s="722"/>
      <c r="I1876" s="722"/>
      <c r="J1876" s="722"/>
      <c r="K1876" s="723"/>
      <c r="L1876" s="722"/>
      <c r="M1876" s="722"/>
      <c r="N1876" s="722"/>
      <c r="O1876" s="722"/>
      <c r="P1876" s="722"/>
      <c r="Q1876" s="724"/>
    </row>
    <row r="1877" spans="1:39" ht="18.75" x14ac:dyDescent="0.3">
      <c r="A1877" s="725"/>
      <c r="B1877" s="726"/>
      <c r="C1877" s="726"/>
      <c r="D1877" s="726"/>
      <c r="E1877" s="726"/>
      <c r="F1877" s="726"/>
      <c r="G1877" s="726"/>
      <c r="H1877" s="726"/>
      <c r="I1877" s="726"/>
      <c r="J1877" s="726"/>
      <c r="K1877" s="727"/>
      <c r="L1877" s="726"/>
      <c r="M1877" s="726"/>
      <c r="N1877" s="726"/>
      <c r="O1877" s="726"/>
      <c r="P1877" s="726"/>
      <c r="Q1877" s="728"/>
      <c r="AF1877" s="33"/>
    </row>
    <row r="1878" spans="1:39" ht="15.75" x14ac:dyDescent="0.25">
      <c r="A1878" s="725"/>
      <c r="B1878" s="726"/>
      <c r="C1878" s="726"/>
      <c r="D1878" s="726"/>
      <c r="E1878" s="726"/>
      <c r="F1878" s="726"/>
      <c r="G1878" s="726"/>
      <c r="H1878" s="726"/>
      <c r="I1878" s="726"/>
      <c r="J1878" s="726"/>
      <c r="K1878" s="727"/>
      <c r="L1878" s="726"/>
      <c r="M1878" s="726"/>
      <c r="N1878" s="726"/>
      <c r="O1878" s="726"/>
      <c r="P1878" s="726"/>
      <c r="Q1878" s="728"/>
      <c r="AE1878" s="34" t="s">
        <v>66</v>
      </c>
      <c r="AF1878" s="24"/>
    </row>
    <row r="1879" spans="1:39" ht="15.75" x14ac:dyDescent="0.25">
      <c r="A1879" s="725"/>
      <c r="B1879" s="726"/>
      <c r="C1879" s="726"/>
      <c r="D1879" s="726"/>
      <c r="E1879" s="726"/>
      <c r="F1879" s="726"/>
      <c r="G1879" s="726"/>
      <c r="H1879" s="726"/>
      <c r="I1879" s="726"/>
      <c r="J1879" s="726"/>
      <c r="K1879" s="727"/>
      <c r="L1879" s="726"/>
      <c r="M1879" s="726"/>
      <c r="N1879" s="726"/>
      <c r="O1879" s="726"/>
      <c r="P1879" s="726"/>
      <c r="Q1879" s="728"/>
      <c r="AE1879" s="34" t="s">
        <v>46</v>
      </c>
      <c r="AF1879" s="54">
        <f>(Z1874-Z1868)+(AF1874-AF1868)</f>
        <v>233.39</v>
      </c>
    </row>
    <row r="1880" spans="1:39" ht="15.75" x14ac:dyDescent="0.25">
      <c r="A1880" s="725"/>
      <c r="B1880" s="726"/>
      <c r="C1880" s="726"/>
      <c r="D1880" s="726"/>
      <c r="E1880" s="726"/>
      <c r="F1880" s="726"/>
      <c r="G1880" s="726"/>
      <c r="H1880" s="726"/>
      <c r="I1880" s="726"/>
      <c r="J1880" s="726"/>
      <c r="K1880" s="727"/>
      <c r="L1880" s="726"/>
      <c r="M1880" s="726"/>
      <c r="N1880" s="726"/>
      <c r="O1880" s="726"/>
      <c r="P1880" s="726"/>
      <c r="Q1880" s="728"/>
      <c r="AE1880" s="34" t="s">
        <v>47</v>
      </c>
      <c r="AF1880" s="54">
        <f>W1874+AD1874</f>
        <v>0</v>
      </c>
    </row>
    <row r="1881" spans="1:39" ht="15.75" x14ac:dyDescent="0.25">
      <c r="A1881" s="725"/>
      <c r="B1881" s="726"/>
      <c r="C1881" s="726"/>
      <c r="D1881" s="726"/>
      <c r="E1881" s="726"/>
      <c r="F1881" s="726"/>
      <c r="G1881" s="726"/>
      <c r="H1881" s="726"/>
      <c r="I1881" s="726"/>
      <c r="J1881" s="726"/>
      <c r="K1881" s="727"/>
      <c r="L1881" s="726"/>
      <c r="M1881" s="726"/>
      <c r="N1881" s="726"/>
      <c r="O1881" s="726"/>
      <c r="P1881" s="726"/>
      <c r="Q1881" s="728"/>
      <c r="AE1881" s="34" t="s">
        <v>48</v>
      </c>
      <c r="AF1881" s="54">
        <f>Z1868+AF1868</f>
        <v>0</v>
      </c>
    </row>
    <row r="1882" spans="1:39" ht="15.75" x14ac:dyDescent="0.25">
      <c r="A1882" s="725"/>
      <c r="B1882" s="726"/>
      <c r="C1882" s="726"/>
      <c r="D1882" s="726"/>
      <c r="E1882" s="726"/>
      <c r="F1882" s="726"/>
      <c r="G1882" s="726"/>
      <c r="H1882" s="726"/>
      <c r="I1882" s="726"/>
      <c r="J1882" s="726"/>
      <c r="K1882" s="727"/>
      <c r="L1882" s="726"/>
      <c r="M1882" s="726"/>
      <c r="N1882" s="726"/>
      <c r="O1882" s="726"/>
      <c r="P1882" s="726"/>
      <c r="Q1882" s="728"/>
      <c r="AE1882" s="34" t="s">
        <v>49</v>
      </c>
      <c r="AF1882" s="55">
        <f>SUM(AF1879:AF1881)</f>
        <v>233.39</v>
      </c>
    </row>
    <row r="1883" spans="1:39" x14ac:dyDescent="0.25">
      <c r="A1883" s="725"/>
      <c r="B1883" s="726"/>
      <c r="C1883" s="726"/>
      <c r="D1883" s="726"/>
      <c r="E1883" s="726"/>
      <c r="F1883" s="726"/>
      <c r="G1883" s="726"/>
      <c r="H1883" s="726"/>
      <c r="I1883" s="726"/>
      <c r="J1883" s="726"/>
      <c r="K1883" s="727"/>
      <c r="L1883" s="726"/>
      <c r="M1883" s="726"/>
      <c r="N1883" s="726"/>
      <c r="O1883" s="726"/>
      <c r="P1883" s="726"/>
      <c r="Q1883" s="728"/>
    </row>
    <row r="1884" spans="1:39" ht="15.75" thickBot="1" x14ac:dyDescent="0.3">
      <c r="A1884" s="729"/>
      <c r="B1884" s="730"/>
      <c r="C1884" s="730"/>
      <c r="D1884" s="730"/>
      <c r="E1884" s="730"/>
      <c r="F1884" s="730"/>
      <c r="G1884" s="730"/>
      <c r="H1884" s="730"/>
      <c r="I1884" s="730"/>
      <c r="J1884" s="730"/>
      <c r="K1884" s="731"/>
      <c r="L1884" s="730"/>
      <c r="M1884" s="730"/>
      <c r="N1884" s="730"/>
      <c r="O1884" s="730"/>
      <c r="P1884" s="730"/>
      <c r="Q1884" s="732"/>
    </row>
    <row r="1885" spans="1:39" ht="15.75" thickTop="1" x14ac:dyDescent="0.25"/>
    <row r="1887" spans="1:39" ht="15.75" thickBot="1" x14ac:dyDescent="0.3"/>
    <row r="1888" spans="1:39" ht="27" thickBot="1" x14ac:dyDescent="0.3">
      <c r="A1888" s="733" t="s">
        <v>150</v>
      </c>
      <c r="B1888" s="734"/>
      <c r="C1888" s="734"/>
      <c r="D1888" s="734"/>
      <c r="E1888" s="734"/>
      <c r="F1888" s="734"/>
      <c r="G1888" s="734"/>
      <c r="H1888" s="734"/>
      <c r="I1888" s="734"/>
      <c r="J1888" s="734"/>
      <c r="K1888" s="735"/>
      <c r="L1888" s="734"/>
      <c r="M1888" s="734"/>
      <c r="N1888" s="734"/>
      <c r="O1888" s="734"/>
      <c r="P1888" s="734"/>
      <c r="Q1888" s="734"/>
      <c r="R1888" s="734"/>
      <c r="S1888" s="734"/>
      <c r="T1888" s="734"/>
      <c r="U1888" s="734"/>
      <c r="V1888" s="734"/>
      <c r="W1888" s="734"/>
      <c r="X1888" s="734"/>
      <c r="Y1888" s="734"/>
      <c r="Z1888" s="734"/>
      <c r="AA1888" s="734"/>
      <c r="AB1888" s="734"/>
      <c r="AC1888" s="734"/>
      <c r="AD1888" s="734"/>
      <c r="AE1888" s="734"/>
      <c r="AF1888" s="734"/>
      <c r="AG1888" s="734"/>
      <c r="AH1888" s="734"/>
      <c r="AI1888" s="734"/>
      <c r="AJ1888" s="734"/>
      <c r="AK1888" s="736"/>
      <c r="AL1888" s="73"/>
      <c r="AM1888" s="45"/>
    </row>
    <row r="1889" spans="1:39" ht="21" customHeight="1" x14ac:dyDescent="0.25">
      <c r="A1889" s="737" t="s">
        <v>114</v>
      </c>
      <c r="B1889" s="738"/>
      <c r="C1889" s="744" t="s">
        <v>41</v>
      </c>
      <c r="D1889" s="745"/>
      <c r="E1889" s="748" t="s">
        <v>100</v>
      </c>
      <c r="F1889" s="749"/>
      <c r="G1889" s="749"/>
      <c r="H1889" s="749"/>
      <c r="I1889" s="749"/>
      <c r="J1889" s="749"/>
      <c r="K1889" s="750"/>
      <c r="L1889" s="749"/>
      <c r="M1889" s="749"/>
      <c r="N1889" s="749"/>
      <c r="O1889" s="754" t="s">
        <v>77</v>
      </c>
      <c r="P1889" s="755"/>
      <c r="Q1889" s="755"/>
      <c r="R1889" s="755"/>
      <c r="S1889" s="755"/>
      <c r="T1889" s="755"/>
      <c r="U1889" s="755"/>
      <c r="V1889" s="755"/>
      <c r="W1889" s="755"/>
      <c r="X1889" s="755"/>
      <c r="Y1889" s="755"/>
      <c r="Z1889" s="755"/>
      <c r="AA1889" s="755"/>
      <c r="AB1889" s="755"/>
      <c r="AC1889" s="755"/>
      <c r="AD1889" s="755"/>
      <c r="AE1889" s="755"/>
      <c r="AF1889" s="755"/>
      <c r="AG1889" s="755"/>
      <c r="AH1889" s="755"/>
      <c r="AI1889" s="755"/>
      <c r="AJ1889" s="755"/>
      <c r="AK1889" s="756"/>
      <c r="AL1889" s="63"/>
    </row>
    <row r="1890" spans="1:39" ht="36" customHeight="1" thickBot="1" x14ac:dyDescent="0.3">
      <c r="A1890" s="739"/>
      <c r="B1890" s="740"/>
      <c r="C1890" s="746"/>
      <c r="D1890" s="747"/>
      <c r="E1890" s="751"/>
      <c r="F1890" s="752"/>
      <c r="G1890" s="752"/>
      <c r="H1890" s="752"/>
      <c r="I1890" s="752"/>
      <c r="J1890" s="752"/>
      <c r="K1890" s="753"/>
      <c r="L1890" s="752"/>
      <c r="M1890" s="752"/>
      <c r="N1890" s="752"/>
      <c r="O1890" s="757"/>
      <c r="P1890" s="758"/>
      <c r="Q1890" s="758"/>
      <c r="R1890" s="758"/>
      <c r="S1890" s="758"/>
      <c r="T1890" s="758"/>
      <c r="U1890" s="758"/>
      <c r="V1890" s="758"/>
      <c r="W1890" s="758"/>
      <c r="X1890" s="758"/>
      <c r="Y1890" s="758"/>
      <c r="Z1890" s="758"/>
      <c r="AA1890" s="758"/>
      <c r="AB1890" s="758"/>
      <c r="AC1890" s="758"/>
      <c r="AD1890" s="758"/>
      <c r="AE1890" s="758"/>
      <c r="AF1890" s="758"/>
      <c r="AG1890" s="758"/>
      <c r="AH1890" s="758"/>
      <c r="AI1890" s="758"/>
      <c r="AJ1890" s="758"/>
      <c r="AK1890" s="759"/>
      <c r="AL1890" s="63"/>
    </row>
    <row r="1891" spans="1:39" s="33" customFormat="1" ht="84" customHeight="1" thickBot="1" x14ac:dyDescent="0.35">
      <c r="A1891" s="739"/>
      <c r="B1891" s="741"/>
      <c r="C1891" s="760" t="s">
        <v>43</v>
      </c>
      <c r="D1891" s="762" t="s">
        <v>44</v>
      </c>
      <c r="E1891" s="764" t="s">
        <v>59</v>
      </c>
      <c r="F1891" s="765"/>
      <c r="G1891" s="765"/>
      <c r="H1891" s="766"/>
      <c r="I1891" s="767" t="s">
        <v>58</v>
      </c>
      <c r="J1891" s="768"/>
      <c r="K1891" s="769"/>
      <c r="L1891" s="770"/>
      <c r="M1891" s="771" t="s">
        <v>49</v>
      </c>
      <c r="N1891" s="772"/>
      <c r="O1891" s="773" t="s">
        <v>103</v>
      </c>
      <c r="P1891" s="774"/>
      <c r="Q1891" s="774"/>
      <c r="R1891" s="775"/>
      <c r="S1891" s="776" t="s">
        <v>49</v>
      </c>
      <c r="T1891" s="777"/>
      <c r="U1891" s="778" t="s">
        <v>104</v>
      </c>
      <c r="V1891" s="779"/>
      <c r="W1891" s="779"/>
      <c r="X1891" s="779"/>
      <c r="Y1891" s="779"/>
      <c r="Z1891" s="780"/>
      <c r="AA1891" s="781" t="s">
        <v>49</v>
      </c>
      <c r="AB1891" s="782"/>
      <c r="AC1891" s="783" t="s">
        <v>105</v>
      </c>
      <c r="AD1891" s="784"/>
      <c r="AE1891" s="784"/>
      <c r="AF1891" s="785"/>
      <c r="AG1891" s="786" t="s">
        <v>49</v>
      </c>
      <c r="AH1891" s="787"/>
      <c r="AI1891" s="788" t="s">
        <v>23</v>
      </c>
      <c r="AJ1891" s="789"/>
      <c r="AK1891" s="790"/>
      <c r="AL1891" s="62"/>
    </row>
    <row r="1892" spans="1:39" ht="113.25" thickBot="1" x14ac:dyDescent="0.3">
      <c r="A1892" s="742"/>
      <c r="B1892" s="743"/>
      <c r="C1892" s="761"/>
      <c r="D1892" s="763"/>
      <c r="E1892" s="91" t="s">
        <v>81</v>
      </c>
      <c r="F1892" s="619" t="s">
        <v>82</v>
      </c>
      <c r="G1892" s="91" t="s">
        <v>83</v>
      </c>
      <c r="H1892" s="619" t="s">
        <v>84</v>
      </c>
      <c r="I1892" s="197" t="s">
        <v>81</v>
      </c>
      <c r="J1892" s="64" t="s">
        <v>92</v>
      </c>
      <c r="K1892" s="197" t="s">
        <v>93</v>
      </c>
      <c r="L1892" s="64" t="s">
        <v>94</v>
      </c>
      <c r="M1892" s="98" t="s">
        <v>85</v>
      </c>
      <c r="N1892" s="207" t="s">
        <v>86</v>
      </c>
      <c r="O1892" s="100" t="s">
        <v>87</v>
      </c>
      <c r="P1892" s="102" t="s">
        <v>101</v>
      </c>
      <c r="Q1892" s="100" t="s">
        <v>88</v>
      </c>
      <c r="R1892" s="102" t="s">
        <v>102</v>
      </c>
      <c r="S1892" s="103" t="s">
        <v>89</v>
      </c>
      <c r="T1892" s="213" t="s">
        <v>90</v>
      </c>
      <c r="U1892" s="104" t="s">
        <v>87</v>
      </c>
      <c r="V1892" s="107" t="s">
        <v>106</v>
      </c>
      <c r="W1892" s="105" t="s">
        <v>107</v>
      </c>
      <c r="X1892" s="108" t="s">
        <v>88</v>
      </c>
      <c r="Y1892" s="107" t="s">
        <v>108</v>
      </c>
      <c r="Z1892" s="105" t="s">
        <v>109</v>
      </c>
      <c r="AA1892" s="110" t="s">
        <v>95</v>
      </c>
      <c r="AB1892" s="111" t="s">
        <v>96</v>
      </c>
      <c r="AC1892" s="112" t="s">
        <v>87</v>
      </c>
      <c r="AD1892" s="113" t="s">
        <v>101</v>
      </c>
      <c r="AE1892" s="112" t="s">
        <v>88</v>
      </c>
      <c r="AF1892" s="113" t="s">
        <v>102</v>
      </c>
      <c r="AG1892" s="114" t="s">
        <v>91</v>
      </c>
      <c r="AH1892" s="115" t="s">
        <v>110</v>
      </c>
      <c r="AI1892" s="120" t="s">
        <v>111</v>
      </c>
      <c r="AJ1892" s="122" t="s">
        <v>112</v>
      </c>
      <c r="AK1892" s="151" t="s">
        <v>79</v>
      </c>
      <c r="AL1892" s="58"/>
      <c r="AM1892" s="59"/>
    </row>
    <row r="1893" spans="1:39" ht="15.75" thickBot="1" x14ac:dyDescent="0.3">
      <c r="A1893" s="708" t="s">
        <v>1</v>
      </c>
      <c r="B1893" s="709"/>
      <c r="C1893" s="139" t="s">
        <v>2</v>
      </c>
      <c r="D1893" s="143" t="s">
        <v>3</v>
      </c>
      <c r="E1893" s="144" t="s">
        <v>4</v>
      </c>
      <c r="F1893" s="264" t="s">
        <v>5</v>
      </c>
      <c r="G1893" s="144" t="s">
        <v>33</v>
      </c>
      <c r="H1893" s="264" t="s">
        <v>34</v>
      </c>
      <c r="I1893" s="263" t="s">
        <v>18</v>
      </c>
      <c r="J1893" s="146" t="s">
        <v>19</v>
      </c>
      <c r="K1893" s="263" t="s">
        <v>20</v>
      </c>
      <c r="L1893" s="264" t="s">
        <v>21</v>
      </c>
      <c r="M1893" s="145" t="s">
        <v>22</v>
      </c>
      <c r="N1893" s="264" t="s">
        <v>35</v>
      </c>
      <c r="O1893" s="144" t="s">
        <v>36</v>
      </c>
      <c r="P1893" s="264" t="s">
        <v>37</v>
      </c>
      <c r="Q1893" s="144" t="s">
        <v>38</v>
      </c>
      <c r="R1893" s="264" t="s">
        <v>24</v>
      </c>
      <c r="S1893" s="145" t="s">
        <v>25</v>
      </c>
      <c r="T1893" s="146" t="s">
        <v>26</v>
      </c>
      <c r="U1893" s="144" t="s">
        <v>27</v>
      </c>
      <c r="V1893" s="88" t="s">
        <v>28</v>
      </c>
      <c r="W1893" s="147" t="s">
        <v>29</v>
      </c>
      <c r="X1893" s="148" t="s">
        <v>30</v>
      </c>
      <c r="Y1893" s="89" t="s">
        <v>31</v>
      </c>
      <c r="Z1893" s="264" t="s">
        <v>32</v>
      </c>
      <c r="AA1893" s="145" t="s">
        <v>51</v>
      </c>
      <c r="AB1893" s="140" t="s">
        <v>52</v>
      </c>
      <c r="AC1893" s="144" t="s">
        <v>53</v>
      </c>
      <c r="AD1893" s="140" t="s">
        <v>54</v>
      </c>
      <c r="AE1893" s="144" t="s">
        <v>55</v>
      </c>
      <c r="AF1893" s="140" t="s">
        <v>56</v>
      </c>
      <c r="AG1893" s="145" t="s">
        <v>60</v>
      </c>
      <c r="AH1893" s="140" t="s">
        <v>61</v>
      </c>
      <c r="AI1893" s="139" t="s">
        <v>62</v>
      </c>
      <c r="AJ1893" s="140" t="s">
        <v>63</v>
      </c>
      <c r="AK1893" s="152" t="s">
        <v>64</v>
      </c>
      <c r="AL1893" s="60"/>
      <c r="AM1893" s="59"/>
    </row>
    <row r="1894" spans="1:39" ht="37.5" x14ac:dyDescent="0.25">
      <c r="A1894" s="31">
        <v>1</v>
      </c>
      <c r="B1894" s="131" t="s">
        <v>71</v>
      </c>
      <c r="C1894" s="864">
        <f>C1861</f>
        <v>99842.9</v>
      </c>
      <c r="D1894" s="865">
        <f>C1894-AH1906</f>
        <v>99609.51</v>
      </c>
      <c r="E1894" s="467">
        <v>0</v>
      </c>
      <c r="F1894" s="468">
        <v>0</v>
      </c>
      <c r="G1894" s="434">
        <v>2</v>
      </c>
      <c r="H1894" s="475">
        <v>57750.98</v>
      </c>
      <c r="I1894" s="199">
        <v>0</v>
      </c>
      <c r="J1894" s="437">
        <v>0</v>
      </c>
      <c r="K1894" s="199">
        <v>2</v>
      </c>
      <c r="L1894" s="437">
        <v>57750.98</v>
      </c>
      <c r="M1894" s="248">
        <f t="shared" ref="M1894:M1905" si="1251">SUM(I1894,K1894)</f>
        <v>2</v>
      </c>
      <c r="N1894" s="249">
        <f t="shared" ref="N1894:N1905" si="1252">SUM(J1894,L1894)</f>
        <v>57750.98</v>
      </c>
      <c r="O1894" s="436">
        <v>0</v>
      </c>
      <c r="P1894" s="428">
        <v>0</v>
      </c>
      <c r="Q1894" s="436">
        <v>0</v>
      </c>
      <c r="R1894" s="428">
        <v>0</v>
      </c>
      <c r="S1894" s="245">
        <f t="shared" ref="S1894:S1905" si="1253">O1894+Q1894</f>
        <v>0</v>
      </c>
      <c r="T1894" s="246">
        <f t="shared" ref="T1894:T1905" si="1254">P1894+R1894</f>
        <v>0</v>
      </c>
      <c r="U1894" s="443">
        <v>0</v>
      </c>
      <c r="V1894" s="444">
        <v>0</v>
      </c>
      <c r="W1894" s="442">
        <v>0</v>
      </c>
      <c r="X1894" s="452">
        <v>1</v>
      </c>
      <c r="Y1894" s="444">
        <v>16955.18</v>
      </c>
      <c r="Z1894" s="442">
        <v>233.39</v>
      </c>
      <c r="AA1894" s="239">
        <f t="shared" ref="AA1894:AA1905" si="1255">U1894+X1894</f>
        <v>1</v>
      </c>
      <c r="AB1894" s="229">
        <f t="shared" ref="AB1894:AB1905" si="1256">W1894+Z1894</f>
        <v>233.39</v>
      </c>
      <c r="AC1894" s="425">
        <v>0</v>
      </c>
      <c r="AD1894" s="431">
        <v>0</v>
      </c>
      <c r="AE1894" s="425">
        <v>0</v>
      </c>
      <c r="AF1894" s="431">
        <v>0</v>
      </c>
      <c r="AG1894" s="261">
        <f t="shared" ref="AG1894:AG1905" si="1257">U1894+X1894+AC1894+AE1894</f>
        <v>1</v>
      </c>
      <c r="AH1894" s="262">
        <f t="shared" ref="AH1894:AH1905" si="1258">W1894+Z1894+AD1894+AF1894</f>
        <v>233.39</v>
      </c>
      <c r="AI1894" s="67">
        <f>AD1894/C1861</f>
        <v>0</v>
      </c>
      <c r="AJ1894" s="141">
        <f>AF1894/C1861</f>
        <v>0</v>
      </c>
      <c r="AK1894" s="153">
        <f>AH1894/C1861</f>
        <v>2.3375723261243415E-3</v>
      </c>
      <c r="AL1894" s="61"/>
      <c r="AM1894" s="59"/>
    </row>
    <row r="1895" spans="1:39" ht="75" x14ac:dyDescent="0.25">
      <c r="A1895" s="32">
        <v>2</v>
      </c>
      <c r="B1895" s="131" t="s">
        <v>72</v>
      </c>
      <c r="C1895" s="864"/>
      <c r="D1895" s="865"/>
      <c r="E1895" s="467"/>
      <c r="F1895" s="468"/>
      <c r="G1895" s="434"/>
      <c r="H1895" s="475"/>
      <c r="I1895" s="199"/>
      <c r="J1895" s="437"/>
      <c r="K1895" s="199"/>
      <c r="L1895" s="437"/>
      <c r="M1895" s="248">
        <f t="shared" si="1251"/>
        <v>0</v>
      </c>
      <c r="N1895" s="249">
        <f t="shared" si="1252"/>
        <v>0</v>
      </c>
      <c r="O1895" s="436"/>
      <c r="P1895" s="428"/>
      <c r="Q1895" s="436"/>
      <c r="R1895" s="428"/>
      <c r="S1895" s="245">
        <f t="shared" si="1253"/>
        <v>0</v>
      </c>
      <c r="T1895" s="246">
        <f t="shared" si="1254"/>
        <v>0</v>
      </c>
      <c r="U1895" s="443"/>
      <c r="V1895" s="444"/>
      <c r="W1895" s="442"/>
      <c r="X1895" s="452"/>
      <c r="Y1895" s="444"/>
      <c r="Z1895" s="442"/>
      <c r="AA1895" s="239">
        <f t="shared" si="1255"/>
        <v>0</v>
      </c>
      <c r="AB1895" s="229">
        <f t="shared" si="1256"/>
        <v>0</v>
      </c>
      <c r="AC1895" s="425"/>
      <c r="AD1895" s="431"/>
      <c r="AE1895" s="425"/>
      <c r="AF1895" s="431"/>
      <c r="AG1895" s="261">
        <f t="shared" si="1257"/>
        <v>0</v>
      </c>
      <c r="AH1895" s="262">
        <f t="shared" si="1258"/>
        <v>0</v>
      </c>
      <c r="AI1895" s="67">
        <f>AD1895/C1861</f>
        <v>0</v>
      </c>
      <c r="AJ1895" s="141">
        <f>AF1895/C1861</f>
        <v>0</v>
      </c>
      <c r="AK1895" s="153">
        <f>AH1895/C1861</f>
        <v>0</v>
      </c>
      <c r="AL1895" s="61"/>
      <c r="AM1895" s="59"/>
    </row>
    <row r="1896" spans="1:39" ht="37.5" x14ac:dyDescent="0.25">
      <c r="A1896" s="32">
        <v>3</v>
      </c>
      <c r="B1896" s="131" t="s">
        <v>73</v>
      </c>
      <c r="C1896" s="864"/>
      <c r="D1896" s="865"/>
      <c r="E1896" s="467"/>
      <c r="F1896" s="468"/>
      <c r="G1896" s="434"/>
      <c r="H1896" s="475"/>
      <c r="I1896" s="199"/>
      <c r="J1896" s="437"/>
      <c r="K1896" s="199"/>
      <c r="L1896" s="437"/>
      <c r="M1896" s="248">
        <f t="shared" si="1251"/>
        <v>0</v>
      </c>
      <c r="N1896" s="249">
        <f t="shared" si="1252"/>
        <v>0</v>
      </c>
      <c r="O1896" s="436"/>
      <c r="P1896" s="428"/>
      <c r="Q1896" s="436"/>
      <c r="R1896" s="428"/>
      <c r="S1896" s="245">
        <f t="shared" si="1253"/>
        <v>0</v>
      </c>
      <c r="T1896" s="246">
        <f t="shared" si="1254"/>
        <v>0</v>
      </c>
      <c r="U1896" s="443"/>
      <c r="V1896" s="444"/>
      <c r="W1896" s="442"/>
      <c r="X1896" s="452"/>
      <c r="Y1896" s="444"/>
      <c r="Z1896" s="442"/>
      <c r="AA1896" s="239">
        <f t="shared" si="1255"/>
        <v>0</v>
      </c>
      <c r="AB1896" s="229">
        <f t="shared" si="1256"/>
        <v>0</v>
      </c>
      <c r="AC1896" s="425"/>
      <c r="AD1896" s="431"/>
      <c r="AE1896" s="425"/>
      <c r="AF1896" s="431"/>
      <c r="AG1896" s="261">
        <f t="shared" si="1257"/>
        <v>0</v>
      </c>
      <c r="AH1896" s="262">
        <f t="shared" si="1258"/>
        <v>0</v>
      </c>
      <c r="AI1896" s="67">
        <f>AD1896/C1861</f>
        <v>0</v>
      </c>
      <c r="AJ1896" s="141">
        <f>AF1896/C1861</f>
        <v>0</v>
      </c>
      <c r="AK1896" s="153">
        <f>AH1896/C1861</f>
        <v>0</v>
      </c>
      <c r="AL1896" s="61"/>
      <c r="AM1896" s="59"/>
    </row>
    <row r="1897" spans="1:39" ht="37.5" x14ac:dyDescent="0.25">
      <c r="A1897" s="32">
        <v>4</v>
      </c>
      <c r="B1897" s="131" t="s">
        <v>74</v>
      </c>
      <c r="C1897" s="864"/>
      <c r="D1897" s="865"/>
      <c r="E1897" s="467"/>
      <c r="F1897" s="468"/>
      <c r="G1897" s="434"/>
      <c r="H1897" s="475"/>
      <c r="I1897" s="199"/>
      <c r="J1897" s="437"/>
      <c r="K1897" s="199"/>
      <c r="L1897" s="437"/>
      <c r="M1897" s="248">
        <f t="shared" si="1251"/>
        <v>0</v>
      </c>
      <c r="N1897" s="249">
        <f t="shared" si="1252"/>
        <v>0</v>
      </c>
      <c r="O1897" s="436"/>
      <c r="P1897" s="428"/>
      <c r="Q1897" s="436"/>
      <c r="R1897" s="428"/>
      <c r="S1897" s="245">
        <f t="shared" si="1253"/>
        <v>0</v>
      </c>
      <c r="T1897" s="246">
        <f t="shared" si="1254"/>
        <v>0</v>
      </c>
      <c r="U1897" s="443"/>
      <c r="V1897" s="444"/>
      <c r="W1897" s="442"/>
      <c r="X1897" s="452"/>
      <c r="Y1897" s="444"/>
      <c r="Z1897" s="442"/>
      <c r="AA1897" s="239">
        <f t="shared" si="1255"/>
        <v>0</v>
      </c>
      <c r="AB1897" s="229">
        <f t="shared" si="1256"/>
        <v>0</v>
      </c>
      <c r="AC1897" s="425"/>
      <c r="AD1897" s="431"/>
      <c r="AE1897" s="425"/>
      <c r="AF1897" s="431"/>
      <c r="AG1897" s="261">
        <f t="shared" si="1257"/>
        <v>0</v>
      </c>
      <c r="AH1897" s="262">
        <f t="shared" si="1258"/>
        <v>0</v>
      </c>
      <c r="AI1897" s="67">
        <f>AD1897/C1861</f>
        <v>0</v>
      </c>
      <c r="AJ1897" s="141">
        <f>AF1897/C1861</f>
        <v>0</v>
      </c>
      <c r="AK1897" s="153">
        <f>AH1897/C1861</f>
        <v>0</v>
      </c>
      <c r="AL1897" s="61"/>
      <c r="AM1897" s="59"/>
    </row>
    <row r="1898" spans="1:39" ht="37.5" x14ac:dyDescent="0.25">
      <c r="A1898" s="32">
        <v>5</v>
      </c>
      <c r="B1898" s="131" t="s">
        <v>75</v>
      </c>
      <c r="C1898" s="864"/>
      <c r="D1898" s="865"/>
      <c r="E1898" s="467"/>
      <c r="F1898" s="468"/>
      <c r="G1898" s="434"/>
      <c r="H1898" s="475"/>
      <c r="I1898" s="199"/>
      <c r="J1898" s="437"/>
      <c r="K1898" s="199"/>
      <c r="L1898" s="437"/>
      <c r="M1898" s="248">
        <f t="shared" si="1251"/>
        <v>0</v>
      </c>
      <c r="N1898" s="249">
        <f t="shared" si="1252"/>
        <v>0</v>
      </c>
      <c r="O1898" s="436"/>
      <c r="P1898" s="494"/>
      <c r="Q1898" s="436"/>
      <c r="R1898" s="428"/>
      <c r="S1898" s="245">
        <f t="shared" si="1253"/>
        <v>0</v>
      </c>
      <c r="T1898" s="246">
        <f t="shared" si="1254"/>
        <v>0</v>
      </c>
      <c r="U1898" s="443"/>
      <c r="V1898" s="444"/>
      <c r="W1898" s="442"/>
      <c r="X1898" s="452"/>
      <c r="Y1898" s="444"/>
      <c r="Z1898" s="442"/>
      <c r="AA1898" s="239">
        <f t="shared" si="1255"/>
        <v>0</v>
      </c>
      <c r="AB1898" s="229">
        <f t="shared" si="1256"/>
        <v>0</v>
      </c>
      <c r="AC1898" s="425"/>
      <c r="AD1898" s="431"/>
      <c r="AE1898" s="425"/>
      <c r="AF1898" s="431"/>
      <c r="AG1898" s="261">
        <f t="shared" si="1257"/>
        <v>0</v>
      </c>
      <c r="AH1898" s="262">
        <f t="shared" si="1258"/>
        <v>0</v>
      </c>
      <c r="AI1898" s="67">
        <f>AD1898/C1861</f>
        <v>0</v>
      </c>
      <c r="AJ1898" s="141">
        <f>AF1898/C1861</f>
        <v>0</v>
      </c>
      <c r="AK1898" s="153">
        <f>AH1898/C1861</f>
        <v>0</v>
      </c>
      <c r="AL1898" s="61"/>
      <c r="AM1898" s="59"/>
    </row>
    <row r="1899" spans="1:39" ht="37.5" x14ac:dyDescent="0.25">
      <c r="A1899" s="32">
        <v>6</v>
      </c>
      <c r="B1899" s="131" t="s">
        <v>76</v>
      </c>
      <c r="C1899" s="864"/>
      <c r="D1899" s="865"/>
      <c r="E1899" s="467"/>
      <c r="F1899" s="468"/>
      <c r="G1899" s="434"/>
      <c r="H1899" s="475"/>
      <c r="I1899" s="199"/>
      <c r="J1899" s="440"/>
      <c r="K1899" s="199"/>
      <c r="L1899" s="437"/>
      <c r="M1899" s="248">
        <f t="shared" si="1251"/>
        <v>0</v>
      </c>
      <c r="N1899" s="249">
        <f t="shared" si="1252"/>
        <v>0</v>
      </c>
      <c r="O1899" s="436"/>
      <c r="P1899" s="494"/>
      <c r="Q1899" s="436"/>
      <c r="R1899" s="428"/>
      <c r="S1899" s="245">
        <f t="shared" si="1253"/>
        <v>0</v>
      </c>
      <c r="T1899" s="246">
        <f t="shared" si="1254"/>
        <v>0</v>
      </c>
      <c r="U1899" s="443"/>
      <c r="V1899" s="444"/>
      <c r="W1899" s="442"/>
      <c r="X1899" s="452"/>
      <c r="Y1899" s="444"/>
      <c r="Z1899" s="442"/>
      <c r="AA1899" s="239">
        <f t="shared" si="1255"/>
        <v>0</v>
      </c>
      <c r="AB1899" s="229">
        <f t="shared" si="1256"/>
        <v>0</v>
      </c>
      <c r="AC1899" s="425"/>
      <c r="AD1899" s="431"/>
      <c r="AE1899" s="425"/>
      <c r="AF1899" s="431"/>
      <c r="AG1899" s="261">
        <f t="shared" si="1257"/>
        <v>0</v>
      </c>
      <c r="AH1899" s="262">
        <f t="shared" si="1258"/>
        <v>0</v>
      </c>
      <c r="AI1899" s="67">
        <f>AD1899/C1861</f>
        <v>0</v>
      </c>
      <c r="AJ1899" s="141">
        <f>AF1899/C1861</f>
        <v>0</v>
      </c>
      <c r="AK1899" s="153">
        <f>AH1899/C1861</f>
        <v>0</v>
      </c>
      <c r="AL1899" s="61"/>
      <c r="AM1899" s="59"/>
    </row>
    <row r="1900" spans="1:39" ht="38.25" thickBot="1" x14ac:dyDescent="0.35">
      <c r="A1900" s="32">
        <v>7</v>
      </c>
      <c r="B1900" s="132" t="s">
        <v>42</v>
      </c>
      <c r="C1900" s="864"/>
      <c r="D1900" s="865"/>
      <c r="E1900" s="467"/>
      <c r="F1900" s="468"/>
      <c r="G1900" s="434"/>
      <c r="H1900" s="475"/>
      <c r="I1900" s="199"/>
      <c r="J1900" s="440"/>
      <c r="K1900" s="199"/>
      <c r="L1900" s="437"/>
      <c r="M1900" s="248">
        <f t="shared" si="1251"/>
        <v>0</v>
      </c>
      <c r="N1900" s="249">
        <f t="shared" si="1252"/>
        <v>0</v>
      </c>
      <c r="O1900" s="436"/>
      <c r="P1900" s="494"/>
      <c r="Q1900" s="436"/>
      <c r="R1900" s="428"/>
      <c r="S1900" s="245">
        <f t="shared" si="1253"/>
        <v>0</v>
      </c>
      <c r="T1900" s="246">
        <f t="shared" si="1254"/>
        <v>0</v>
      </c>
      <c r="U1900" s="443"/>
      <c r="V1900" s="444"/>
      <c r="W1900" s="442"/>
      <c r="X1900" s="452"/>
      <c r="Y1900" s="444"/>
      <c r="Z1900" s="442"/>
      <c r="AA1900" s="239">
        <f t="shared" si="1255"/>
        <v>0</v>
      </c>
      <c r="AB1900" s="229">
        <f t="shared" si="1256"/>
        <v>0</v>
      </c>
      <c r="AC1900" s="425"/>
      <c r="AD1900" s="431"/>
      <c r="AE1900" s="425"/>
      <c r="AF1900" s="431"/>
      <c r="AG1900" s="261">
        <f t="shared" si="1257"/>
        <v>0</v>
      </c>
      <c r="AH1900" s="262">
        <f t="shared" si="1258"/>
        <v>0</v>
      </c>
      <c r="AI1900" s="67">
        <f>AD1900/C1861</f>
        <v>0</v>
      </c>
      <c r="AJ1900" s="141">
        <f>AF1900/C1861</f>
        <v>0</v>
      </c>
      <c r="AK1900" s="153">
        <f>AH1900/C1861</f>
        <v>0</v>
      </c>
      <c r="AL1900" s="61"/>
      <c r="AM1900" s="59"/>
    </row>
    <row r="1901" spans="1:39" ht="38.25" thickBot="1" x14ac:dyDescent="0.3">
      <c r="A1901" s="32">
        <v>8</v>
      </c>
      <c r="B1901" s="133" t="s">
        <v>67</v>
      </c>
      <c r="C1901" s="864"/>
      <c r="D1901" s="865"/>
      <c r="E1901" s="467"/>
      <c r="F1901" s="468"/>
      <c r="G1901" s="434"/>
      <c r="H1901" s="475"/>
      <c r="I1901" s="199"/>
      <c r="J1901" s="440"/>
      <c r="K1901" s="199"/>
      <c r="L1901" s="437"/>
      <c r="M1901" s="248">
        <f t="shared" si="1251"/>
        <v>0</v>
      </c>
      <c r="N1901" s="249">
        <f t="shared" si="1252"/>
        <v>0</v>
      </c>
      <c r="O1901" s="436"/>
      <c r="P1901" s="494"/>
      <c r="Q1901" s="436"/>
      <c r="R1901" s="428"/>
      <c r="S1901" s="245">
        <f t="shared" si="1253"/>
        <v>0</v>
      </c>
      <c r="T1901" s="246">
        <f t="shared" si="1254"/>
        <v>0</v>
      </c>
      <c r="U1901" s="443"/>
      <c r="V1901" s="444"/>
      <c r="W1901" s="442"/>
      <c r="X1901" s="452"/>
      <c r="Y1901" s="444"/>
      <c r="Z1901" s="442"/>
      <c r="AA1901" s="239">
        <f t="shared" si="1255"/>
        <v>0</v>
      </c>
      <c r="AB1901" s="229">
        <f t="shared" si="1256"/>
        <v>0</v>
      </c>
      <c r="AC1901" s="425"/>
      <c r="AD1901" s="431"/>
      <c r="AE1901" s="425"/>
      <c r="AF1901" s="431"/>
      <c r="AG1901" s="261">
        <f t="shared" si="1257"/>
        <v>0</v>
      </c>
      <c r="AH1901" s="262">
        <f t="shared" si="1258"/>
        <v>0</v>
      </c>
      <c r="AI1901" s="67">
        <f>AD1901/C1861</f>
        <v>0</v>
      </c>
      <c r="AJ1901" s="141">
        <f>AF1901/C1861</f>
        <v>0</v>
      </c>
      <c r="AK1901" s="153">
        <f>AH1901/C1861</f>
        <v>0</v>
      </c>
      <c r="AL1901" s="61"/>
      <c r="AM1901" s="59"/>
    </row>
    <row r="1902" spans="1:39" ht="21" x14ac:dyDescent="0.25">
      <c r="A1902" s="14" t="s">
        <v>69</v>
      </c>
      <c r="B1902" s="357" t="s">
        <v>301</v>
      </c>
      <c r="C1902" s="864"/>
      <c r="D1902" s="865"/>
      <c r="E1902" s="467">
        <v>0</v>
      </c>
      <c r="F1902" s="468">
        <v>0</v>
      </c>
      <c r="G1902" s="434">
        <v>2</v>
      </c>
      <c r="H1902" s="475">
        <v>27314.04</v>
      </c>
      <c r="I1902" s="199">
        <v>0</v>
      </c>
      <c r="J1902" s="440">
        <v>0</v>
      </c>
      <c r="K1902" s="199">
        <v>1</v>
      </c>
      <c r="L1902" s="437">
        <v>17256.5</v>
      </c>
      <c r="M1902" s="248">
        <f t="shared" si="1251"/>
        <v>1</v>
      </c>
      <c r="N1902" s="249">
        <f t="shared" si="1252"/>
        <v>17256.5</v>
      </c>
      <c r="O1902" s="436">
        <v>0</v>
      </c>
      <c r="P1902" s="494">
        <v>0</v>
      </c>
      <c r="Q1902" s="436">
        <v>0</v>
      </c>
      <c r="R1902" s="428">
        <v>0</v>
      </c>
      <c r="S1902" s="245">
        <f t="shared" si="1253"/>
        <v>0</v>
      </c>
      <c r="T1902" s="246">
        <f t="shared" si="1254"/>
        <v>0</v>
      </c>
      <c r="U1902" s="443">
        <v>0</v>
      </c>
      <c r="V1902" s="444">
        <v>0</v>
      </c>
      <c r="W1902" s="442">
        <v>0</v>
      </c>
      <c r="X1902" s="452">
        <v>0</v>
      </c>
      <c r="Y1902" s="444">
        <v>0</v>
      </c>
      <c r="Z1902" s="442">
        <v>0</v>
      </c>
      <c r="AA1902" s="239">
        <f t="shared" si="1255"/>
        <v>0</v>
      </c>
      <c r="AB1902" s="229">
        <f t="shared" si="1256"/>
        <v>0</v>
      </c>
      <c r="AC1902" s="425">
        <v>0</v>
      </c>
      <c r="AD1902" s="431">
        <v>0</v>
      </c>
      <c r="AE1902" s="425">
        <v>0</v>
      </c>
      <c r="AF1902" s="431">
        <v>0</v>
      </c>
      <c r="AG1902" s="261">
        <f t="shared" si="1257"/>
        <v>0</v>
      </c>
      <c r="AH1902" s="262">
        <f t="shared" si="1258"/>
        <v>0</v>
      </c>
      <c r="AI1902" s="67">
        <f>AD1902/C1861</f>
        <v>0</v>
      </c>
      <c r="AJ1902" s="141">
        <f>AF1902/C1861</f>
        <v>0</v>
      </c>
      <c r="AK1902" s="153">
        <f>AH1902/C1861</f>
        <v>0</v>
      </c>
      <c r="AL1902" s="61"/>
      <c r="AM1902" s="59"/>
    </row>
    <row r="1903" spans="1:39" ht="21" x14ac:dyDescent="0.25">
      <c r="A1903" s="14" t="s">
        <v>68</v>
      </c>
      <c r="B1903" s="357" t="s">
        <v>302</v>
      </c>
      <c r="C1903" s="864"/>
      <c r="D1903" s="865"/>
      <c r="E1903" s="467">
        <v>0</v>
      </c>
      <c r="F1903" s="468">
        <v>0</v>
      </c>
      <c r="G1903" s="434">
        <v>1</v>
      </c>
      <c r="H1903" s="475">
        <v>9616.16</v>
      </c>
      <c r="I1903" s="199">
        <v>0</v>
      </c>
      <c r="J1903" s="440">
        <v>0</v>
      </c>
      <c r="K1903" s="199">
        <v>1</v>
      </c>
      <c r="L1903" s="437">
        <v>9616.16</v>
      </c>
      <c r="M1903" s="248">
        <f t="shared" si="1251"/>
        <v>1</v>
      </c>
      <c r="N1903" s="249">
        <f t="shared" si="1252"/>
        <v>9616.16</v>
      </c>
      <c r="O1903" s="436">
        <v>0</v>
      </c>
      <c r="P1903" s="494">
        <v>0</v>
      </c>
      <c r="Q1903" s="436">
        <v>0</v>
      </c>
      <c r="R1903" s="428">
        <v>0</v>
      </c>
      <c r="S1903" s="245">
        <f t="shared" si="1253"/>
        <v>0</v>
      </c>
      <c r="T1903" s="246">
        <f t="shared" si="1254"/>
        <v>0</v>
      </c>
      <c r="U1903" s="443">
        <v>0</v>
      </c>
      <c r="V1903" s="444">
        <v>0</v>
      </c>
      <c r="W1903" s="442">
        <v>0</v>
      </c>
      <c r="X1903" s="452">
        <v>0</v>
      </c>
      <c r="Y1903" s="444">
        <v>0</v>
      </c>
      <c r="Z1903" s="442">
        <v>0</v>
      </c>
      <c r="AA1903" s="239">
        <f t="shared" si="1255"/>
        <v>0</v>
      </c>
      <c r="AB1903" s="229">
        <f t="shared" si="1256"/>
        <v>0</v>
      </c>
      <c r="AC1903" s="425">
        <v>0</v>
      </c>
      <c r="AD1903" s="431">
        <v>0</v>
      </c>
      <c r="AE1903" s="425">
        <v>0</v>
      </c>
      <c r="AF1903" s="431">
        <v>0</v>
      </c>
      <c r="AG1903" s="261">
        <f t="shared" si="1257"/>
        <v>0</v>
      </c>
      <c r="AH1903" s="262">
        <f t="shared" si="1258"/>
        <v>0</v>
      </c>
      <c r="AI1903" s="67">
        <f>AD1903/C1861</f>
        <v>0</v>
      </c>
      <c r="AJ1903" s="141">
        <f>AF1903/C1861</f>
        <v>0</v>
      </c>
      <c r="AK1903" s="153">
        <f>AH1903/C1861</f>
        <v>0</v>
      </c>
      <c r="AL1903" s="61"/>
      <c r="AM1903" s="59"/>
    </row>
    <row r="1904" spans="1:39" s="423" customFormat="1" ht="21" x14ac:dyDescent="0.25">
      <c r="A1904" s="426" t="s">
        <v>70</v>
      </c>
      <c r="B1904" s="357" t="s">
        <v>294</v>
      </c>
      <c r="C1904" s="883"/>
      <c r="D1904" s="884"/>
      <c r="E1904" s="467">
        <v>0</v>
      </c>
      <c r="F1904" s="468">
        <v>0</v>
      </c>
      <c r="G1904" s="434">
        <v>1</v>
      </c>
      <c r="H1904" s="475">
        <v>15219.26</v>
      </c>
      <c r="I1904" s="199">
        <v>0</v>
      </c>
      <c r="J1904" s="440">
        <v>0</v>
      </c>
      <c r="K1904" s="199">
        <v>1</v>
      </c>
      <c r="L1904" s="437">
        <v>15219.26</v>
      </c>
      <c r="M1904" s="463">
        <f t="shared" ref="M1904" si="1259">SUM(I1904,K1904)</f>
        <v>1</v>
      </c>
      <c r="N1904" s="464">
        <f t="shared" ref="N1904" si="1260">SUM(J1904,L1904)</f>
        <v>15219.26</v>
      </c>
      <c r="O1904" s="436">
        <v>0</v>
      </c>
      <c r="P1904" s="494">
        <v>0</v>
      </c>
      <c r="Q1904" s="436">
        <v>0</v>
      </c>
      <c r="R1904" s="428">
        <v>0</v>
      </c>
      <c r="S1904" s="459">
        <f t="shared" ref="S1904" si="1261">O1904+Q1904</f>
        <v>0</v>
      </c>
      <c r="T1904" s="460">
        <f t="shared" ref="T1904" si="1262">P1904+R1904</f>
        <v>0</v>
      </c>
      <c r="U1904" s="443">
        <v>0</v>
      </c>
      <c r="V1904" s="444">
        <v>0</v>
      </c>
      <c r="W1904" s="442">
        <v>0</v>
      </c>
      <c r="X1904" s="452">
        <v>0</v>
      </c>
      <c r="Y1904" s="444">
        <v>0</v>
      </c>
      <c r="Z1904" s="442">
        <v>0</v>
      </c>
      <c r="AA1904" s="450">
        <f t="shared" ref="AA1904" si="1263">U1904+X1904</f>
        <v>0</v>
      </c>
      <c r="AB1904" s="441">
        <f t="shared" ref="AB1904" si="1264">W1904+Z1904</f>
        <v>0</v>
      </c>
      <c r="AC1904" s="425">
        <v>0</v>
      </c>
      <c r="AD1904" s="431">
        <v>0</v>
      </c>
      <c r="AE1904" s="425">
        <v>0</v>
      </c>
      <c r="AF1904" s="431">
        <v>0</v>
      </c>
      <c r="AG1904" s="486">
        <f t="shared" ref="AG1904" si="1265">U1904+X1904+AC1904+AE1904</f>
        <v>0</v>
      </c>
      <c r="AH1904" s="487">
        <f t="shared" ref="AH1904" si="1266">W1904+Z1904+AD1904+AF1904</f>
        <v>0</v>
      </c>
      <c r="AI1904" s="550"/>
      <c r="AJ1904" s="551"/>
      <c r="AK1904" s="552"/>
      <c r="AL1904" s="454"/>
      <c r="AM1904" s="453"/>
    </row>
    <row r="1905" spans="1:39" ht="21.75" thickBot="1" x14ac:dyDescent="0.3">
      <c r="A1905" s="426" t="s">
        <v>156</v>
      </c>
      <c r="B1905" s="357" t="s">
        <v>193</v>
      </c>
      <c r="C1905" s="878"/>
      <c r="D1905" s="879"/>
      <c r="E1905" s="473">
        <v>1</v>
      </c>
      <c r="F1905" s="474">
        <v>19115.5</v>
      </c>
      <c r="G1905" s="435">
        <v>2</v>
      </c>
      <c r="H1905" s="476">
        <v>97813.32</v>
      </c>
      <c r="I1905" s="201">
        <v>0</v>
      </c>
      <c r="J1905" s="438">
        <v>0</v>
      </c>
      <c r="K1905" s="201">
        <v>0</v>
      </c>
      <c r="L1905" s="438">
        <v>0</v>
      </c>
      <c r="M1905" s="248">
        <f t="shared" si="1251"/>
        <v>0</v>
      </c>
      <c r="N1905" s="249">
        <f t="shared" si="1252"/>
        <v>0</v>
      </c>
      <c r="O1905" s="448">
        <v>0</v>
      </c>
      <c r="P1905" s="430">
        <v>0</v>
      </c>
      <c r="Q1905" s="448">
        <v>0</v>
      </c>
      <c r="R1905" s="430">
        <v>0</v>
      </c>
      <c r="S1905" s="245">
        <f t="shared" si="1253"/>
        <v>0</v>
      </c>
      <c r="T1905" s="246">
        <f t="shared" si="1254"/>
        <v>0</v>
      </c>
      <c r="U1905" s="482">
        <v>0</v>
      </c>
      <c r="V1905" s="484">
        <v>0</v>
      </c>
      <c r="W1905" s="483">
        <v>0</v>
      </c>
      <c r="X1905" s="485">
        <v>0</v>
      </c>
      <c r="Y1905" s="484">
        <v>0</v>
      </c>
      <c r="Z1905" s="483">
        <v>0</v>
      </c>
      <c r="AA1905" s="239">
        <f t="shared" si="1255"/>
        <v>0</v>
      </c>
      <c r="AB1905" s="229">
        <f t="shared" si="1256"/>
        <v>0</v>
      </c>
      <c r="AC1905" s="308">
        <v>0</v>
      </c>
      <c r="AD1905" s="307">
        <v>0</v>
      </c>
      <c r="AE1905" s="308">
        <v>0</v>
      </c>
      <c r="AF1905" s="307">
        <v>0</v>
      </c>
      <c r="AG1905" s="261">
        <f t="shared" si="1257"/>
        <v>0</v>
      </c>
      <c r="AH1905" s="262">
        <f t="shared" si="1258"/>
        <v>0</v>
      </c>
      <c r="AI1905" s="68">
        <f>AD1905/C1861</f>
        <v>0</v>
      </c>
      <c r="AJ1905" s="142">
        <f>AF1905/C1861</f>
        <v>0</v>
      </c>
      <c r="AK1905" s="154">
        <f>AH1905/C1861</f>
        <v>0</v>
      </c>
      <c r="AL1905" s="61"/>
      <c r="AM1905" s="59"/>
    </row>
    <row r="1906" spans="1:39" ht="24" thickBot="1" x14ac:dyDescent="0.3">
      <c r="A1906" s="719" t="s">
        <v>40</v>
      </c>
      <c r="B1906" s="720"/>
      <c r="C1906" s="135">
        <f>C1894</f>
        <v>99842.9</v>
      </c>
      <c r="D1906" s="135">
        <f>D1894</f>
        <v>99609.51</v>
      </c>
      <c r="E1906" s="56">
        <f t="shared" ref="E1906:AG1906" si="1267">SUM(E1894:E1905)</f>
        <v>1</v>
      </c>
      <c r="F1906" s="236">
        <f t="shared" si="1267"/>
        <v>19115.5</v>
      </c>
      <c r="G1906" s="56">
        <f t="shared" si="1267"/>
        <v>8</v>
      </c>
      <c r="H1906" s="96">
        <f t="shared" si="1267"/>
        <v>207713.76</v>
      </c>
      <c r="I1906" s="247">
        <f t="shared" si="1267"/>
        <v>0</v>
      </c>
      <c r="J1906" s="46">
        <f t="shared" si="1267"/>
        <v>0</v>
      </c>
      <c r="K1906" s="247">
        <f t="shared" si="1267"/>
        <v>5</v>
      </c>
      <c r="L1906" s="236">
        <f t="shared" si="1267"/>
        <v>99842.900000000009</v>
      </c>
      <c r="M1906" s="82">
        <f t="shared" si="1267"/>
        <v>5</v>
      </c>
      <c r="N1906" s="236">
        <f t="shared" si="1267"/>
        <v>99842.900000000009</v>
      </c>
      <c r="O1906" s="86">
        <f t="shared" si="1267"/>
        <v>0</v>
      </c>
      <c r="P1906" s="236">
        <f t="shared" si="1267"/>
        <v>0</v>
      </c>
      <c r="Q1906" s="86">
        <f t="shared" si="1267"/>
        <v>0</v>
      </c>
      <c r="R1906" s="38">
        <f t="shared" si="1267"/>
        <v>0</v>
      </c>
      <c r="S1906" s="75">
        <f t="shared" si="1267"/>
        <v>0</v>
      </c>
      <c r="T1906" s="38">
        <f t="shared" si="1267"/>
        <v>0</v>
      </c>
      <c r="U1906" s="85">
        <f t="shared" si="1267"/>
        <v>0</v>
      </c>
      <c r="V1906" s="38">
        <f t="shared" si="1267"/>
        <v>0</v>
      </c>
      <c r="W1906" s="96">
        <f t="shared" si="1267"/>
        <v>0</v>
      </c>
      <c r="X1906" s="75">
        <f t="shared" si="1267"/>
        <v>1</v>
      </c>
      <c r="Y1906" s="38">
        <f t="shared" si="1267"/>
        <v>16955.18</v>
      </c>
      <c r="Z1906" s="38">
        <f t="shared" si="1267"/>
        <v>233.39</v>
      </c>
      <c r="AA1906" s="136">
        <f t="shared" si="1267"/>
        <v>1</v>
      </c>
      <c r="AB1906" s="46">
        <f t="shared" si="1267"/>
        <v>233.39</v>
      </c>
      <c r="AC1906" s="97">
        <f t="shared" si="1267"/>
        <v>0</v>
      </c>
      <c r="AD1906" s="46">
        <f t="shared" si="1267"/>
        <v>0</v>
      </c>
      <c r="AE1906" s="86">
        <f t="shared" si="1267"/>
        <v>0</v>
      </c>
      <c r="AF1906" s="46">
        <f t="shared" si="1267"/>
        <v>0</v>
      </c>
      <c r="AG1906" s="75">
        <f t="shared" si="1267"/>
        <v>1</v>
      </c>
      <c r="AH1906" s="96">
        <f>SUM(AH1894:AH1905)</f>
        <v>233.39</v>
      </c>
      <c r="AI1906" s="137">
        <f>AD1906/C1861</f>
        <v>0</v>
      </c>
      <c r="AJ1906" s="138">
        <f>AF1906/C1861</f>
        <v>0</v>
      </c>
      <c r="AK1906" s="65">
        <f>AH1906/C1861</f>
        <v>2.3375723261243415E-3</v>
      </c>
      <c r="AL1906" s="61"/>
      <c r="AM1906" s="59"/>
    </row>
    <row r="1907" spans="1:39" x14ac:dyDescent="0.25">
      <c r="E1907" s="336" t="str">
        <f>IF(E1874=E1906,"OK","BŁĄD")</f>
        <v>OK</v>
      </c>
      <c r="F1907" s="610" t="str">
        <f t="shared" ref="F1907" si="1268">IF(F1874=F1906,"OK","BŁĄD")</f>
        <v>OK</v>
      </c>
      <c r="G1907" s="336" t="str">
        <f t="shared" ref="G1907" si="1269">IF(G1874=G1906,"OK","BŁĄD")</f>
        <v>OK</v>
      </c>
      <c r="H1907" s="610" t="str">
        <f t="shared" ref="H1907" si="1270">IF(H1874=H1906,"OK","BŁĄD")</f>
        <v>OK</v>
      </c>
      <c r="I1907" s="573" t="str">
        <f t="shared" ref="I1907" si="1271">IF(I1874=I1906,"OK","BŁĄD")</f>
        <v>OK</v>
      </c>
      <c r="J1907" s="336" t="str">
        <f t="shared" ref="J1907" si="1272">IF(J1874=J1906,"OK","BŁĄD")</f>
        <v>OK</v>
      </c>
      <c r="K1907" s="573" t="str">
        <f t="shared" ref="K1907" si="1273">IF(K1874=K1906,"OK","BŁĄD")</f>
        <v>OK</v>
      </c>
      <c r="L1907" s="610" t="str">
        <f t="shared" ref="L1907" si="1274">IF(L1874=L1906,"OK","BŁĄD")</f>
        <v>OK</v>
      </c>
      <c r="M1907" s="336" t="str">
        <f t="shared" ref="M1907" si="1275">IF(M1874=M1906,"OK","BŁĄD")</f>
        <v>OK</v>
      </c>
      <c r="N1907" s="336" t="str">
        <f t="shared" ref="N1907" si="1276">IF(N1874=N1906,"OK","BŁĄD")</f>
        <v>OK</v>
      </c>
      <c r="O1907" s="336" t="str">
        <f t="shared" ref="O1907" si="1277">IF(O1874=O1906,"OK","BŁĄD")</f>
        <v>OK</v>
      </c>
      <c r="P1907" s="336" t="str">
        <f t="shared" ref="P1907" si="1278">IF(P1874=P1906,"OK","BŁĄD")</f>
        <v>OK</v>
      </c>
      <c r="Q1907" s="336" t="str">
        <f t="shared" ref="Q1907" si="1279">IF(Q1874=Q1906,"OK","BŁĄD")</f>
        <v>OK</v>
      </c>
      <c r="R1907" s="336" t="str">
        <f t="shared" ref="R1907" si="1280">IF(R1874=R1906,"OK","BŁĄD")</f>
        <v>OK</v>
      </c>
      <c r="S1907" s="336" t="str">
        <f t="shared" ref="S1907" si="1281">IF(S1874=S1906,"OK","BŁĄD")</f>
        <v>OK</v>
      </c>
      <c r="T1907" s="336" t="str">
        <f t="shared" ref="T1907" si="1282">IF(T1874=T1906,"OK","BŁĄD")</f>
        <v>OK</v>
      </c>
      <c r="U1907" s="336" t="str">
        <f t="shared" ref="U1907" si="1283">IF(U1874=U1906,"OK","BŁĄD")</f>
        <v>OK</v>
      </c>
      <c r="V1907" s="336" t="str">
        <f t="shared" ref="V1907" si="1284">IF(V1874=V1906,"OK","BŁĄD")</f>
        <v>OK</v>
      </c>
      <c r="W1907" s="336" t="str">
        <f t="shared" ref="W1907" si="1285">IF(W1874=W1906,"OK","BŁĄD")</f>
        <v>OK</v>
      </c>
      <c r="X1907" s="336" t="str">
        <f t="shared" ref="X1907" si="1286">IF(X1874=X1906,"OK","BŁĄD")</f>
        <v>OK</v>
      </c>
      <c r="Y1907" s="336" t="str">
        <f t="shared" ref="Y1907" si="1287">IF(Y1874=Y1906,"OK","BŁĄD")</f>
        <v>OK</v>
      </c>
      <c r="Z1907" s="336" t="str">
        <f t="shared" ref="Z1907" si="1288">IF(Z1874=Z1906,"OK","BŁĄD")</f>
        <v>OK</v>
      </c>
      <c r="AA1907" s="336" t="str">
        <f t="shared" ref="AA1907" si="1289">IF(AA1874=AA1906,"OK","BŁĄD")</f>
        <v>OK</v>
      </c>
      <c r="AB1907" s="336" t="str">
        <f t="shared" ref="AB1907" si="1290">IF(AB1874=AB1906,"OK","BŁĄD")</f>
        <v>OK</v>
      </c>
      <c r="AC1907" s="336" t="str">
        <f t="shared" ref="AC1907" si="1291">IF(AC1874=AC1906,"OK","BŁĄD")</f>
        <v>OK</v>
      </c>
      <c r="AD1907" s="336" t="str">
        <f t="shared" ref="AD1907" si="1292">IF(AD1874=AD1906,"OK","BŁĄD")</f>
        <v>OK</v>
      </c>
      <c r="AE1907" s="336" t="str">
        <f t="shared" ref="AE1907" si="1293">IF(AE1874=AE1906,"OK","BŁĄD")</f>
        <v>OK</v>
      </c>
      <c r="AF1907" s="336" t="str">
        <f t="shared" ref="AF1907" si="1294">IF(AF1874=AF1906,"OK","BŁĄD")</f>
        <v>OK</v>
      </c>
      <c r="AG1907" s="336" t="str">
        <f t="shared" ref="AG1907" si="1295">IF(AG1874=AG1906,"OK","BŁĄD")</f>
        <v>OK</v>
      </c>
      <c r="AH1907" s="336" t="str">
        <f t="shared" ref="AH1907" si="1296">IF(AH1874=AH1906,"OK","BŁĄD")</f>
        <v>OK</v>
      </c>
      <c r="AJ1907" s="59"/>
      <c r="AK1907" s="59"/>
      <c r="AL1907" s="59"/>
      <c r="AM1907" s="59"/>
    </row>
    <row r="1908" spans="1:39" ht="15.75" thickBot="1" x14ac:dyDescent="0.3">
      <c r="AJ1908" s="59"/>
      <c r="AK1908" s="59"/>
      <c r="AL1908" s="59"/>
      <c r="AM1908" s="59"/>
    </row>
    <row r="1909" spans="1:39" ht="19.5" thickTop="1" x14ac:dyDescent="0.3">
      <c r="A1909" s="721" t="s">
        <v>45</v>
      </c>
      <c r="B1909" s="722"/>
      <c r="C1909" s="722"/>
      <c r="D1909" s="722"/>
      <c r="E1909" s="722"/>
      <c r="F1909" s="722"/>
      <c r="G1909" s="722"/>
      <c r="H1909" s="722"/>
      <c r="I1909" s="722"/>
      <c r="J1909" s="722"/>
      <c r="K1909" s="723"/>
      <c r="L1909" s="722"/>
      <c r="M1909" s="722"/>
      <c r="N1909" s="722"/>
      <c r="O1909" s="722"/>
      <c r="P1909" s="722"/>
      <c r="Q1909" s="724"/>
      <c r="AD1909" s="33" t="s">
        <v>50</v>
      </c>
      <c r="AE1909" s="3" t="str">
        <f>IF(AH1906=AH1874,"OK","BŁĄD")</f>
        <v>OK</v>
      </c>
    </row>
    <row r="1910" spans="1:39" x14ac:dyDescent="0.25">
      <c r="A1910" s="725"/>
      <c r="B1910" s="726"/>
      <c r="C1910" s="726"/>
      <c r="D1910" s="726"/>
      <c r="E1910" s="726"/>
      <c r="F1910" s="726"/>
      <c r="G1910" s="726"/>
      <c r="H1910" s="726"/>
      <c r="I1910" s="726"/>
      <c r="J1910" s="726"/>
      <c r="K1910" s="727"/>
      <c r="L1910" s="726"/>
      <c r="M1910" s="726"/>
      <c r="N1910" s="726"/>
      <c r="O1910" s="726"/>
      <c r="P1910" s="726"/>
      <c r="Q1910" s="728"/>
    </row>
    <row r="1911" spans="1:39" x14ac:dyDescent="0.25">
      <c r="A1911" s="725"/>
      <c r="B1911" s="726"/>
      <c r="C1911" s="726"/>
      <c r="D1911" s="726"/>
      <c r="E1911" s="726"/>
      <c r="F1911" s="726"/>
      <c r="G1911" s="726"/>
      <c r="H1911" s="726"/>
      <c r="I1911" s="726"/>
      <c r="J1911" s="726"/>
      <c r="K1911" s="727"/>
      <c r="L1911" s="726"/>
      <c r="M1911" s="726"/>
      <c r="N1911" s="726"/>
      <c r="O1911" s="726"/>
      <c r="P1911" s="726"/>
      <c r="Q1911" s="728"/>
    </row>
    <row r="1912" spans="1:39" x14ac:dyDescent="0.25">
      <c r="A1912" s="725"/>
      <c r="B1912" s="726"/>
      <c r="C1912" s="726"/>
      <c r="D1912" s="726"/>
      <c r="E1912" s="726"/>
      <c r="F1912" s="726"/>
      <c r="G1912" s="726"/>
      <c r="H1912" s="726"/>
      <c r="I1912" s="726"/>
      <c r="J1912" s="726"/>
      <c r="K1912" s="727"/>
      <c r="L1912" s="726"/>
      <c r="M1912" s="726"/>
      <c r="N1912" s="726"/>
      <c r="O1912" s="726"/>
      <c r="P1912" s="726"/>
      <c r="Q1912" s="728"/>
    </row>
    <row r="1913" spans="1:39" x14ac:dyDescent="0.25">
      <c r="A1913" s="725"/>
      <c r="B1913" s="726"/>
      <c r="C1913" s="726"/>
      <c r="D1913" s="726"/>
      <c r="E1913" s="726"/>
      <c r="F1913" s="726"/>
      <c r="G1913" s="726"/>
      <c r="H1913" s="726"/>
      <c r="I1913" s="726"/>
      <c r="J1913" s="726"/>
      <c r="K1913" s="727"/>
      <c r="L1913" s="726"/>
      <c r="M1913" s="726"/>
      <c r="N1913" s="726"/>
      <c r="O1913" s="726"/>
      <c r="P1913" s="726"/>
      <c r="Q1913" s="728"/>
    </row>
    <row r="1914" spans="1:39" x14ac:dyDescent="0.25">
      <c r="A1914" s="725"/>
      <c r="B1914" s="726"/>
      <c r="C1914" s="726"/>
      <c r="D1914" s="726"/>
      <c r="E1914" s="726"/>
      <c r="F1914" s="726"/>
      <c r="G1914" s="726"/>
      <c r="H1914" s="726"/>
      <c r="I1914" s="726"/>
      <c r="J1914" s="726"/>
      <c r="K1914" s="727"/>
      <c r="L1914" s="726"/>
      <c r="M1914" s="726"/>
      <c r="N1914" s="726"/>
      <c r="O1914" s="726"/>
      <c r="P1914" s="726"/>
      <c r="Q1914" s="728"/>
    </row>
    <row r="1915" spans="1:39" x14ac:dyDescent="0.25">
      <c r="A1915" s="725"/>
      <c r="B1915" s="726"/>
      <c r="C1915" s="726"/>
      <c r="D1915" s="726"/>
      <c r="E1915" s="726"/>
      <c r="F1915" s="726"/>
      <c r="G1915" s="726"/>
      <c r="H1915" s="726"/>
      <c r="I1915" s="726"/>
      <c r="J1915" s="726"/>
      <c r="K1915" s="727"/>
      <c r="L1915" s="726"/>
      <c r="M1915" s="726"/>
      <c r="N1915" s="726"/>
      <c r="O1915" s="726"/>
      <c r="P1915" s="726"/>
      <c r="Q1915" s="728"/>
    </row>
    <row r="1916" spans="1:39" x14ac:dyDescent="0.25">
      <c r="A1916" s="725"/>
      <c r="B1916" s="726"/>
      <c r="C1916" s="726"/>
      <c r="D1916" s="726"/>
      <c r="E1916" s="726"/>
      <c r="F1916" s="726"/>
      <c r="G1916" s="726"/>
      <c r="H1916" s="726"/>
      <c r="I1916" s="726"/>
      <c r="J1916" s="726"/>
      <c r="K1916" s="727"/>
      <c r="L1916" s="726"/>
      <c r="M1916" s="726"/>
      <c r="N1916" s="726"/>
      <c r="O1916" s="726"/>
      <c r="P1916" s="726"/>
      <c r="Q1916" s="728"/>
    </row>
    <row r="1917" spans="1:39" ht="15.75" thickBot="1" x14ac:dyDescent="0.3">
      <c r="A1917" s="729"/>
      <c r="B1917" s="730"/>
      <c r="C1917" s="730"/>
      <c r="D1917" s="730"/>
      <c r="E1917" s="730"/>
      <c r="F1917" s="730"/>
      <c r="G1917" s="730"/>
      <c r="H1917" s="730"/>
      <c r="I1917" s="730"/>
      <c r="J1917" s="730"/>
      <c r="K1917" s="731"/>
      <c r="L1917" s="730"/>
      <c r="M1917" s="730"/>
      <c r="N1917" s="730"/>
      <c r="O1917" s="730"/>
      <c r="P1917" s="730"/>
      <c r="Q1917" s="732"/>
    </row>
    <row r="1918" spans="1:39" ht="15.75" thickTop="1" x14ac:dyDescent="0.25"/>
    <row r="1919" spans="1:39" x14ac:dyDescent="0.25">
      <c r="B1919" s="1"/>
      <c r="C1919" s="1"/>
    </row>
    <row r="1922" spans="1:38" ht="18.75" x14ac:dyDescent="0.3">
      <c r="B1922" s="2" t="s">
        <v>15</v>
      </c>
      <c r="C1922" s="2"/>
      <c r="D1922" s="2"/>
      <c r="E1922" s="2"/>
      <c r="F1922" s="618"/>
      <c r="G1922" s="2"/>
    </row>
    <row r="1923" spans="1:38" ht="26.25" x14ac:dyDescent="0.4">
      <c r="A1923" s="604"/>
      <c r="B1923" s="868" t="s">
        <v>140</v>
      </c>
      <c r="C1923" s="868"/>
      <c r="D1923" s="868"/>
      <c r="E1923" s="868"/>
      <c r="F1923" s="868"/>
      <c r="G1923" s="868"/>
      <c r="H1923" s="868"/>
      <c r="I1923" s="868"/>
      <c r="J1923" s="868"/>
      <c r="K1923" s="869"/>
      <c r="L1923" s="868"/>
      <c r="M1923" s="868"/>
      <c r="N1923" s="868"/>
      <c r="O1923" s="868"/>
      <c r="S1923" s="3"/>
      <c r="X1923" s="3"/>
      <c r="AA1923" s="3"/>
      <c r="AG1923" s="3"/>
    </row>
    <row r="1924" spans="1:38" ht="21.75" thickBot="1" x14ac:dyDescent="0.4">
      <c r="B1924" s="8"/>
      <c r="C1924" s="8"/>
      <c r="D1924" s="8"/>
      <c r="E1924" s="8"/>
      <c r="F1924" s="214"/>
      <c r="G1924" s="8"/>
      <c r="H1924" s="214"/>
      <c r="I1924" s="196"/>
      <c r="J1924" s="214"/>
      <c r="K1924" s="196"/>
      <c r="L1924" s="214"/>
    </row>
    <row r="1925" spans="1:38" ht="27" customHeight="1" thickBot="1" x14ac:dyDescent="0.3">
      <c r="A1925" s="791" t="s">
        <v>150</v>
      </c>
      <c r="B1925" s="792"/>
      <c r="C1925" s="792"/>
      <c r="D1925" s="792"/>
      <c r="E1925" s="792"/>
      <c r="F1925" s="792"/>
      <c r="G1925" s="792"/>
      <c r="H1925" s="792"/>
      <c r="I1925" s="792"/>
      <c r="J1925" s="792"/>
      <c r="K1925" s="793"/>
      <c r="L1925" s="792"/>
      <c r="M1925" s="792"/>
      <c r="N1925" s="792"/>
      <c r="O1925" s="792"/>
      <c r="P1925" s="792"/>
      <c r="Q1925" s="792"/>
      <c r="R1925" s="792"/>
      <c r="S1925" s="792"/>
      <c r="T1925" s="792"/>
      <c r="U1925" s="792"/>
      <c r="V1925" s="792"/>
      <c r="W1925" s="792"/>
      <c r="X1925" s="792"/>
      <c r="Y1925" s="792"/>
      <c r="Z1925" s="792"/>
      <c r="AA1925" s="792"/>
      <c r="AB1925" s="792"/>
      <c r="AC1925" s="792"/>
      <c r="AD1925" s="792"/>
      <c r="AE1925" s="792"/>
      <c r="AF1925" s="792"/>
      <c r="AG1925" s="792"/>
      <c r="AH1925" s="792"/>
      <c r="AI1925" s="792"/>
      <c r="AJ1925" s="792"/>
      <c r="AK1925" s="792"/>
      <c r="AL1925" s="43"/>
    </row>
    <row r="1926" spans="1:38" ht="33.75" customHeight="1" x14ac:dyDescent="0.25">
      <c r="A1926" s="794" t="s">
        <v>0</v>
      </c>
      <c r="B1926" s="795"/>
      <c r="C1926" s="744" t="s">
        <v>41</v>
      </c>
      <c r="D1926" s="745"/>
      <c r="E1926" s="748" t="s">
        <v>80</v>
      </c>
      <c r="F1926" s="749"/>
      <c r="G1926" s="749"/>
      <c r="H1926" s="749"/>
      <c r="I1926" s="749"/>
      <c r="J1926" s="749"/>
      <c r="K1926" s="750"/>
      <c r="L1926" s="749"/>
      <c r="M1926" s="749"/>
      <c r="N1926" s="802"/>
      <c r="O1926" s="754" t="s">
        <v>78</v>
      </c>
      <c r="P1926" s="755"/>
      <c r="Q1926" s="755"/>
      <c r="R1926" s="755"/>
      <c r="S1926" s="755"/>
      <c r="T1926" s="755"/>
      <c r="U1926" s="755"/>
      <c r="V1926" s="755"/>
      <c r="W1926" s="755"/>
      <c r="X1926" s="755"/>
      <c r="Y1926" s="755"/>
      <c r="Z1926" s="755"/>
      <c r="AA1926" s="755"/>
      <c r="AB1926" s="755"/>
      <c r="AC1926" s="755"/>
      <c r="AD1926" s="755"/>
      <c r="AE1926" s="755"/>
      <c r="AF1926" s="755"/>
      <c r="AG1926" s="755"/>
      <c r="AH1926" s="755"/>
      <c r="AI1926" s="755"/>
      <c r="AJ1926" s="755"/>
      <c r="AK1926" s="755"/>
      <c r="AL1926" s="756"/>
    </row>
    <row r="1927" spans="1:38" ht="51" customHeight="1" thickBot="1" x14ac:dyDescent="0.3">
      <c r="A1927" s="796"/>
      <c r="B1927" s="797"/>
      <c r="C1927" s="800"/>
      <c r="D1927" s="801"/>
      <c r="E1927" s="803"/>
      <c r="F1927" s="804"/>
      <c r="G1927" s="804"/>
      <c r="H1927" s="804"/>
      <c r="I1927" s="804"/>
      <c r="J1927" s="804"/>
      <c r="K1927" s="805"/>
      <c r="L1927" s="804"/>
      <c r="M1927" s="804"/>
      <c r="N1927" s="806"/>
      <c r="O1927" s="859"/>
      <c r="P1927" s="860"/>
      <c r="Q1927" s="860"/>
      <c r="R1927" s="860"/>
      <c r="S1927" s="860"/>
      <c r="T1927" s="860"/>
      <c r="U1927" s="860"/>
      <c r="V1927" s="860"/>
      <c r="W1927" s="860"/>
      <c r="X1927" s="860"/>
      <c r="Y1927" s="860"/>
      <c r="Z1927" s="860"/>
      <c r="AA1927" s="860"/>
      <c r="AB1927" s="860"/>
      <c r="AC1927" s="860"/>
      <c r="AD1927" s="860"/>
      <c r="AE1927" s="860"/>
      <c r="AF1927" s="860"/>
      <c r="AG1927" s="860"/>
      <c r="AH1927" s="860"/>
      <c r="AI1927" s="860"/>
      <c r="AJ1927" s="860"/>
      <c r="AK1927" s="860"/>
      <c r="AL1927" s="861"/>
    </row>
    <row r="1928" spans="1:38" ht="75" customHeight="1" x14ac:dyDescent="0.25">
      <c r="A1928" s="796"/>
      <c r="B1928" s="797"/>
      <c r="C1928" s="862" t="s">
        <v>43</v>
      </c>
      <c r="D1928" s="866" t="s">
        <v>44</v>
      </c>
      <c r="E1928" s="853" t="s">
        <v>59</v>
      </c>
      <c r="F1928" s="854"/>
      <c r="G1928" s="854"/>
      <c r="H1928" s="855"/>
      <c r="I1928" s="845" t="s">
        <v>58</v>
      </c>
      <c r="J1928" s="846"/>
      <c r="K1928" s="847"/>
      <c r="L1928" s="848"/>
      <c r="M1928" s="841" t="s">
        <v>49</v>
      </c>
      <c r="N1928" s="842"/>
      <c r="O1928" s="807" t="s">
        <v>103</v>
      </c>
      <c r="P1928" s="808"/>
      <c r="Q1928" s="808"/>
      <c r="R1928" s="808"/>
      <c r="S1928" s="811" t="s">
        <v>49</v>
      </c>
      <c r="T1928" s="812"/>
      <c r="U1928" s="815" t="s">
        <v>104</v>
      </c>
      <c r="V1928" s="816"/>
      <c r="W1928" s="816"/>
      <c r="X1928" s="816"/>
      <c r="Y1928" s="816"/>
      <c r="Z1928" s="817"/>
      <c r="AA1928" s="821" t="s">
        <v>49</v>
      </c>
      <c r="AB1928" s="822"/>
      <c r="AC1928" s="825" t="s">
        <v>105</v>
      </c>
      <c r="AD1928" s="826"/>
      <c r="AE1928" s="826"/>
      <c r="AF1928" s="827"/>
      <c r="AG1928" s="831" t="s">
        <v>49</v>
      </c>
      <c r="AH1928" s="832"/>
      <c r="AI1928" s="835" t="s">
        <v>23</v>
      </c>
      <c r="AJ1928" s="836"/>
      <c r="AK1928" s="836"/>
      <c r="AL1928" s="837"/>
    </row>
    <row r="1929" spans="1:38" ht="75" customHeight="1" thickBot="1" x14ac:dyDescent="0.3">
      <c r="A1929" s="796"/>
      <c r="B1929" s="797"/>
      <c r="C1929" s="862"/>
      <c r="D1929" s="866"/>
      <c r="E1929" s="856"/>
      <c r="F1929" s="857"/>
      <c r="G1929" s="857"/>
      <c r="H1929" s="858"/>
      <c r="I1929" s="849"/>
      <c r="J1929" s="850"/>
      <c r="K1929" s="851"/>
      <c r="L1929" s="852"/>
      <c r="M1929" s="843"/>
      <c r="N1929" s="844"/>
      <c r="O1929" s="809"/>
      <c r="P1929" s="810"/>
      <c r="Q1929" s="810"/>
      <c r="R1929" s="810"/>
      <c r="S1929" s="813"/>
      <c r="T1929" s="814"/>
      <c r="U1929" s="818"/>
      <c r="V1929" s="819"/>
      <c r="W1929" s="819"/>
      <c r="X1929" s="819"/>
      <c r="Y1929" s="819"/>
      <c r="Z1929" s="820"/>
      <c r="AA1929" s="823"/>
      <c r="AB1929" s="824"/>
      <c r="AC1929" s="828"/>
      <c r="AD1929" s="829"/>
      <c r="AE1929" s="829"/>
      <c r="AF1929" s="830"/>
      <c r="AG1929" s="833"/>
      <c r="AH1929" s="834"/>
      <c r="AI1929" s="838"/>
      <c r="AJ1929" s="839"/>
      <c r="AK1929" s="839"/>
      <c r="AL1929" s="840"/>
    </row>
    <row r="1930" spans="1:38" ht="139.5" customHeight="1" thickBot="1" x14ac:dyDescent="0.3">
      <c r="A1930" s="798"/>
      <c r="B1930" s="799"/>
      <c r="C1930" s="863"/>
      <c r="D1930" s="867"/>
      <c r="E1930" s="91" t="s">
        <v>81</v>
      </c>
      <c r="F1930" s="619" t="s">
        <v>82</v>
      </c>
      <c r="G1930" s="91" t="s">
        <v>83</v>
      </c>
      <c r="H1930" s="619" t="s">
        <v>84</v>
      </c>
      <c r="I1930" s="197" t="s">
        <v>81</v>
      </c>
      <c r="J1930" s="64" t="s">
        <v>92</v>
      </c>
      <c r="K1930" s="197" t="s">
        <v>93</v>
      </c>
      <c r="L1930" s="64" t="s">
        <v>94</v>
      </c>
      <c r="M1930" s="98" t="s">
        <v>85</v>
      </c>
      <c r="N1930" s="207" t="s">
        <v>86</v>
      </c>
      <c r="O1930" s="100" t="s">
        <v>87</v>
      </c>
      <c r="P1930" s="102" t="s">
        <v>101</v>
      </c>
      <c r="Q1930" s="100" t="s">
        <v>88</v>
      </c>
      <c r="R1930" s="102" t="s">
        <v>102</v>
      </c>
      <c r="S1930" s="103" t="s">
        <v>89</v>
      </c>
      <c r="T1930" s="213" t="s">
        <v>90</v>
      </c>
      <c r="U1930" s="104" t="s">
        <v>87</v>
      </c>
      <c r="V1930" s="107" t="s">
        <v>106</v>
      </c>
      <c r="W1930" s="105" t="s">
        <v>107</v>
      </c>
      <c r="X1930" s="108" t="s">
        <v>88</v>
      </c>
      <c r="Y1930" s="107" t="s">
        <v>108</v>
      </c>
      <c r="Z1930" s="105" t="s">
        <v>109</v>
      </c>
      <c r="AA1930" s="110" t="s">
        <v>95</v>
      </c>
      <c r="AB1930" s="111" t="s">
        <v>96</v>
      </c>
      <c r="AC1930" s="112" t="s">
        <v>87</v>
      </c>
      <c r="AD1930" s="113" t="s">
        <v>101</v>
      </c>
      <c r="AE1930" s="112" t="s">
        <v>88</v>
      </c>
      <c r="AF1930" s="113" t="s">
        <v>102</v>
      </c>
      <c r="AG1930" s="114" t="s">
        <v>91</v>
      </c>
      <c r="AH1930" s="115" t="s">
        <v>110</v>
      </c>
      <c r="AI1930" s="120" t="s">
        <v>111</v>
      </c>
      <c r="AJ1930" s="121" t="s">
        <v>112</v>
      </c>
      <c r="AK1930" s="122" t="s">
        <v>39</v>
      </c>
      <c r="AL1930" s="124" t="s">
        <v>57</v>
      </c>
    </row>
    <row r="1931" spans="1:38" ht="38.25" customHeight="1" thickBot="1" x14ac:dyDescent="0.3">
      <c r="A1931" s="708" t="s">
        <v>1</v>
      </c>
      <c r="B1931" s="712"/>
      <c r="C1931" s="5" t="s">
        <v>2</v>
      </c>
      <c r="D1931" s="70" t="s">
        <v>3</v>
      </c>
      <c r="E1931" s="5" t="s">
        <v>4</v>
      </c>
      <c r="F1931" s="208" t="s">
        <v>5</v>
      </c>
      <c r="G1931" s="5" t="s">
        <v>33</v>
      </c>
      <c r="H1931" s="208" t="s">
        <v>34</v>
      </c>
      <c r="I1931" s="198" t="s">
        <v>18</v>
      </c>
      <c r="J1931" s="208" t="s">
        <v>19</v>
      </c>
      <c r="K1931" s="198" t="s">
        <v>20</v>
      </c>
      <c r="L1931" s="208" t="s">
        <v>21</v>
      </c>
      <c r="M1931" s="5" t="s">
        <v>22</v>
      </c>
      <c r="N1931" s="208" t="s">
        <v>35</v>
      </c>
      <c r="O1931" s="5" t="s">
        <v>36</v>
      </c>
      <c r="P1931" s="208" t="s">
        <v>37</v>
      </c>
      <c r="Q1931" s="5" t="s">
        <v>38</v>
      </c>
      <c r="R1931" s="208" t="s">
        <v>24</v>
      </c>
      <c r="S1931" s="5" t="s">
        <v>25</v>
      </c>
      <c r="T1931" s="208" t="s">
        <v>26</v>
      </c>
      <c r="U1931" s="5" t="s">
        <v>27</v>
      </c>
      <c r="V1931" s="321" t="s">
        <v>28</v>
      </c>
      <c r="W1931" s="208" t="s">
        <v>29</v>
      </c>
      <c r="X1931" s="70" t="s">
        <v>30</v>
      </c>
      <c r="Y1931" s="208" t="s">
        <v>31</v>
      </c>
      <c r="Z1931" s="208" t="s">
        <v>32</v>
      </c>
      <c r="AA1931" s="5" t="s">
        <v>51</v>
      </c>
      <c r="AB1931" s="5" t="s">
        <v>52</v>
      </c>
      <c r="AC1931" s="5" t="s">
        <v>53</v>
      </c>
      <c r="AD1931" s="5" t="s">
        <v>54</v>
      </c>
      <c r="AE1931" s="5" t="s">
        <v>55</v>
      </c>
      <c r="AF1931" s="5" t="s">
        <v>56</v>
      </c>
      <c r="AG1931" s="5" t="s">
        <v>60</v>
      </c>
      <c r="AH1931" s="5" t="s">
        <v>61</v>
      </c>
      <c r="AI1931" s="5" t="s">
        <v>62</v>
      </c>
      <c r="AJ1931" s="70" t="s">
        <v>63</v>
      </c>
      <c r="AK1931" s="5" t="s">
        <v>64</v>
      </c>
      <c r="AL1931" s="71" t="s">
        <v>65</v>
      </c>
    </row>
    <row r="1932" spans="1:38" ht="99" customHeight="1" x14ac:dyDescent="0.25">
      <c r="A1932" s="12">
        <v>1</v>
      </c>
      <c r="B1932" s="13" t="s">
        <v>11</v>
      </c>
      <c r="C1932" s="713">
        <f>106500+40500</f>
        <v>147000</v>
      </c>
      <c r="D1932" s="716">
        <f>C1932-AH1945</f>
        <v>147000</v>
      </c>
      <c r="E1932" s="76"/>
      <c r="F1932" s="446"/>
      <c r="G1932" s="76"/>
      <c r="H1932" s="446"/>
      <c r="I1932" s="451"/>
      <c r="J1932" s="41"/>
      <c r="K1932" s="451"/>
      <c r="L1932" s="446"/>
      <c r="M1932" s="76"/>
      <c r="N1932" s="234"/>
      <c r="O1932" s="76"/>
      <c r="P1932" s="234"/>
      <c r="Q1932" s="76"/>
      <c r="R1932" s="234"/>
      <c r="S1932" s="76"/>
      <c r="T1932" s="41"/>
      <c r="U1932" s="76"/>
      <c r="V1932" s="235"/>
      <c r="W1932" s="234"/>
      <c r="X1932" s="76"/>
      <c r="Y1932" s="235"/>
      <c r="Z1932" s="234"/>
      <c r="AA1932" s="76"/>
      <c r="AB1932" s="41"/>
      <c r="AC1932" s="76"/>
      <c r="AD1932" s="41"/>
      <c r="AE1932" s="76"/>
      <c r="AF1932" s="41"/>
      <c r="AG1932" s="76">
        <f>U1932+X1932+AC1932+AE1932</f>
        <v>0</v>
      </c>
      <c r="AH1932" s="41">
        <f>W1932+Z1932+AD1932+AF1932</f>
        <v>0</v>
      </c>
      <c r="AI1932" s="39">
        <f>AD1932/(C1932-AH1939)</f>
        <v>0</v>
      </c>
      <c r="AJ1932" s="90">
        <f>AF1932/(C1932-AH1939)</f>
        <v>0</v>
      </c>
      <c r="AK1932" s="123"/>
      <c r="AL1932" s="125">
        <f>AH1932/C1932</f>
        <v>0</v>
      </c>
    </row>
    <row r="1933" spans="1:38" ht="87" customHeight="1" x14ac:dyDescent="0.25">
      <c r="A1933" s="14">
        <v>2</v>
      </c>
      <c r="B1933" s="15" t="s">
        <v>6</v>
      </c>
      <c r="C1933" s="714"/>
      <c r="D1933" s="717"/>
      <c r="E1933" s="467">
        <v>0</v>
      </c>
      <c r="F1933" s="468">
        <v>0</v>
      </c>
      <c r="G1933" s="434">
        <v>1</v>
      </c>
      <c r="H1933" s="475">
        <v>106500</v>
      </c>
      <c r="I1933" s="199">
        <v>0</v>
      </c>
      <c r="J1933" s="437">
        <v>0</v>
      </c>
      <c r="K1933" s="199">
        <v>1</v>
      </c>
      <c r="L1933" s="437">
        <v>106500</v>
      </c>
      <c r="M1933" s="248">
        <f t="shared" ref="M1933" si="1297">SUM(I1933,K1933)</f>
        <v>1</v>
      </c>
      <c r="N1933" s="249">
        <f t="shared" ref="N1933" si="1298">SUM(J1933,L1933)</f>
        <v>106500</v>
      </c>
      <c r="O1933" s="436">
        <v>0</v>
      </c>
      <c r="P1933" s="428">
        <v>0</v>
      </c>
      <c r="Q1933" s="436">
        <v>0</v>
      </c>
      <c r="R1933" s="428">
        <v>0</v>
      </c>
      <c r="S1933" s="245">
        <f t="shared" ref="S1933" si="1299">O1933+Q1933</f>
        <v>0</v>
      </c>
      <c r="T1933" s="246">
        <f t="shared" ref="T1933" si="1300">P1933+R1933</f>
        <v>0</v>
      </c>
      <c r="U1933" s="443">
        <v>0</v>
      </c>
      <c r="V1933" s="444">
        <v>0</v>
      </c>
      <c r="W1933" s="442">
        <v>0</v>
      </c>
      <c r="X1933" s="452">
        <v>0</v>
      </c>
      <c r="Y1933" s="444">
        <v>0</v>
      </c>
      <c r="Z1933" s="442">
        <v>0</v>
      </c>
      <c r="AA1933" s="239">
        <f t="shared" ref="AA1933" si="1301">U1933+X1933</f>
        <v>0</v>
      </c>
      <c r="AB1933" s="229">
        <f t="shared" ref="AB1933" si="1302">W1933+Z1933</f>
        <v>0</v>
      </c>
      <c r="AC1933" s="425">
        <v>0</v>
      </c>
      <c r="AD1933" s="431">
        <v>0</v>
      </c>
      <c r="AE1933" s="425">
        <v>0</v>
      </c>
      <c r="AF1933" s="431">
        <v>0</v>
      </c>
      <c r="AG1933" s="261">
        <f t="shared" ref="AG1933:AG1936" si="1303">U1933+X1933+AC1933+AE1933</f>
        <v>0</v>
      </c>
      <c r="AH1933" s="262">
        <f t="shared" ref="AH1933:AH1936" si="1304">W1933+Z1933+AD1933+AF1933</f>
        <v>0</v>
      </c>
      <c r="AI1933" s="67">
        <f>AD1933/(C1932-AH1939)</f>
        <v>0</v>
      </c>
      <c r="AJ1933" s="66">
        <f>AF1933/(C1932-AH1939)</f>
        <v>0</v>
      </c>
      <c r="AK1933" s="123"/>
      <c r="AL1933" s="126">
        <f>AH1933/C1932</f>
        <v>0</v>
      </c>
    </row>
    <row r="1934" spans="1:38" ht="85.5" customHeight="1" x14ac:dyDescent="0.25">
      <c r="A1934" s="14">
        <v>3</v>
      </c>
      <c r="B1934" s="15" t="s">
        <v>13</v>
      </c>
      <c r="C1934" s="714"/>
      <c r="D1934" s="717"/>
      <c r="E1934" s="500"/>
      <c r="F1934" s="501"/>
      <c r="G1934" s="502"/>
      <c r="H1934" s="503"/>
      <c r="I1934" s="504"/>
      <c r="J1934" s="503"/>
      <c r="K1934" s="504"/>
      <c r="L1934" s="503"/>
      <c r="M1934" s="267"/>
      <c r="N1934" s="266"/>
      <c r="O1934" s="502"/>
      <c r="P1934" s="503"/>
      <c r="Q1934" s="502"/>
      <c r="R1934" s="503"/>
      <c r="S1934" s="267"/>
      <c r="T1934" s="266"/>
      <c r="U1934" s="502"/>
      <c r="V1934" s="505"/>
      <c r="W1934" s="503"/>
      <c r="X1934" s="504"/>
      <c r="Y1934" s="505"/>
      <c r="Z1934" s="503"/>
      <c r="AA1934" s="267"/>
      <c r="AB1934" s="266"/>
      <c r="AC1934" s="502"/>
      <c r="AD1934" s="503"/>
      <c r="AE1934" s="502"/>
      <c r="AF1934" s="503"/>
      <c r="AG1934" s="267">
        <f t="shared" si="1303"/>
        <v>0</v>
      </c>
      <c r="AH1934" s="266">
        <f t="shared" si="1304"/>
        <v>0</v>
      </c>
      <c r="AI1934" s="169">
        <f>AD1934/(C1932-AH1939)</f>
        <v>0</v>
      </c>
      <c r="AJ1934" s="170">
        <f>AF1934/(C1932-AH1939)</f>
        <v>0</v>
      </c>
      <c r="AK1934" s="171"/>
      <c r="AL1934" s="172">
        <f>AH1934/C1932</f>
        <v>0</v>
      </c>
    </row>
    <row r="1935" spans="1:38" ht="101.25" customHeight="1" x14ac:dyDescent="0.25">
      <c r="A1935" s="14">
        <v>4</v>
      </c>
      <c r="B1935" s="15" t="s">
        <v>14</v>
      </c>
      <c r="C1935" s="714"/>
      <c r="D1935" s="717"/>
      <c r="E1935" s="500"/>
      <c r="F1935" s="501"/>
      <c r="G1935" s="502"/>
      <c r="H1935" s="503"/>
      <c r="I1935" s="504"/>
      <c r="J1935" s="503"/>
      <c r="K1935" s="504"/>
      <c r="L1935" s="503"/>
      <c r="M1935" s="267"/>
      <c r="N1935" s="266"/>
      <c r="O1935" s="502"/>
      <c r="P1935" s="503"/>
      <c r="Q1935" s="502"/>
      <c r="R1935" s="503"/>
      <c r="S1935" s="267"/>
      <c r="T1935" s="266"/>
      <c r="U1935" s="502"/>
      <c r="V1935" s="505"/>
      <c r="W1935" s="503"/>
      <c r="X1935" s="504"/>
      <c r="Y1935" s="505"/>
      <c r="Z1935" s="503"/>
      <c r="AA1935" s="267"/>
      <c r="AB1935" s="266"/>
      <c r="AC1935" s="502"/>
      <c r="AD1935" s="503"/>
      <c r="AE1935" s="502"/>
      <c r="AF1935" s="503"/>
      <c r="AG1935" s="267">
        <f t="shared" si="1303"/>
        <v>0</v>
      </c>
      <c r="AH1935" s="266">
        <f t="shared" si="1304"/>
        <v>0</v>
      </c>
      <c r="AI1935" s="169">
        <f>AD1935/(C1932-AH1939)</f>
        <v>0</v>
      </c>
      <c r="AJ1935" s="170">
        <f>AF1935/(C1932-AH1939)</f>
        <v>0</v>
      </c>
      <c r="AK1935" s="171"/>
      <c r="AL1935" s="172">
        <f>AH1935/C1932</f>
        <v>0</v>
      </c>
    </row>
    <row r="1936" spans="1:38" ht="138" customHeight="1" x14ac:dyDescent="0.25">
      <c r="A1936" s="14">
        <v>5</v>
      </c>
      <c r="B1936" s="15" t="s">
        <v>99</v>
      </c>
      <c r="C1936" s="714"/>
      <c r="D1936" s="717"/>
      <c r="E1936" s="467">
        <v>1</v>
      </c>
      <c r="F1936" s="468">
        <v>17555.919999999998</v>
      </c>
      <c r="G1936" s="434">
        <v>2</v>
      </c>
      <c r="H1936" s="475">
        <f>40500+48592</f>
        <v>89092</v>
      </c>
      <c r="I1936" s="199">
        <v>0</v>
      </c>
      <c r="J1936" s="437">
        <v>0</v>
      </c>
      <c r="K1936" s="199">
        <v>1</v>
      </c>
      <c r="L1936" s="437">
        <v>40500</v>
      </c>
      <c r="M1936" s="248">
        <f t="shared" ref="M1936" si="1305">SUM(I1936,K1936)</f>
        <v>1</v>
      </c>
      <c r="N1936" s="249">
        <f t="shared" ref="N1936" si="1306">SUM(J1936,L1936)</f>
        <v>40500</v>
      </c>
      <c r="O1936" s="436">
        <v>0</v>
      </c>
      <c r="P1936" s="428">
        <v>0</v>
      </c>
      <c r="Q1936" s="436">
        <v>0</v>
      </c>
      <c r="R1936" s="428">
        <v>0</v>
      </c>
      <c r="S1936" s="245">
        <f t="shared" ref="S1936" si="1307">O1936+Q1936</f>
        <v>0</v>
      </c>
      <c r="T1936" s="246">
        <f t="shared" ref="T1936" si="1308">P1936+R1936</f>
        <v>0</v>
      </c>
      <c r="U1936" s="443">
        <v>0</v>
      </c>
      <c r="V1936" s="444">
        <v>0</v>
      </c>
      <c r="W1936" s="442">
        <v>0</v>
      </c>
      <c r="X1936" s="452">
        <v>0</v>
      </c>
      <c r="Y1936" s="444">
        <v>0</v>
      </c>
      <c r="Z1936" s="442">
        <v>0</v>
      </c>
      <c r="AA1936" s="239">
        <f t="shared" ref="AA1936" si="1309">U1936+X1936</f>
        <v>0</v>
      </c>
      <c r="AB1936" s="229">
        <f t="shared" ref="AB1936" si="1310">W1936+Z1936</f>
        <v>0</v>
      </c>
      <c r="AC1936" s="425">
        <v>0</v>
      </c>
      <c r="AD1936" s="431">
        <v>0</v>
      </c>
      <c r="AE1936" s="425">
        <v>0</v>
      </c>
      <c r="AF1936" s="431">
        <v>0</v>
      </c>
      <c r="AG1936" s="261">
        <f t="shared" si="1303"/>
        <v>0</v>
      </c>
      <c r="AH1936" s="262">
        <f t="shared" si="1304"/>
        <v>0</v>
      </c>
      <c r="AI1936" s="67">
        <f>AD1936/(C1932-AH1939)</f>
        <v>0</v>
      </c>
      <c r="AJ1936" s="66">
        <f>AF1936/(C1932-AH1939)</f>
        <v>0</v>
      </c>
      <c r="AK1936" s="123"/>
      <c r="AL1936" s="126">
        <f>AH1936/C1932</f>
        <v>0</v>
      </c>
    </row>
    <row r="1937" spans="1:38" ht="116.25" customHeight="1" x14ac:dyDescent="0.25">
      <c r="A1937" s="14">
        <v>6</v>
      </c>
      <c r="B1937" s="15" t="s">
        <v>16</v>
      </c>
      <c r="C1937" s="714"/>
      <c r="D1937" s="717"/>
      <c r="E1937" s="163"/>
      <c r="F1937" s="501"/>
      <c r="G1937" s="165"/>
      <c r="H1937" s="503"/>
      <c r="I1937" s="504"/>
      <c r="J1937" s="166"/>
      <c r="K1937" s="504"/>
      <c r="L1937" s="503"/>
      <c r="M1937" s="167"/>
      <c r="N1937" s="266"/>
      <c r="O1937" s="165"/>
      <c r="P1937" s="266"/>
      <c r="Q1937" s="165"/>
      <c r="R1937" s="266"/>
      <c r="S1937" s="167"/>
      <c r="T1937" s="166"/>
      <c r="U1937" s="165"/>
      <c r="V1937" s="168"/>
      <c r="W1937" s="266"/>
      <c r="X1937" s="167"/>
      <c r="Y1937" s="168"/>
      <c r="Z1937" s="266"/>
      <c r="AA1937" s="167"/>
      <c r="AB1937" s="166"/>
      <c r="AC1937" s="165"/>
      <c r="AD1937" s="166"/>
      <c r="AE1937" s="165"/>
      <c r="AF1937" s="166"/>
      <c r="AG1937" s="167">
        <f t="shared" ref="AG1937:AG1944" si="1311">U1937+X1937+AC1937+AE1937</f>
        <v>0</v>
      </c>
      <c r="AH1937" s="166">
        <f t="shared" ref="AH1937:AH1944" si="1312">W1937+Z1937+AD1937+AF1937</f>
        <v>0</v>
      </c>
      <c r="AI1937" s="169">
        <f>AD1937/(C1932-AH1939)</f>
        <v>0</v>
      </c>
      <c r="AJ1937" s="170">
        <f>AF1937/(C1932-AH1939)</f>
        <v>0</v>
      </c>
      <c r="AK1937" s="171"/>
      <c r="AL1937" s="172">
        <f>AH1937/C1932</f>
        <v>0</v>
      </c>
    </row>
    <row r="1938" spans="1:38" ht="65.25" customHeight="1" x14ac:dyDescent="0.25">
      <c r="A1938" s="14">
        <v>7</v>
      </c>
      <c r="B1938" s="15" t="s">
        <v>98</v>
      </c>
      <c r="C1938" s="714"/>
      <c r="D1938" s="717"/>
      <c r="E1938" s="163"/>
      <c r="F1938" s="501"/>
      <c r="G1938" s="165"/>
      <c r="H1938" s="503"/>
      <c r="I1938" s="504"/>
      <c r="J1938" s="166"/>
      <c r="K1938" s="504"/>
      <c r="L1938" s="503"/>
      <c r="M1938" s="167"/>
      <c r="N1938" s="266"/>
      <c r="O1938" s="165"/>
      <c r="P1938" s="266"/>
      <c r="Q1938" s="165"/>
      <c r="R1938" s="266"/>
      <c r="S1938" s="167"/>
      <c r="T1938" s="166"/>
      <c r="U1938" s="165"/>
      <c r="V1938" s="168"/>
      <c r="W1938" s="266"/>
      <c r="X1938" s="167"/>
      <c r="Y1938" s="168"/>
      <c r="Z1938" s="266"/>
      <c r="AA1938" s="167"/>
      <c r="AB1938" s="188"/>
      <c r="AC1938" s="165"/>
      <c r="AD1938" s="166"/>
      <c r="AE1938" s="165"/>
      <c r="AF1938" s="166"/>
      <c r="AG1938" s="162">
        <f t="shared" si="1311"/>
        <v>0</v>
      </c>
      <c r="AH1938" s="166">
        <f t="shared" si="1312"/>
        <v>0</v>
      </c>
      <c r="AI1938" s="169">
        <f>AD1938/(C1932-AH1939)</f>
        <v>0</v>
      </c>
      <c r="AJ1938" s="170">
        <f>AF1938/(C1932-AH1939)</f>
        <v>0</v>
      </c>
      <c r="AK1938" s="171"/>
      <c r="AL1938" s="173">
        <f>AH1938/C1932</f>
        <v>0</v>
      </c>
    </row>
    <row r="1939" spans="1:38" ht="59.25" customHeight="1" x14ac:dyDescent="0.25">
      <c r="A1939" s="14">
        <v>8</v>
      </c>
      <c r="B1939" s="15" t="s">
        <v>97</v>
      </c>
      <c r="C1939" s="714"/>
      <c r="D1939" s="717"/>
      <c r="E1939" s="189"/>
      <c r="F1939" s="190"/>
      <c r="G1939" s="174"/>
      <c r="H1939" s="175"/>
      <c r="I1939" s="504"/>
      <c r="J1939" s="166"/>
      <c r="K1939" s="504"/>
      <c r="L1939" s="503"/>
      <c r="M1939" s="191"/>
      <c r="N1939" s="265"/>
      <c r="O1939" s="174"/>
      <c r="P1939" s="175"/>
      <c r="Q1939" s="174"/>
      <c r="R1939" s="175"/>
      <c r="S1939" s="191"/>
      <c r="T1939" s="164"/>
      <c r="U1939" s="165"/>
      <c r="V1939" s="168"/>
      <c r="W1939" s="266"/>
      <c r="X1939" s="167"/>
      <c r="Y1939" s="168"/>
      <c r="Z1939" s="266"/>
      <c r="AA1939" s="191"/>
      <c r="AB1939" s="164"/>
      <c r="AC1939" s="165"/>
      <c r="AD1939" s="166"/>
      <c r="AE1939" s="165"/>
      <c r="AF1939" s="166"/>
      <c r="AG1939" s="167">
        <f t="shared" si="1311"/>
        <v>0</v>
      </c>
      <c r="AH1939" s="166">
        <f t="shared" si="1312"/>
        <v>0</v>
      </c>
      <c r="AI1939" s="169" t="e">
        <f t="shared" ref="AI1939" si="1313">AD1939/(C1934-AH1941)</f>
        <v>#DIV/0!</v>
      </c>
      <c r="AJ1939" s="170">
        <f>AF1939/(C1932-AH1939)</f>
        <v>0</v>
      </c>
      <c r="AK1939" s="171">
        <f>AH1945/C1932</f>
        <v>0</v>
      </c>
      <c r="AL1939" s="172">
        <f>AH1939/C1932</f>
        <v>0</v>
      </c>
    </row>
    <row r="1940" spans="1:38" ht="60" customHeight="1" x14ac:dyDescent="0.25">
      <c r="A1940" s="14">
        <v>9</v>
      </c>
      <c r="B1940" s="15" t="s">
        <v>7</v>
      </c>
      <c r="C1940" s="714"/>
      <c r="D1940" s="717"/>
      <c r="E1940" s="163"/>
      <c r="F1940" s="501"/>
      <c r="G1940" s="165"/>
      <c r="H1940" s="503"/>
      <c r="I1940" s="504"/>
      <c r="J1940" s="166"/>
      <c r="K1940" s="504"/>
      <c r="L1940" s="503"/>
      <c r="M1940" s="167"/>
      <c r="N1940" s="266"/>
      <c r="O1940" s="165"/>
      <c r="P1940" s="266"/>
      <c r="Q1940" s="165"/>
      <c r="R1940" s="266"/>
      <c r="S1940" s="167"/>
      <c r="T1940" s="166"/>
      <c r="U1940" s="165"/>
      <c r="V1940" s="168"/>
      <c r="W1940" s="266"/>
      <c r="X1940" s="167"/>
      <c r="Y1940" s="168"/>
      <c r="Z1940" s="266"/>
      <c r="AA1940" s="167"/>
      <c r="AB1940" s="166"/>
      <c r="AC1940" s="165"/>
      <c r="AD1940" s="166"/>
      <c r="AE1940" s="165"/>
      <c r="AF1940" s="166"/>
      <c r="AG1940" s="167">
        <f t="shared" si="1311"/>
        <v>0</v>
      </c>
      <c r="AH1940" s="166">
        <f t="shared" si="1312"/>
        <v>0</v>
      </c>
      <c r="AI1940" s="169">
        <f>AD1940/(C1932-AH1939)</f>
        <v>0</v>
      </c>
      <c r="AJ1940" s="170">
        <f>AF1940/(C1932-AH1939)</f>
        <v>0</v>
      </c>
      <c r="AK1940" s="171"/>
      <c r="AL1940" s="172">
        <f>AH1940/C1932</f>
        <v>0</v>
      </c>
    </row>
    <row r="1941" spans="1:38" ht="73.5" customHeight="1" x14ac:dyDescent="0.25">
      <c r="A1941" s="14">
        <v>10</v>
      </c>
      <c r="B1941" s="15" t="s">
        <v>8</v>
      </c>
      <c r="C1941" s="714"/>
      <c r="D1941" s="717"/>
      <c r="E1941" s="163"/>
      <c r="F1941" s="501"/>
      <c r="G1941" s="165"/>
      <c r="H1941" s="503"/>
      <c r="I1941" s="504"/>
      <c r="J1941" s="166"/>
      <c r="K1941" s="504"/>
      <c r="L1941" s="503"/>
      <c r="M1941" s="167"/>
      <c r="N1941" s="266"/>
      <c r="O1941" s="165"/>
      <c r="P1941" s="266"/>
      <c r="Q1941" s="165"/>
      <c r="R1941" s="266"/>
      <c r="S1941" s="167"/>
      <c r="T1941" s="166"/>
      <c r="U1941" s="165"/>
      <c r="V1941" s="168"/>
      <c r="W1941" s="266"/>
      <c r="X1941" s="167"/>
      <c r="Y1941" s="168"/>
      <c r="Z1941" s="266"/>
      <c r="AA1941" s="167"/>
      <c r="AB1941" s="166"/>
      <c r="AC1941" s="174"/>
      <c r="AD1941" s="175"/>
      <c r="AE1941" s="174"/>
      <c r="AF1941" s="175"/>
      <c r="AG1941" s="167">
        <f t="shared" si="1311"/>
        <v>0</v>
      </c>
      <c r="AH1941" s="166">
        <f t="shared" si="1312"/>
        <v>0</v>
      </c>
      <c r="AI1941" s="169">
        <f>AD1941/(C1932-AH1939)</f>
        <v>0</v>
      </c>
      <c r="AJ1941" s="170">
        <f>AF1941/(C1932-AH1939)</f>
        <v>0</v>
      </c>
      <c r="AK1941" s="171"/>
      <c r="AL1941" s="172">
        <f>AH1941/C1932</f>
        <v>0</v>
      </c>
    </row>
    <row r="1942" spans="1:38" ht="120" customHeight="1" x14ac:dyDescent="0.25">
      <c r="A1942" s="14">
        <v>11</v>
      </c>
      <c r="B1942" s="15" t="s">
        <v>12</v>
      </c>
      <c r="C1942" s="714"/>
      <c r="D1942" s="717"/>
      <c r="E1942" s="163"/>
      <c r="F1942" s="501"/>
      <c r="G1942" s="165"/>
      <c r="H1942" s="503"/>
      <c r="I1942" s="504"/>
      <c r="J1942" s="166"/>
      <c r="K1942" s="504"/>
      <c r="L1942" s="503"/>
      <c r="M1942" s="167"/>
      <c r="N1942" s="266"/>
      <c r="O1942" s="165"/>
      <c r="P1942" s="266"/>
      <c r="Q1942" s="165"/>
      <c r="R1942" s="266"/>
      <c r="S1942" s="167"/>
      <c r="T1942" s="166"/>
      <c r="U1942" s="165"/>
      <c r="V1942" s="168"/>
      <c r="W1942" s="266"/>
      <c r="X1942" s="167"/>
      <c r="Y1942" s="168"/>
      <c r="Z1942" s="266"/>
      <c r="AA1942" s="167"/>
      <c r="AB1942" s="166"/>
      <c r="AC1942" s="165"/>
      <c r="AD1942" s="166"/>
      <c r="AE1942" s="165"/>
      <c r="AF1942" s="166"/>
      <c r="AG1942" s="167">
        <f t="shared" si="1311"/>
        <v>0</v>
      </c>
      <c r="AH1942" s="166">
        <f t="shared" si="1312"/>
        <v>0</v>
      </c>
      <c r="AI1942" s="169">
        <f>AD1942/(C1932-AH1939)</f>
        <v>0</v>
      </c>
      <c r="AJ1942" s="170">
        <f>AF1942/(C1932-AH1939)</f>
        <v>0</v>
      </c>
      <c r="AK1942" s="171"/>
      <c r="AL1942" s="172">
        <f>AH1942/C1932</f>
        <v>0</v>
      </c>
    </row>
    <row r="1943" spans="1:38" ht="63.75" customHeight="1" x14ac:dyDescent="0.25">
      <c r="A1943" s="14">
        <v>12</v>
      </c>
      <c r="B1943" s="15" t="s">
        <v>9</v>
      </c>
      <c r="C1943" s="714"/>
      <c r="D1943" s="717"/>
      <c r="E1943" s="163"/>
      <c r="F1943" s="501"/>
      <c r="G1943" s="165"/>
      <c r="H1943" s="503"/>
      <c r="I1943" s="504"/>
      <c r="J1943" s="166"/>
      <c r="K1943" s="504"/>
      <c r="L1943" s="503"/>
      <c r="M1943" s="167"/>
      <c r="N1943" s="266"/>
      <c r="O1943" s="165"/>
      <c r="P1943" s="266"/>
      <c r="Q1943" s="165"/>
      <c r="R1943" s="266"/>
      <c r="S1943" s="167"/>
      <c r="T1943" s="166"/>
      <c r="U1943" s="165"/>
      <c r="V1943" s="168"/>
      <c r="W1943" s="266"/>
      <c r="X1943" s="167"/>
      <c r="Y1943" s="168"/>
      <c r="Z1943" s="266"/>
      <c r="AA1943" s="167"/>
      <c r="AB1943" s="166"/>
      <c r="AC1943" s="165"/>
      <c r="AD1943" s="166"/>
      <c r="AE1943" s="165"/>
      <c r="AF1943" s="166"/>
      <c r="AG1943" s="167">
        <f t="shared" si="1311"/>
        <v>0</v>
      </c>
      <c r="AH1943" s="166">
        <f t="shared" si="1312"/>
        <v>0</v>
      </c>
      <c r="AI1943" s="169">
        <f>AD1943/(C1932-AH1939)</f>
        <v>0</v>
      </c>
      <c r="AJ1943" s="170">
        <f>AF1943/(C1932-AH1939)</f>
        <v>0</v>
      </c>
      <c r="AK1943" s="171"/>
      <c r="AL1943" s="172">
        <f>AH1943/C1932</f>
        <v>0</v>
      </c>
    </row>
    <row r="1944" spans="1:38" ht="62.25" customHeight="1" thickBot="1" x14ac:dyDescent="0.3">
      <c r="A1944" s="16">
        <v>13</v>
      </c>
      <c r="B1944" s="17" t="s">
        <v>10</v>
      </c>
      <c r="C1944" s="715"/>
      <c r="D1944" s="718"/>
      <c r="E1944" s="176"/>
      <c r="F1944" s="177"/>
      <c r="G1944" s="178"/>
      <c r="H1944" s="179"/>
      <c r="I1944" s="269"/>
      <c r="J1944" s="180"/>
      <c r="K1944" s="269"/>
      <c r="L1944" s="268"/>
      <c r="M1944" s="181"/>
      <c r="N1944" s="268"/>
      <c r="O1944" s="178"/>
      <c r="P1944" s="179"/>
      <c r="Q1944" s="178"/>
      <c r="R1944" s="179"/>
      <c r="S1944" s="182"/>
      <c r="T1944" s="179"/>
      <c r="U1944" s="178"/>
      <c r="V1944" s="183"/>
      <c r="W1944" s="179"/>
      <c r="X1944" s="182"/>
      <c r="Y1944" s="183"/>
      <c r="Z1944" s="179"/>
      <c r="AA1944" s="182"/>
      <c r="AB1944" s="179"/>
      <c r="AC1944" s="178"/>
      <c r="AD1944" s="179"/>
      <c r="AE1944" s="178"/>
      <c r="AF1944" s="179"/>
      <c r="AG1944" s="182">
        <f t="shared" si="1311"/>
        <v>0</v>
      </c>
      <c r="AH1944" s="179">
        <f t="shared" si="1312"/>
        <v>0</v>
      </c>
      <c r="AI1944" s="184">
        <f>AD1944/(C1932-AH1939)</f>
        <v>0</v>
      </c>
      <c r="AJ1944" s="185">
        <f>AF1944/(C1932-AH1939)</f>
        <v>0</v>
      </c>
      <c r="AK1944" s="186"/>
      <c r="AL1944" s="187">
        <f>AH1944/C1932</f>
        <v>0</v>
      </c>
    </row>
    <row r="1945" spans="1:38" ht="29.25" customHeight="1" thickBot="1" x14ac:dyDescent="0.3">
      <c r="A1945" s="719" t="s">
        <v>40</v>
      </c>
      <c r="B1945" s="720"/>
      <c r="C1945" s="11">
        <f>C1932</f>
        <v>147000</v>
      </c>
      <c r="D1945" s="11">
        <f>D1932</f>
        <v>147000</v>
      </c>
      <c r="E1945" s="56">
        <f t="shared" ref="E1945:L1945" si="1314">SUM(E1932:E1944)</f>
        <v>1</v>
      </c>
      <c r="F1945" s="236">
        <f t="shared" si="1314"/>
        <v>17555.919999999998</v>
      </c>
      <c r="G1945" s="56">
        <f t="shared" si="1314"/>
        <v>3</v>
      </c>
      <c r="H1945" s="236">
        <f t="shared" si="1314"/>
        <v>195592</v>
      </c>
      <c r="I1945" s="241">
        <f t="shared" si="1314"/>
        <v>0</v>
      </c>
      <c r="J1945" s="57">
        <f t="shared" si="1314"/>
        <v>0</v>
      </c>
      <c r="K1945" s="241">
        <f t="shared" si="1314"/>
        <v>2</v>
      </c>
      <c r="L1945" s="244">
        <f t="shared" si="1314"/>
        <v>147000</v>
      </c>
      <c r="M1945" s="51">
        <f>SUM(M1932:M1944)</f>
        <v>2</v>
      </c>
      <c r="N1945" s="244">
        <f>SUM(N1932:N1944)</f>
        <v>147000</v>
      </c>
      <c r="O1945" s="97">
        <f>SUM(O1932:O1944)</f>
        <v>0</v>
      </c>
      <c r="P1945" s="236">
        <f>SUM(P1932:P1944)</f>
        <v>0</v>
      </c>
      <c r="Q1945" s="86">
        <f t="shared" ref="Q1945:AJ1945" si="1315">SUM(Q1932:Q1944)</f>
        <v>0</v>
      </c>
      <c r="R1945" s="236">
        <f t="shared" si="1315"/>
        <v>0</v>
      </c>
      <c r="S1945" s="75">
        <f t="shared" si="1315"/>
        <v>0</v>
      </c>
      <c r="T1945" s="46">
        <f t="shared" si="1315"/>
        <v>0</v>
      </c>
      <c r="U1945" s="86">
        <f t="shared" si="1315"/>
        <v>0</v>
      </c>
      <c r="V1945" s="236">
        <f t="shared" si="1315"/>
        <v>0</v>
      </c>
      <c r="W1945" s="236">
        <f t="shared" si="1315"/>
        <v>0</v>
      </c>
      <c r="X1945" s="75">
        <f t="shared" si="1315"/>
        <v>0</v>
      </c>
      <c r="Y1945" s="236">
        <f t="shared" si="1315"/>
        <v>0</v>
      </c>
      <c r="Z1945" s="236">
        <f t="shared" si="1315"/>
        <v>0</v>
      </c>
      <c r="AA1945" s="75">
        <f t="shared" si="1315"/>
        <v>0</v>
      </c>
      <c r="AB1945" s="46">
        <f t="shared" si="1315"/>
        <v>0</v>
      </c>
      <c r="AC1945" s="86">
        <f t="shared" si="1315"/>
        <v>0</v>
      </c>
      <c r="AD1945" s="46">
        <f t="shared" si="1315"/>
        <v>0</v>
      </c>
      <c r="AE1945" s="86">
        <f t="shared" si="1315"/>
        <v>0</v>
      </c>
      <c r="AF1945" s="46">
        <f t="shared" si="1315"/>
        <v>0</v>
      </c>
      <c r="AG1945" s="75">
        <f t="shared" si="1315"/>
        <v>0</v>
      </c>
      <c r="AH1945" s="46">
        <f t="shared" si="1315"/>
        <v>0</v>
      </c>
      <c r="AI1945" s="87" t="e">
        <f t="shared" si="1315"/>
        <v>#DIV/0!</v>
      </c>
      <c r="AJ1945" s="87">
        <f t="shared" si="1315"/>
        <v>0</v>
      </c>
      <c r="AK1945" s="130">
        <f>AK1939</f>
        <v>0</v>
      </c>
      <c r="AL1945" s="128">
        <f>AH1945/C1932</f>
        <v>0</v>
      </c>
    </row>
    <row r="1946" spans="1:38" ht="21.75" thickBot="1" x14ac:dyDescent="0.3">
      <c r="AF1946" s="24" t="s">
        <v>113</v>
      </c>
      <c r="AG1946" s="72">
        <v>4.3499999999999996</v>
      </c>
      <c r="AH1946" s="25">
        <f>AH1945/AG1946</f>
        <v>0</v>
      </c>
    </row>
    <row r="1947" spans="1:38" ht="15.75" thickTop="1" x14ac:dyDescent="0.25">
      <c r="A1947" s="721" t="s">
        <v>45</v>
      </c>
      <c r="B1947" s="722"/>
      <c r="C1947" s="722"/>
      <c r="D1947" s="722"/>
      <c r="E1947" s="722"/>
      <c r="F1947" s="722"/>
      <c r="G1947" s="722"/>
      <c r="H1947" s="722"/>
      <c r="I1947" s="722"/>
      <c r="J1947" s="722"/>
      <c r="K1947" s="723"/>
      <c r="L1947" s="722"/>
      <c r="M1947" s="722"/>
      <c r="N1947" s="722"/>
      <c r="O1947" s="722"/>
      <c r="P1947" s="722"/>
      <c r="Q1947" s="724"/>
    </row>
    <row r="1948" spans="1:38" ht="18.75" x14ac:dyDescent="0.3">
      <c r="A1948" s="725"/>
      <c r="B1948" s="726"/>
      <c r="C1948" s="726"/>
      <c r="D1948" s="726"/>
      <c r="E1948" s="726"/>
      <c r="F1948" s="726"/>
      <c r="G1948" s="726"/>
      <c r="H1948" s="726"/>
      <c r="I1948" s="726"/>
      <c r="J1948" s="726"/>
      <c r="K1948" s="727"/>
      <c r="L1948" s="726"/>
      <c r="M1948" s="726"/>
      <c r="N1948" s="726"/>
      <c r="O1948" s="726"/>
      <c r="P1948" s="726"/>
      <c r="Q1948" s="728"/>
      <c r="AF1948" s="33"/>
    </row>
    <row r="1949" spans="1:38" ht="15.75" x14ac:dyDescent="0.25">
      <c r="A1949" s="725"/>
      <c r="B1949" s="726"/>
      <c r="C1949" s="726"/>
      <c r="D1949" s="726"/>
      <c r="E1949" s="726"/>
      <c r="F1949" s="726"/>
      <c r="G1949" s="726"/>
      <c r="H1949" s="726"/>
      <c r="I1949" s="726"/>
      <c r="J1949" s="726"/>
      <c r="K1949" s="727"/>
      <c r="L1949" s="726"/>
      <c r="M1949" s="726"/>
      <c r="N1949" s="726"/>
      <c r="O1949" s="726"/>
      <c r="P1949" s="726"/>
      <c r="Q1949" s="728"/>
      <c r="AE1949" s="34" t="s">
        <v>66</v>
      </c>
      <c r="AF1949" s="24"/>
    </row>
    <row r="1950" spans="1:38" ht="15.75" x14ac:dyDescent="0.25">
      <c r="A1950" s="725"/>
      <c r="B1950" s="726"/>
      <c r="C1950" s="726"/>
      <c r="D1950" s="726"/>
      <c r="E1950" s="726"/>
      <c r="F1950" s="726"/>
      <c r="G1950" s="726"/>
      <c r="H1950" s="726"/>
      <c r="I1950" s="726"/>
      <c r="J1950" s="726"/>
      <c r="K1950" s="727"/>
      <c r="L1950" s="726"/>
      <c r="M1950" s="726"/>
      <c r="N1950" s="726"/>
      <c r="O1950" s="726"/>
      <c r="P1950" s="726"/>
      <c r="Q1950" s="728"/>
      <c r="AE1950" s="34" t="s">
        <v>46</v>
      </c>
      <c r="AF1950" s="54">
        <f>(Z1945-Z1939)+(AF1945-AF1939)</f>
        <v>0</v>
      </c>
    </row>
    <row r="1951" spans="1:38" ht="15.75" x14ac:dyDescent="0.25">
      <c r="A1951" s="725"/>
      <c r="B1951" s="726"/>
      <c r="C1951" s="726"/>
      <c r="D1951" s="726"/>
      <c r="E1951" s="726"/>
      <c r="F1951" s="726"/>
      <c r="G1951" s="726"/>
      <c r="H1951" s="726"/>
      <c r="I1951" s="726"/>
      <c r="J1951" s="726"/>
      <c r="K1951" s="727"/>
      <c r="L1951" s="726"/>
      <c r="M1951" s="726"/>
      <c r="N1951" s="726"/>
      <c r="O1951" s="726"/>
      <c r="P1951" s="726"/>
      <c r="Q1951" s="728"/>
      <c r="AE1951" s="34" t="s">
        <v>47</v>
      </c>
      <c r="AF1951" s="54">
        <f>W1945+AD1945</f>
        <v>0</v>
      </c>
    </row>
    <row r="1952" spans="1:38" ht="15.75" x14ac:dyDescent="0.25">
      <c r="A1952" s="725"/>
      <c r="B1952" s="726"/>
      <c r="C1952" s="726"/>
      <c r="D1952" s="726"/>
      <c r="E1952" s="726"/>
      <c r="F1952" s="726"/>
      <c r="G1952" s="726"/>
      <c r="H1952" s="726"/>
      <c r="I1952" s="726"/>
      <c r="J1952" s="726"/>
      <c r="K1952" s="727"/>
      <c r="L1952" s="726"/>
      <c r="M1952" s="726"/>
      <c r="N1952" s="726"/>
      <c r="O1952" s="726"/>
      <c r="P1952" s="726"/>
      <c r="Q1952" s="728"/>
      <c r="AE1952" s="34" t="s">
        <v>48</v>
      </c>
      <c r="AF1952" s="54">
        <f>Z1939+AF1939</f>
        <v>0</v>
      </c>
    </row>
    <row r="1953" spans="1:39" ht="15.75" x14ac:dyDescent="0.25">
      <c r="A1953" s="725"/>
      <c r="B1953" s="726"/>
      <c r="C1953" s="726"/>
      <c r="D1953" s="726"/>
      <c r="E1953" s="726"/>
      <c r="F1953" s="726"/>
      <c r="G1953" s="726"/>
      <c r="H1953" s="726"/>
      <c r="I1953" s="726"/>
      <c r="J1953" s="726"/>
      <c r="K1953" s="727"/>
      <c r="L1953" s="726"/>
      <c r="M1953" s="726"/>
      <c r="N1953" s="726"/>
      <c r="O1953" s="726"/>
      <c r="P1953" s="726"/>
      <c r="Q1953" s="728"/>
      <c r="AE1953" s="34" t="s">
        <v>49</v>
      </c>
      <c r="AF1953" s="55">
        <f>SUM(AF1950:AF1952)</f>
        <v>0</v>
      </c>
    </row>
    <row r="1954" spans="1:39" x14ac:dyDescent="0.25">
      <c r="A1954" s="725"/>
      <c r="B1954" s="726"/>
      <c r="C1954" s="726"/>
      <c r="D1954" s="726"/>
      <c r="E1954" s="726"/>
      <c r="F1954" s="726"/>
      <c r="G1954" s="726"/>
      <c r="H1954" s="726"/>
      <c r="I1954" s="726"/>
      <c r="J1954" s="726"/>
      <c r="K1954" s="727"/>
      <c r="L1954" s="726"/>
      <c r="M1954" s="726"/>
      <c r="N1954" s="726"/>
      <c r="O1954" s="726"/>
      <c r="P1954" s="726"/>
      <c r="Q1954" s="728"/>
    </row>
    <row r="1955" spans="1:39" ht="15.75" thickBot="1" x14ac:dyDescent="0.3">
      <c r="A1955" s="729"/>
      <c r="B1955" s="730"/>
      <c r="C1955" s="730"/>
      <c r="D1955" s="730"/>
      <c r="E1955" s="730"/>
      <c r="F1955" s="730"/>
      <c r="G1955" s="730"/>
      <c r="H1955" s="730"/>
      <c r="I1955" s="730"/>
      <c r="J1955" s="730"/>
      <c r="K1955" s="731"/>
      <c r="L1955" s="730"/>
      <c r="M1955" s="730"/>
      <c r="N1955" s="730"/>
      <c r="O1955" s="730"/>
      <c r="P1955" s="730"/>
      <c r="Q1955" s="732"/>
    </row>
    <row r="1956" spans="1:39" ht="15.75" thickTop="1" x14ac:dyDescent="0.25"/>
    <row r="1958" spans="1:39" ht="15.75" thickBot="1" x14ac:dyDescent="0.3"/>
    <row r="1959" spans="1:39" ht="27" thickBot="1" x14ac:dyDescent="0.3">
      <c r="A1959" s="733" t="s">
        <v>150</v>
      </c>
      <c r="B1959" s="734"/>
      <c r="C1959" s="734"/>
      <c r="D1959" s="734"/>
      <c r="E1959" s="734"/>
      <c r="F1959" s="734"/>
      <c r="G1959" s="734"/>
      <c r="H1959" s="734"/>
      <c r="I1959" s="734"/>
      <c r="J1959" s="734"/>
      <c r="K1959" s="735"/>
      <c r="L1959" s="734"/>
      <c r="M1959" s="734"/>
      <c r="N1959" s="734"/>
      <c r="O1959" s="734"/>
      <c r="P1959" s="734"/>
      <c r="Q1959" s="734"/>
      <c r="R1959" s="734"/>
      <c r="S1959" s="734"/>
      <c r="T1959" s="734"/>
      <c r="U1959" s="734"/>
      <c r="V1959" s="734"/>
      <c r="W1959" s="734"/>
      <c r="X1959" s="734"/>
      <c r="Y1959" s="734"/>
      <c r="Z1959" s="734"/>
      <c r="AA1959" s="734"/>
      <c r="AB1959" s="734"/>
      <c r="AC1959" s="734"/>
      <c r="AD1959" s="734"/>
      <c r="AE1959" s="734"/>
      <c r="AF1959" s="734"/>
      <c r="AG1959" s="734"/>
      <c r="AH1959" s="734"/>
      <c r="AI1959" s="734"/>
      <c r="AJ1959" s="734"/>
      <c r="AK1959" s="736"/>
      <c r="AL1959" s="73"/>
      <c r="AM1959" s="45"/>
    </row>
    <row r="1960" spans="1:39" ht="21" customHeight="1" x14ac:dyDescent="0.25">
      <c r="A1960" s="737" t="s">
        <v>114</v>
      </c>
      <c r="B1960" s="738"/>
      <c r="C1960" s="744" t="s">
        <v>41</v>
      </c>
      <c r="D1960" s="745"/>
      <c r="E1960" s="748" t="s">
        <v>100</v>
      </c>
      <c r="F1960" s="749"/>
      <c r="G1960" s="749"/>
      <c r="H1960" s="749"/>
      <c r="I1960" s="749"/>
      <c r="J1960" s="749"/>
      <c r="K1960" s="750"/>
      <c r="L1960" s="749"/>
      <c r="M1960" s="749"/>
      <c r="N1960" s="749"/>
      <c r="O1960" s="754" t="s">
        <v>77</v>
      </c>
      <c r="P1960" s="755"/>
      <c r="Q1960" s="755"/>
      <c r="R1960" s="755"/>
      <c r="S1960" s="755"/>
      <c r="T1960" s="755"/>
      <c r="U1960" s="755"/>
      <c r="V1960" s="755"/>
      <c r="W1960" s="755"/>
      <c r="X1960" s="755"/>
      <c r="Y1960" s="755"/>
      <c r="Z1960" s="755"/>
      <c r="AA1960" s="755"/>
      <c r="AB1960" s="755"/>
      <c r="AC1960" s="755"/>
      <c r="AD1960" s="755"/>
      <c r="AE1960" s="755"/>
      <c r="AF1960" s="755"/>
      <c r="AG1960" s="755"/>
      <c r="AH1960" s="755"/>
      <c r="AI1960" s="755"/>
      <c r="AJ1960" s="755"/>
      <c r="AK1960" s="756"/>
      <c r="AL1960" s="63"/>
    </row>
    <row r="1961" spans="1:39" ht="36" customHeight="1" thickBot="1" x14ac:dyDescent="0.3">
      <c r="A1961" s="739"/>
      <c r="B1961" s="740"/>
      <c r="C1961" s="746"/>
      <c r="D1961" s="747"/>
      <c r="E1961" s="751"/>
      <c r="F1961" s="752"/>
      <c r="G1961" s="752"/>
      <c r="H1961" s="752"/>
      <c r="I1961" s="752"/>
      <c r="J1961" s="752"/>
      <c r="K1961" s="753"/>
      <c r="L1961" s="752"/>
      <c r="M1961" s="752"/>
      <c r="N1961" s="752"/>
      <c r="O1961" s="757"/>
      <c r="P1961" s="758"/>
      <c r="Q1961" s="758"/>
      <c r="R1961" s="758"/>
      <c r="S1961" s="758"/>
      <c r="T1961" s="758"/>
      <c r="U1961" s="758"/>
      <c r="V1961" s="758"/>
      <c r="W1961" s="758"/>
      <c r="X1961" s="758"/>
      <c r="Y1961" s="758"/>
      <c r="Z1961" s="758"/>
      <c r="AA1961" s="758"/>
      <c r="AB1961" s="758"/>
      <c r="AC1961" s="758"/>
      <c r="AD1961" s="758"/>
      <c r="AE1961" s="758"/>
      <c r="AF1961" s="758"/>
      <c r="AG1961" s="758"/>
      <c r="AH1961" s="758"/>
      <c r="AI1961" s="758"/>
      <c r="AJ1961" s="758"/>
      <c r="AK1961" s="759"/>
      <c r="AL1961" s="63"/>
    </row>
    <row r="1962" spans="1:39" s="33" customFormat="1" ht="84" customHeight="1" thickBot="1" x14ac:dyDescent="0.35">
      <c r="A1962" s="739"/>
      <c r="B1962" s="741"/>
      <c r="C1962" s="760" t="s">
        <v>43</v>
      </c>
      <c r="D1962" s="762" t="s">
        <v>44</v>
      </c>
      <c r="E1962" s="764" t="s">
        <v>59</v>
      </c>
      <c r="F1962" s="765"/>
      <c r="G1962" s="765"/>
      <c r="H1962" s="766"/>
      <c r="I1962" s="767" t="s">
        <v>58</v>
      </c>
      <c r="J1962" s="768"/>
      <c r="K1962" s="769"/>
      <c r="L1962" s="770"/>
      <c r="M1962" s="771" t="s">
        <v>49</v>
      </c>
      <c r="N1962" s="772"/>
      <c r="O1962" s="773" t="s">
        <v>103</v>
      </c>
      <c r="P1962" s="774"/>
      <c r="Q1962" s="774"/>
      <c r="R1962" s="775"/>
      <c r="S1962" s="776" t="s">
        <v>49</v>
      </c>
      <c r="T1962" s="777"/>
      <c r="U1962" s="778" t="s">
        <v>104</v>
      </c>
      <c r="V1962" s="779"/>
      <c r="W1962" s="779"/>
      <c r="X1962" s="779"/>
      <c r="Y1962" s="779"/>
      <c r="Z1962" s="780"/>
      <c r="AA1962" s="781" t="s">
        <v>49</v>
      </c>
      <c r="AB1962" s="782"/>
      <c r="AC1962" s="783" t="s">
        <v>105</v>
      </c>
      <c r="AD1962" s="784"/>
      <c r="AE1962" s="784"/>
      <c r="AF1962" s="785"/>
      <c r="AG1962" s="786" t="s">
        <v>49</v>
      </c>
      <c r="AH1962" s="787"/>
      <c r="AI1962" s="788" t="s">
        <v>23</v>
      </c>
      <c r="AJ1962" s="789"/>
      <c r="AK1962" s="790"/>
      <c r="AL1962" s="62"/>
    </row>
    <row r="1963" spans="1:39" ht="113.25" thickBot="1" x14ac:dyDescent="0.3">
      <c r="A1963" s="742"/>
      <c r="B1963" s="743"/>
      <c r="C1963" s="761"/>
      <c r="D1963" s="763"/>
      <c r="E1963" s="91" t="s">
        <v>81</v>
      </c>
      <c r="F1963" s="619" t="s">
        <v>82</v>
      </c>
      <c r="G1963" s="91" t="s">
        <v>83</v>
      </c>
      <c r="H1963" s="619" t="s">
        <v>84</v>
      </c>
      <c r="I1963" s="197" t="s">
        <v>81</v>
      </c>
      <c r="J1963" s="64" t="s">
        <v>92</v>
      </c>
      <c r="K1963" s="197" t="s">
        <v>93</v>
      </c>
      <c r="L1963" s="64" t="s">
        <v>94</v>
      </c>
      <c r="M1963" s="98" t="s">
        <v>85</v>
      </c>
      <c r="N1963" s="207" t="s">
        <v>86</v>
      </c>
      <c r="O1963" s="100" t="s">
        <v>87</v>
      </c>
      <c r="P1963" s="102" t="s">
        <v>101</v>
      </c>
      <c r="Q1963" s="100" t="s">
        <v>88</v>
      </c>
      <c r="R1963" s="102" t="s">
        <v>102</v>
      </c>
      <c r="S1963" s="103" t="s">
        <v>89</v>
      </c>
      <c r="T1963" s="213" t="s">
        <v>90</v>
      </c>
      <c r="U1963" s="104" t="s">
        <v>87</v>
      </c>
      <c r="V1963" s="107" t="s">
        <v>106</v>
      </c>
      <c r="W1963" s="105" t="s">
        <v>107</v>
      </c>
      <c r="X1963" s="108" t="s">
        <v>88</v>
      </c>
      <c r="Y1963" s="107" t="s">
        <v>108</v>
      </c>
      <c r="Z1963" s="105" t="s">
        <v>109</v>
      </c>
      <c r="AA1963" s="110" t="s">
        <v>95</v>
      </c>
      <c r="AB1963" s="111" t="s">
        <v>96</v>
      </c>
      <c r="AC1963" s="112" t="s">
        <v>87</v>
      </c>
      <c r="AD1963" s="113" t="s">
        <v>101</v>
      </c>
      <c r="AE1963" s="112" t="s">
        <v>88</v>
      </c>
      <c r="AF1963" s="113" t="s">
        <v>102</v>
      </c>
      <c r="AG1963" s="114" t="s">
        <v>91</v>
      </c>
      <c r="AH1963" s="115" t="s">
        <v>110</v>
      </c>
      <c r="AI1963" s="120" t="s">
        <v>111</v>
      </c>
      <c r="AJ1963" s="122" t="s">
        <v>112</v>
      </c>
      <c r="AK1963" s="151" t="s">
        <v>79</v>
      </c>
      <c r="AL1963" s="58"/>
      <c r="AM1963" s="59"/>
    </row>
    <row r="1964" spans="1:39" ht="15.75" thickBot="1" x14ac:dyDescent="0.3">
      <c r="A1964" s="708" t="s">
        <v>1</v>
      </c>
      <c r="B1964" s="709"/>
      <c r="C1964" s="139" t="s">
        <v>2</v>
      </c>
      <c r="D1964" s="143" t="s">
        <v>3</v>
      </c>
      <c r="E1964" s="144" t="s">
        <v>4</v>
      </c>
      <c r="F1964" s="264" t="s">
        <v>5</v>
      </c>
      <c r="G1964" s="144" t="s">
        <v>33</v>
      </c>
      <c r="H1964" s="264" t="s">
        <v>34</v>
      </c>
      <c r="I1964" s="263" t="s">
        <v>18</v>
      </c>
      <c r="J1964" s="146" t="s">
        <v>19</v>
      </c>
      <c r="K1964" s="263" t="s">
        <v>20</v>
      </c>
      <c r="L1964" s="264" t="s">
        <v>21</v>
      </c>
      <c r="M1964" s="145" t="s">
        <v>22</v>
      </c>
      <c r="N1964" s="264" t="s">
        <v>35</v>
      </c>
      <c r="O1964" s="144" t="s">
        <v>36</v>
      </c>
      <c r="P1964" s="264" t="s">
        <v>37</v>
      </c>
      <c r="Q1964" s="144" t="s">
        <v>38</v>
      </c>
      <c r="R1964" s="264" t="s">
        <v>24</v>
      </c>
      <c r="S1964" s="145" t="s">
        <v>25</v>
      </c>
      <c r="T1964" s="146" t="s">
        <v>26</v>
      </c>
      <c r="U1964" s="144" t="s">
        <v>27</v>
      </c>
      <c r="V1964" s="88" t="s">
        <v>28</v>
      </c>
      <c r="W1964" s="147" t="s">
        <v>29</v>
      </c>
      <c r="X1964" s="148" t="s">
        <v>30</v>
      </c>
      <c r="Y1964" s="89" t="s">
        <v>31</v>
      </c>
      <c r="Z1964" s="264" t="s">
        <v>32</v>
      </c>
      <c r="AA1964" s="145" t="s">
        <v>51</v>
      </c>
      <c r="AB1964" s="140" t="s">
        <v>52</v>
      </c>
      <c r="AC1964" s="144" t="s">
        <v>53</v>
      </c>
      <c r="AD1964" s="140" t="s">
        <v>54</v>
      </c>
      <c r="AE1964" s="144" t="s">
        <v>55</v>
      </c>
      <c r="AF1964" s="140" t="s">
        <v>56</v>
      </c>
      <c r="AG1964" s="145" t="s">
        <v>60</v>
      </c>
      <c r="AH1964" s="140" t="s">
        <v>61</v>
      </c>
      <c r="AI1964" s="139" t="s">
        <v>62</v>
      </c>
      <c r="AJ1964" s="140" t="s">
        <v>63</v>
      </c>
      <c r="AK1964" s="152" t="s">
        <v>64</v>
      </c>
      <c r="AL1964" s="60"/>
      <c r="AM1964" s="59"/>
    </row>
    <row r="1965" spans="1:39" ht="37.5" x14ac:dyDescent="0.25">
      <c r="A1965" s="31">
        <v>1</v>
      </c>
      <c r="B1965" s="131" t="s">
        <v>71</v>
      </c>
      <c r="C1965" s="864">
        <f>C1932</f>
        <v>147000</v>
      </c>
      <c r="D1965" s="865">
        <f>C1965-AH1977</f>
        <v>147000</v>
      </c>
      <c r="E1965" s="467">
        <v>0</v>
      </c>
      <c r="F1965" s="468">
        <v>0</v>
      </c>
      <c r="G1965" s="434">
        <v>0</v>
      </c>
      <c r="H1965" s="475">
        <v>0</v>
      </c>
      <c r="I1965" s="199">
        <v>0</v>
      </c>
      <c r="J1965" s="437">
        <v>0</v>
      </c>
      <c r="K1965" s="199">
        <v>0</v>
      </c>
      <c r="L1965" s="437">
        <v>0</v>
      </c>
      <c r="M1965" s="248">
        <f t="shared" ref="M1965:M1973" si="1316">SUM(I1965,K1965)</f>
        <v>0</v>
      </c>
      <c r="N1965" s="249">
        <f t="shared" ref="N1965:N1973" si="1317">SUM(J1965,L1965)</f>
        <v>0</v>
      </c>
      <c r="O1965" s="436">
        <v>0</v>
      </c>
      <c r="P1965" s="428">
        <v>0</v>
      </c>
      <c r="Q1965" s="436">
        <v>0</v>
      </c>
      <c r="R1965" s="428">
        <v>0</v>
      </c>
      <c r="S1965" s="245">
        <f t="shared" ref="S1965:S1972" si="1318">O1965+Q1965</f>
        <v>0</v>
      </c>
      <c r="T1965" s="246">
        <f t="shared" ref="T1965:T1972" si="1319">P1965+R1965</f>
        <v>0</v>
      </c>
      <c r="U1965" s="443">
        <v>0</v>
      </c>
      <c r="V1965" s="444">
        <v>0</v>
      </c>
      <c r="W1965" s="442">
        <v>0</v>
      </c>
      <c r="X1965" s="452">
        <v>0</v>
      </c>
      <c r="Y1965" s="444">
        <v>0</v>
      </c>
      <c r="Z1965" s="442">
        <v>0</v>
      </c>
      <c r="AA1965" s="239">
        <f t="shared" ref="AA1965:AA1973" si="1320">U1965+X1965</f>
        <v>0</v>
      </c>
      <c r="AB1965" s="229">
        <f t="shared" ref="AB1965:AB1973" si="1321">W1965+Z1965</f>
        <v>0</v>
      </c>
      <c r="AC1965" s="425">
        <v>0</v>
      </c>
      <c r="AD1965" s="431">
        <v>0</v>
      </c>
      <c r="AE1965" s="425">
        <v>0</v>
      </c>
      <c r="AF1965" s="431">
        <v>0</v>
      </c>
      <c r="AG1965" s="261">
        <f t="shared" ref="AG1965:AG1973" si="1322">U1965+X1965+AC1965+AE1965</f>
        <v>0</v>
      </c>
      <c r="AH1965" s="262">
        <f t="shared" ref="AH1965:AH1973" si="1323">W1965+Z1965+AD1965+AF1965</f>
        <v>0</v>
      </c>
      <c r="AI1965" s="67">
        <f>AD1965/C1932</f>
        <v>0</v>
      </c>
      <c r="AJ1965" s="141">
        <f>AF1965/C1932</f>
        <v>0</v>
      </c>
      <c r="AK1965" s="153">
        <f>AH1965/C1932</f>
        <v>0</v>
      </c>
      <c r="AL1965" s="61"/>
      <c r="AM1965" s="59"/>
    </row>
    <row r="1966" spans="1:39" ht="75" x14ac:dyDescent="0.25">
      <c r="A1966" s="32">
        <v>2</v>
      </c>
      <c r="B1966" s="131" t="s">
        <v>72</v>
      </c>
      <c r="C1966" s="864"/>
      <c r="D1966" s="865"/>
      <c r="E1966" s="467">
        <v>0</v>
      </c>
      <c r="F1966" s="468">
        <v>0</v>
      </c>
      <c r="G1966" s="434">
        <v>0</v>
      </c>
      <c r="H1966" s="475">
        <v>0</v>
      </c>
      <c r="I1966" s="199">
        <v>0</v>
      </c>
      <c r="J1966" s="437">
        <v>0</v>
      </c>
      <c r="K1966" s="199">
        <v>0</v>
      </c>
      <c r="L1966" s="437">
        <v>0</v>
      </c>
      <c r="M1966" s="248">
        <f t="shared" si="1316"/>
        <v>0</v>
      </c>
      <c r="N1966" s="249">
        <f t="shared" si="1317"/>
        <v>0</v>
      </c>
      <c r="O1966" s="436">
        <v>0</v>
      </c>
      <c r="P1966" s="428">
        <v>0</v>
      </c>
      <c r="Q1966" s="436">
        <v>0</v>
      </c>
      <c r="R1966" s="428">
        <v>0</v>
      </c>
      <c r="S1966" s="245">
        <f t="shared" si="1318"/>
        <v>0</v>
      </c>
      <c r="T1966" s="246">
        <f t="shared" si="1319"/>
        <v>0</v>
      </c>
      <c r="U1966" s="443">
        <v>0</v>
      </c>
      <c r="V1966" s="444">
        <v>0</v>
      </c>
      <c r="W1966" s="442">
        <v>0</v>
      </c>
      <c r="X1966" s="452">
        <v>0</v>
      </c>
      <c r="Y1966" s="444">
        <v>0</v>
      </c>
      <c r="Z1966" s="442">
        <v>0</v>
      </c>
      <c r="AA1966" s="239">
        <f t="shared" si="1320"/>
        <v>0</v>
      </c>
      <c r="AB1966" s="229">
        <f t="shared" si="1321"/>
        <v>0</v>
      </c>
      <c r="AC1966" s="425">
        <v>0</v>
      </c>
      <c r="AD1966" s="431">
        <v>0</v>
      </c>
      <c r="AE1966" s="425">
        <v>0</v>
      </c>
      <c r="AF1966" s="431">
        <v>0</v>
      </c>
      <c r="AG1966" s="261">
        <f t="shared" si="1322"/>
        <v>0</v>
      </c>
      <c r="AH1966" s="262">
        <f t="shared" si="1323"/>
        <v>0</v>
      </c>
      <c r="AI1966" s="67">
        <f>AD1966/C1932</f>
        <v>0</v>
      </c>
      <c r="AJ1966" s="141">
        <f>AF1966/C1932</f>
        <v>0</v>
      </c>
      <c r="AK1966" s="153">
        <f>AH1966/C1932</f>
        <v>0</v>
      </c>
      <c r="AL1966" s="61"/>
      <c r="AM1966" s="59"/>
    </row>
    <row r="1967" spans="1:39" ht="37.5" x14ac:dyDescent="0.25">
      <c r="A1967" s="32">
        <v>3</v>
      </c>
      <c r="B1967" s="131" t="s">
        <v>73</v>
      </c>
      <c r="C1967" s="864"/>
      <c r="D1967" s="865"/>
      <c r="E1967" s="467">
        <v>0</v>
      </c>
      <c r="F1967" s="468">
        <v>0</v>
      </c>
      <c r="G1967" s="434">
        <v>0</v>
      </c>
      <c r="H1967" s="475">
        <v>0</v>
      </c>
      <c r="I1967" s="199">
        <v>0</v>
      </c>
      <c r="J1967" s="437">
        <v>0</v>
      </c>
      <c r="K1967" s="199">
        <v>0</v>
      </c>
      <c r="L1967" s="437">
        <v>0</v>
      </c>
      <c r="M1967" s="248">
        <f t="shared" si="1316"/>
        <v>0</v>
      </c>
      <c r="N1967" s="249">
        <f t="shared" si="1317"/>
        <v>0</v>
      </c>
      <c r="O1967" s="436">
        <v>0</v>
      </c>
      <c r="P1967" s="428">
        <v>0</v>
      </c>
      <c r="Q1967" s="436">
        <v>0</v>
      </c>
      <c r="R1967" s="428">
        <v>0</v>
      </c>
      <c r="S1967" s="245">
        <f t="shared" si="1318"/>
        <v>0</v>
      </c>
      <c r="T1967" s="246">
        <f t="shared" si="1319"/>
        <v>0</v>
      </c>
      <c r="U1967" s="443">
        <v>0</v>
      </c>
      <c r="V1967" s="444">
        <v>0</v>
      </c>
      <c r="W1967" s="442">
        <v>0</v>
      </c>
      <c r="X1967" s="452">
        <v>0</v>
      </c>
      <c r="Y1967" s="444">
        <v>0</v>
      </c>
      <c r="Z1967" s="442">
        <v>0</v>
      </c>
      <c r="AA1967" s="239">
        <f t="shared" si="1320"/>
        <v>0</v>
      </c>
      <c r="AB1967" s="229">
        <f t="shared" si="1321"/>
        <v>0</v>
      </c>
      <c r="AC1967" s="425">
        <v>0</v>
      </c>
      <c r="AD1967" s="431">
        <v>0</v>
      </c>
      <c r="AE1967" s="425">
        <v>0</v>
      </c>
      <c r="AF1967" s="431">
        <v>0</v>
      </c>
      <c r="AG1967" s="261">
        <f t="shared" si="1322"/>
        <v>0</v>
      </c>
      <c r="AH1967" s="262">
        <f t="shared" si="1323"/>
        <v>0</v>
      </c>
      <c r="AI1967" s="67">
        <f>AD1967/C1932</f>
        <v>0</v>
      </c>
      <c r="AJ1967" s="141">
        <f>AF1967/C1932</f>
        <v>0</v>
      </c>
      <c r="AK1967" s="153">
        <f>AH1967/C1932</f>
        <v>0</v>
      </c>
      <c r="AL1967" s="61"/>
      <c r="AM1967" s="59"/>
    </row>
    <row r="1968" spans="1:39" ht="37.5" x14ac:dyDescent="0.25">
      <c r="A1968" s="32">
        <v>4</v>
      </c>
      <c r="B1968" s="131" t="s">
        <v>74</v>
      </c>
      <c r="C1968" s="864"/>
      <c r="D1968" s="865"/>
      <c r="E1968" s="467">
        <v>0</v>
      </c>
      <c r="F1968" s="468">
        <v>0</v>
      </c>
      <c r="G1968" s="434">
        <v>0</v>
      </c>
      <c r="H1968" s="475">
        <v>0</v>
      </c>
      <c r="I1968" s="199">
        <v>0</v>
      </c>
      <c r="J1968" s="437">
        <v>0</v>
      </c>
      <c r="K1968" s="199">
        <v>0</v>
      </c>
      <c r="L1968" s="437">
        <v>0</v>
      </c>
      <c r="M1968" s="248">
        <f t="shared" si="1316"/>
        <v>0</v>
      </c>
      <c r="N1968" s="249">
        <f t="shared" si="1317"/>
        <v>0</v>
      </c>
      <c r="O1968" s="436">
        <v>0</v>
      </c>
      <c r="P1968" s="428">
        <v>0</v>
      </c>
      <c r="Q1968" s="436">
        <v>0</v>
      </c>
      <c r="R1968" s="428">
        <v>0</v>
      </c>
      <c r="S1968" s="245">
        <f t="shared" si="1318"/>
        <v>0</v>
      </c>
      <c r="T1968" s="246">
        <f t="shared" si="1319"/>
        <v>0</v>
      </c>
      <c r="U1968" s="443">
        <v>0</v>
      </c>
      <c r="V1968" s="444">
        <v>0</v>
      </c>
      <c r="W1968" s="442">
        <v>0</v>
      </c>
      <c r="X1968" s="452">
        <v>0</v>
      </c>
      <c r="Y1968" s="444">
        <v>0</v>
      </c>
      <c r="Z1968" s="442">
        <v>0</v>
      </c>
      <c r="AA1968" s="239">
        <f t="shared" si="1320"/>
        <v>0</v>
      </c>
      <c r="AB1968" s="229">
        <f t="shared" si="1321"/>
        <v>0</v>
      </c>
      <c r="AC1968" s="425">
        <v>0</v>
      </c>
      <c r="AD1968" s="431">
        <v>0</v>
      </c>
      <c r="AE1968" s="425">
        <v>0</v>
      </c>
      <c r="AF1968" s="431">
        <v>0</v>
      </c>
      <c r="AG1968" s="261">
        <f t="shared" si="1322"/>
        <v>0</v>
      </c>
      <c r="AH1968" s="262">
        <f t="shared" si="1323"/>
        <v>0</v>
      </c>
      <c r="AI1968" s="67">
        <f>AD1968/C1932</f>
        <v>0</v>
      </c>
      <c r="AJ1968" s="141">
        <f>AF1968/C1932</f>
        <v>0</v>
      </c>
      <c r="AK1968" s="153">
        <f>AH1968/C1932</f>
        <v>0</v>
      </c>
      <c r="AL1968" s="61"/>
      <c r="AM1968" s="59"/>
    </row>
    <row r="1969" spans="1:39" ht="37.5" x14ac:dyDescent="0.25">
      <c r="A1969" s="32">
        <v>5</v>
      </c>
      <c r="B1969" s="131" t="s">
        <v>75</v>
      </c>
      <c r="C1969" s="864"/>
      <c r="D1969" s="865"/>
      <c r="E1969" s="467">
        <v>0</v>
      </c>
      <c r="F1969" s="468">
        <v>0</v>
      </c>
      <c r="G1969" s="434">
        <v>0</v>
      </c>
      <c r="H1969" s="475">
        <v>0</v>
      </c>
      <c r="I1969" s="199">
        <v>0</v>
      </c>
      <c r="J1969" s="437">
        <v>0</v>
      </c>
      <c r="K1969" s="199">
        <v>0</v>
      </c>
      <c r="L1969" s="437">
        <v>0</v>
      </c>
      <c r="M1969" s="248">
        <f t="shared" si="1316"/>
        <v>0</v>
      </c>
      <c r="N1969" s="249">
        <f t="shared" si="1317"/>
        <v>0</v>
      </c>
      <c r="O1969" s="436">
        <v>0</v>
      </c>
      <c r="P1969" s="428">
        <v>0</v>
      </c>
      <c r="Q1969" s="436">
        <v>0</v>
      </c>
      <c r="R1969" s="428">
        <v>0</v>
      </c>
      <c r="S1969" s="245">
        <f t="shared" si="1318"/>
        <v>0</v>
      </c>
      <c r="T1969" s="246">
        <f t="shared" si="1319"/>
        <v>0</v>
      </c>
      <c r="U1969" s="443">
        <v>0</v>
      </c>
      <c r="V1969" s="444">
        <v>0</v>
      </c>
      <c r="W1969" s="442">
        <v>0</v>
      </c>
      <c r="X1969" s="452">
        <v>0</v>
      </c>
      <c r="Y1969" s="444">
        <v>0</v>
      </c>
      <c r="Z1969" s="442">
        <v>0</v>
      </c>
      <c r="AA1969" s="239">
        <f t="shared" si="1320"/>
        <v>0</v>
      </c>
      <c r="AB1969" s="229">
        <f t="shared" si="1321"/>
        <v>0</v>
      </c>
      <c r="AC1969" s="425">
        <v>0</v>
      </c>
      <c r="AD1969" s="431">
        <v>0</v>
      </c>
      <c r="AE1969" s="425">
        <v>0</v>
      </c>
      <c r="AF1969" s="431">
        <v>0</v>
      </c>
      <c r="AG1969" s="261">
        <f t="shared" si="1322"/>
        <v>0</v>
      </c>
      <c r="AH1969" s="262">
        <f t="shared" si="1323"/>
        <v>0</v>
      </c>
      <c r="AI1969" s="67">
        <f>AD1969/C1932</f>
        <v>0</v>
      </c>
      <c r="AJ1969" s="141">
        <f>AF1969/C1932</f>
        <v>0</v>
      </c>
      <c r="AK1969" s="153">
        <f>AH1969/C1932</f>
        <v>0</v>
      </c>
      <c r="AL1969" s="61"/>
      <c r="AM1969" s="59"/>
    </row>
    <row r="1970" spans="1:39" ht="37.5" x14ac:dyDescent="0.25">
      <c r="A1970" s="32">
        <v>6</v>
      </c>
      <c r="B1970" s="131" t="s">
        <v>76</v>
      </c>
      <c r="C1970" s="864"/>
      <c r="D1970" s="865"/>
      <c r="E1970" s="467">
        <v>0</v>
      </c>
      <c r="F1970" s="468">
        <v>0</v>
      </c>
      <c r="G1970" s="434">
        <v>0</v>
      </c>
      <c r="H1970" s="475">
        <v>0</v>
      </c>
      <c r="I1970" s="199">
        <v>0</v>
      </c>
      <c r="J1970" s="437">
        <v>0</v>
      </c>
      <c r="K1970" s="199">
        <v>0</v>
      </c>
      <c r="L1970" s="437">
        <v>0</v>
      </c>
      <c r="M1970" s="248">
        <f t="shared" si="1316"/>
        <v>0</v>
      </c>
      <c r="N1970" s="249">
        <f t="shared" si="1317"/>
        <v>0</v>
      </c>
      <c r="O1970" s="436">
        <v>0</v>
      </c>
      <c r="P1970" s="428">
        <v>0</v>
      </c>
      <c r="Q1970" s="436">
        <v>0</v>
      </c>
      <c r="R1970" s="428">
        <v>0</v>
      </c>
      <c r="S1970" s="245">
        <f t="shared" si="1318"/>
        <v>0</v>
      </c>
      <c r="T1970" s="246">
        <f t="shared" si="1319"/>
        <v>0</v>
      </c>
      <c r="U1970" s="443">
        <v>0</v>
      </c>
      <c r="V1970" s="444">
        <v>0</v>
      </c>
      <c r="W1970" s="442">
        <v>0</v>
      </c>
      <c r="X1970" s="452">
        <v>0</v>
      </c>
      <c r="Y1970" s="444">
        <v>0</v>
      </c>
      <c r="Z1970" s="442">
        <v>0</v>
      </c>
      <c r="AA1970" s="239">
        <f t="shared" si="1320"/>
        <v>0</v>
      </c>
      <c r="AB1970" s="229">
        <f t="shared" si="1321"/>
        <v>0</v>
      </c>
      <c r="AC1970" s="425">
        <v>0</v>
      </c>
      <c r="AD1970" s="431">
        <v>0</v>
      </c>
      <c r="AE1970" s="425">
        <v>0</v>
      </c>
      <c r="AF1970" s="431">
        <v>0</v>
      </c>
      <c r="AG1970" s="261">
        <f t="shared" si="1322"/>
        <v>0</v>
      </c>
      <c r="AH1970" s="262">
        <f t="shared" si="1323"/>
        <v>0</v>
      </c>
      <c r="AI1970" s="67">
        <f>AD1970/C1932</f>
        <v>0</v>
      </c>
      <c r="AJ1970" s="141">
        <f>AF1970/C1932</f>
        <v>0</v>
      </c>
      <c r="AK1970" s="153">
        <f>AH1970/C1932</f>
        <v>0</v>
      </c>
      <c r="AL1970" s="61"/>
      <c r="AM1970" s="59"/>
    </row>
    <row r="1971" spans="1:39" ht="38.25" thickBot="1" x14ac:dyDescent="0.35">
      <c r="A1971" s="32">
        <v>7</v>
      </c>
      <c r="B1971" s="132" t="s">
        <v>42</v>
      </c>
      <c r="C1971" s="864"/>
      <c r="D1971" s="865"/>
      <c r="E1971" s="467">
        <v>0</v>
      </c>
      <c r="F1971" s="468">
        <v>0</v>
      </c>
      <c r="G1971" s="434">
        <v>0</v>
      </c>
      <c r="H1971" s="475">
        <v>0</v>
      </c>
      <c r="I1971" s="199">
        <v>0</v>
      </c>
      <c r="J1971" s="437">
        <v>0</v>
      </c>
      <c r="K1971" s="199">
        <v>0</v>
      </c>
      <c r="L1971" s="437">
        <v>0</v>
      </c>
      <c r="M1971" s="248">
        <f t="shared" si="1316"/>
        <v>0</v>
      </c>
      <c r="N1971" s="249">
        <f t="shared" si="1317"/>
        <v>0</v>
      </c>
      <c r="O1971" s="436">
        <v>0</v>
      </c>
      <c r="P1971" s="428">
        <v>0</v>
      </c>
      <c r="Q1971" s="436">
        <v>0</v>
      </c>
      <c r="R1971" s="428">
        <v>0</v>
      </c>
      <c r="S1971" s="245">
        <f t="shared" si="1318"/>
        <v>0</v>
      </c>
      <c r="T1971" s="246">
        <f t="shared" si="1319"/>
        <v>0</v>
      </c>
      <c r="U1971" s="443">
        <v>0</v>
      </c>
      <c r="V1971" s="444">
        <v>0</v>
      </c>
      <c r="W1971" s="442">
        <v>0</v>
      </c>
      <c r="X1971" s="452">
        <v>0</v>
      </c>
      <c r="Y1971" s="444">
        <v>0</v>
      </c>
      <c r="Z1971" s="442">
        <v>0</v>
      </c>
      <c r="AA1971" s="239">
        <f t="shared" si="1320"/>
        <v>0</v>
      </c>
      <c r="AB1971" s="229">
        <f t="shared" si="1321"/>
        <v>0</v>
      </c>
      <c r="AC1971" s="425">
        <v>0</v>
      </c>
      <c r="AD1971" s="431">
        <v>0</v>
      </c>
      <c r="AE1971" s="425">
        <v>0</v>
      </c>
      <c r="AF1971" s="431">
        <v>0</v>
      </c>
      <c r="AG1971" s="261">
        <f t="shared" si="1322"/>
        <v>0</v>
      </c>
      <c r="AH1971" s="262">
        <f t="shared" si="1323"/>
        <v>0</v>
      </c>
      <c r="AI1971" s="67">
        <f>AD1971/C1932</f>
        <v>0</v>
      </c>
      <c r="AJ1971" s="141">
        <f>AF1971/C1932</f>
        <v>0</v>
      </c>
      <c r="AK1971" s="153">
        <f>AH1971/C1932</f>
        <v>0</v>
      </c>
      <c r="AL1971" s="61"/>
      <c r="AM1971" s="59"/>
    </row>
    <row r="1972" spans="1:39" ht="38.25" thickBot="1" x14ac:dyDescent="0.3">
      <c r="A1972" s="32">
        <v>8</v>
      </c>
      <c r="B1972" s="133" t="s">
        <v>67</v>
      </c>
      <c r="C1972" s="864"/>
      <c r="D1972" s="865"/>
      <c r="E1972" s="467">
        <v>0</v>
      </c>
      <c r="F1972" s="468">
        <v>0</v>
      </c>
      <c r="G1972" s="434">
        <v>0</v>
      </c>
      <c r="H1972" s="475">
        <v>0</v>
      </c>
      <c r="I1972" s="199">
        <v>0</v>
      </c>
      <c r="J1972" s="437">
        <v>0</v>
      </c>
      <c r="K1972" s="199">
        <v>0</v>
      </c>
      <c r="L1972" s="437">
        <v>0</v>
      </c>
      <c r="M1972" s="248">
        <f t="shared" si="1316"/>
        <v>0</v>
      </c>
      <c r="N1972" s="249">
        <f t="shared" si="1317"/>
        <v>0</v>
      </c>
      <c r="O1972" s="436">
        <v>0</v>
      </c>
      <c r="P1972" s="428">
        <v>0</v>
      </c>
      <c r="Q1972" s="436">
        <v>0</v>
      </c>
      <c r="R1972" s="428">
        <v>0</v>
      </c>
      <c r="S1972" s="245">
        <f t="shared" si="1318"/>
        <v>0</v>
      </c>
      <c r="T1972" s="246">
        <f t="shared" si="1319"/>
        <v>0</v>
      </c>
      <c r="U1972" s="443">
        <v>0</v>
      </c>
      <c r="V1972" s="444">
        <v>0</v>
      </c>
      <c r="W1972" s="442">
        <v>0</v>
      </c>
      <c r="X1972" s="452">
        <v>0</v>
      </c>
      <c r="Y1972" s="444">
        <v>0</v>
      </c>
      <c r="Z1972" s="442">
        <v>0</v>
      </c>
      <c r="AA1972" s="239">
        <f t="shared" si="1320"/>
        <v>0</v>
      </c>
      <c r="AB1972" s="229">
        <f t="shared" si="1321"/>
        <v>0</v>
      </c>
      <c r="AC1972" s="425">
        <v>0</v>
      </c>
      <c r="AD1972" s="431">
        <v>0</v>
      </c>
      <c r="AE1972" s="425">
        <v>0</v>
      </c>
      <c r="AF1972" s="431">
        <v>0</v>
      </c>
      <c r="AG1972" s="261">
        <f t="shared" si="1322"/>
        <v>0</v>
      </c>
      <c r="AH1972" s="262">
        <f t="shared" si="1323"/>
        <v>0</v>
      </c>
      <c r="AI1972" s="67">
        <f>AD1972/C1932</f>
        <v>0</v>
      </c>
      <c r="AJ1972" s="141">
        <f>AF1972/C1932</f>
        <v>0</v>
      </c>
      <c r="AK1972" s="153">
        <f>AH1972/C1932</f>
        <v>0</v>
      </c>
      <c r="AL1972" s="61"/>
      <c r="AM1972" s="59"/>
    </row>
    <row r="1973" spans="1:39" ht="56.25" x14ac:dyDescent="0.25">
      <c r="A1973" s="426" t="s">
        <v>69</v>
      </c>
      <c r="B1973" s="489" t="s">
        <v>303</v>
      </c>
      <c r="C1973" s="864"/>
      <c r="D1973" s="865"/>
      <c r="E1973" s="467">
        <v>1</v>
      </c>
      <c r="F1973" s="468">
        <v>17555.919999999998</v>
      </c>
      <c r="G1973" s="434">
        <v>0</v>
      </c>
      <c r="H1973" s="475">
        <v>0</v>
      </c>
      <c r="I1973" s="199">
        <v>0</v>
      </c>
      <c r="J1973" s="437">
        <v>0</v>
      </c>
      <c r="K1973" s="199">
        <v>0</v>
      </c>
      <c r="L1973" s="437">
        <v>0</v>
      </c>
      <c r="M1973" s="248">
        <f t="shared" si="1316"/>
        <v>0</v>
      </c>
      <c r="N1973" s="249">
        <f t="shared" si="1317"/>
        <v>0</v>
      </c>
      <c r="O1973" s="436">
        <v>0</v>
      </c>
      <c r="P1973" s="428">
        <v>0</v>
      </c>
      <c r="Q1973" s="436">
        <v>0</v>
      </c>
      <c r="R1973" s="428">
        <v>0</v>
      </c>
      <c r="S1973" s="459">
        <f t="shared" ref="S1973:S1976" si="1324">O1973+Q1973</f>
        <v>0</v>
      </c>
      <c r="T1973" s="460">
        <f t="shared" ref="T1973:T1976" si="1325">P1973+R1973</f>
        <v>0</v>
      </c>
      <c r="U1973" s="443">
        <v>0</v>
      </c>
      <c r="V1973" s="444">
        <v>0</v>
      </c>
      <c r="W1973" s="442">
        <v>0</v>
      </c>
      <c r="X1973" s="452">
        <v>0</v>
      </c>
      <c r="Y1973" s="444">
        <v>0</v>
      </c>
      <c r="Z1973" s="442">
        <v>0</v>
      </c>
      <c r="AA1973" s="239">
        <f t="shared" si="1320"/>
        <v>0</v>
      </c>
      <c r="AB1973" s="229">
        <f t="shared" si="1321"/>
        <v>0</v>
      </c>
      <c r="AC1973" s="425">
        <v>0</v>
      </c>
      <c r="AD1973" s="431">
        <v>0</v>
      </c>
      <c r="AE1973" s="425">
        <v>0</v>
      </c>
      <c r="AF1973" s="431">
        <v>0</v>
      </c>
      <c r="AG1973" s="261">
        <f t="shared" si="1322"/>
        <v>0</v>
      </c>
      <c r="AH1973" s="262">
        <f t="shared" si="1323"/>
        <v>0</v>
      </c>
      <c r="AI1973" s="67">
        <f>AD1973/C1932</f>
        <v>0</v>
      </c>
      <c r="AJ1973" s="141">
        <f>AF1973/C1932</f>
        <v>0</v>
      </c>
      <c r="AK1973" s="153">
        <f>AH1973/C1932</f>
        <v>0</v>
      </c>
      <c r="AL1973" s="61"/>
      <c r="AM1973" s="59"/>
    </row>
    <row r="1974" spans="1:39" ht="37.5" x14ac:dyDescent="0.25">
      <c r="A1974" s="426" t="s">
        <v>68</v>
      </c>
      <c r="B1974" s="489" t="s">
        <v>304</v>
      </c>
      <c r="C1974" s="864"/>
      <c r="D1974" s="865"/>
      <c r="E1974" s="467">
        <v>0</v>
      </c>
      <c r="F1974" s="468">
        <v>0</v>
      </c>
      <c r="G1974" s="467">
        <v>1</v>
      </c>
      <c r="H1974" s="468">
        <v>40500</v>
      </c>
      <c r="I1974" s="199">
        <v>0</v>
      </c>
      <c r="J1974" s="437">
        <v>0</v>
      </c>
      <c r="K1974" s="199">
        <v>1</v>
      </c>
      <c r="L1974" s="437">
        <v>40500</v>
      </c>
      <c r="M1974" s="463">
        <f t="shared" ref="M1974:M1976" si="1326">SUM(I1974,K1974)</f>
        <v>1</v>
      </c>
      <c r="N1974" s="464">
        <f t="shared" ref="N1974:N1976" si="1327">SUM(J1974,L1974)</f>
        <v>40500</v>
      </c>
      <c r="O1974" s="436">
        <v>0</v>
      </c>
      <c r="P1974" s="428">
        <v>0</v>
      </c>
      <c r="Q1974" s="436">
        <v>0</v>
      </c>
      <c r="R1974" s="428">
        <v>0</v>
      </c>
      <c r="S1974" s="459">
        <f t="shared" si="1324"/>
        <v>0</v>
      </c>
      <c r="T1974" s="460">
        <f t="shared" si="1325"/>
        <v>0</v>
      </c>
      <c r="U1974" s="443">
        <v>0</v>
      </c>
      <c r="V1974" s="444">
        <v>0</v>
      </c>
      <c r="W1974" s="442">
        <v>0</v>
      </c>
      <c r="X1974" s="452">
        <v>0</v>
      </c>
      <c r="Y1974" s="444">
        <v>0</v>
      </c>
      <c r="Z1974" s="442">
        <v>0</v>
      </c>
      <c r="AA1974" s="450">
        <f t="shared" ref="AA1974:AA1976" si="1328">U1974+X1974</f>
        <v>0</v>
      </c>
      <c r="AB1974" s="441">
        <f t="shared" ref="AB1974:AB1976" si="1329">W1974+Z1974</f>
        <v>0</v>
      </c>
      <c r="AC1974" s="425">
        <v>0</v>
      </c>
      <c r="AD1974" s="431">
        <v>0</v>
      </c>
      <c r="AE1974" s="425">
        <v>0</v>
      </c>
      <c r="AF1974" s="431">
        <v>0</v>
      </c>
      <c r="AG1974" s="486">
        <f t="shared" ref="AG1974:AG1976" si="1330">U1974+X1974+AC1974+AE1974</f>
        <v>0</v>
      </c>
      <c r="AH1974" s="487">
        <f t="shared" ref="AH1974:AH1976" si="1331">W1974+Z1974+AD1974+AF1974</f>
        <v>0</v>
      </c>
      <c r="AI1974" s="67">
        <f>AD1974/C1932</f>
        <v>0</v>
      </c>
      <c r="AJ1974" s="141">
        <f>AF1974/C1932</f>
        <v>0</v>
      </c>
      <c r="AK1974" s="153">
        <f>AH1974/C1932</f>
        <v>0</v>
      </c>
      <c r="AL1974" s="61"/>
      <c r="AM1974" s="59"/>
    </row>
    <row r="1975" spans="1:39" s="423" customFormat="1" ht="75" x14ac:dyDescent="0.25">
      <c r="A1975" s="426" t="s">
        <v>70</v>
      </c>
      <c r="B1975" s="489" t="s">
        <v>305</v>
      </c>
      <c r="C1975" s="883"/>
      <c r="D1975" s="884"/>
      <c r="E1975" s="405">
        <v>0</v>
      </c>
      <c r="F1975" s="468">
        <v>0</v>
      </c>
      <c r="G1975" s="405">
        <v>1</v>
      </c>
      <c r="H1975" s="468">
        <v>106500</v>
      </c>
      <c r="I1975" s="199">
        <v>0</v>
      </c>
      <c r="J1975" s="437">
        <v>0</v>
      </c>
      <c r="K1975" s="200">
        <v>1</v>
      </c>
      <c r="L1975" s="478">
        <v>106500</v>
      </c>
      <c r="M1975" s="463">
        <f t="shared" si="1326"/>
        <v>1</v>
      </c>
      <c r="N1975" s="464">
        <f t="shared" si="1327"/>
        <v>106500</v>
      </c>
      <c r="O1975" s="436">
        <v>0</v>
      </c>
      <c r="P1975" s="428">
        <v>0</v>
      </c>
      <c r="Q1975" s="436">
        <v>0</v>
      </c>
      <c r="R1975" s="428">
        <v>0</v>
      </c>
      <c r="S1975" s="459">
        <f t="shared" si="1324"/>
        <v>0</v>
      </c>
      <c r="T1975" s="460">
        <f t="shared" si="1325"/>
        <v>0</v>
      </c>
      <c r="U1975" s="443">
        <v>0</v>
      </c>
      <c r="V1975" s="444">
        <v>0</v>
      </c>
      <c r="W1975" s="442">
        <v>0</v>
      </c>
      <c r="X1975" s="452">
        <v>0</v>
      </c>
      <c r="Y1975" s="444">
        <v>0</v>
      </c>
      <c r="Z1975" s="442">
        <v>0</v>
      </c>
      <c r="AA1975" s="450">
        <f t="shared" si="1328"/>
        <v>0</v>
      </c>
      <c r="AB1975" s="441">
        <f t="shared" si="1329"/>
        <v>0</v>
      </c>
      <c r="AC1975" s="425">
        <v>0</v>
      </c>
      <c r="AD1975" s="431">
        <v>0</v>
      </c>
      <c r="AE1975" s="425">
        <v>0</v>
      </c>
      <c r="AF1975" s="431">
        <v>0</v>
      </c>
      <c r="AG1975" s="486">
        <f t="shared" si="1330"/>
        <v>0</v>
      </c>
      <c r="AH1975" s="487">
        <f t="shared" si="1331"/>
        <v>0</v>
      </c>
      <c r="AI1975" s="550"/>
      <c r="AJ1975" s="551"/>
      <c r="AK1975" s="552"/>
      <c r="AL1975" s="454"/>
      <c r="AM1975" s="453"/>
    </row>
    <row r="1976" spans="1:39" ht="38.25" thickBot="1" x14ac:dyDescent="0.3">
      <c r="A1976" s="426" t="s">
        <v>156</v>
      </c>
      <c r="B1976" s="489" t="s">
        <v>306</v>
      </c>
      <c r="C1976" s="878"/>
      <c r="D1976" s="879"/>
      <c r="E1976" s="473">
        <v>0</v>
      </c>
      <c r="F1976" s="568">
        <v>0</v>
      </c>
      <c r="G1976" s="473">
        <v>1</v>
      </c>
      <c r="H1976" s="568">
        <v>48592</v>
      </c>
      <c r="I1976" s="199">
        <v>0</v>
      </c>
      <c r="J1976" s="437">
        <v>0</v>
      </c>
      <c r="K1976" s="201">
        <v>0</v>
      </c>
      <c r="L1976" s="438">
        <v>0</v>
      </c>
      <c r="M1976" s="463">
        <f t="shared" si="1326"/>
        <v>0</v>
      </c>
      <c r="N1976" s="464">
        <f t="shared" si="1327"/>
        <v>0</v>
      </c>
      <c r="O1976" s="436">
        <v>0</v>
      </c>
      <c r="P1976" s="428">
        <v>0</v>
      </c>
      <c r="Q1976" s="436">
        <v>0</v>
      </c>
      <c r="R1976" s="428">
        <v>0</v>
      </c>
      <c r="S1976" s="459">
        <f t="shared" si="1324"/>
        <v>0</v>
      </c>
      <c r="T1976" s="460">
        <f t="shared" si="1325"/>
        <v>0</v>
      </c>
      <c r="U1976" s="443">
        <v>0</v>
      </c>
      <c r="V1976" s="444">
        <v>0</v>
      </c>
      <c r="W1976" s="442">
        <v>0</v>
      </c>
      <c r="X1976" s="452">
        <v>0</v>
      </c>
      <c r="Y1976" s="444">
        <v>0</v>
      </c>
      <c r="Z1976" s="442">
        <v>0</v>
      </c>
      <c r="AA1976" s="450">
        <f t="shared" si="1328"/>
        <v>0</v>
      </c>
      <c r="AB1976" s="441">
        <f t="shared" si="1329"/>
        <v>0</v>
      </c>
      <c r="AC1976" s="425">
        <v>0</v>
      </c>
      <c r="AD1976" s="431">
        <v>0</v>
      </c>
      <c r="AE1976" s="425">
        <v>0</v>
      </c>
      <c r="AF1976" s="431">
        <v>0</v>
      </c>
      <c r="AG1976" s="486">
        <f t="shared" si="1330"/>
        <v>0</v>
      </c>
      <c r="AH1976" s="487">
        <f t="shared" si="1331"/>
        <v>0</v>
      </c>
      <c r="AI1976" s="68">
        <f>AD1976/C1932</f>
        <v>0</v>
      </c>
      <c r="AJ1976" s="142">
        <f>AF1976/C1932</f>
        <v>0</v>
      </c>
      <c r="AK1976" s="154">
        <f>AH1976/C1932</f>
        <v>0</v>
      </c>
      <c r="AL1976" s="61"/>
      <c r="AM1976" s="59"/>
    </row>
    <row r="1977" spans="1:39" ht="24" thickBot="1" x14ac:dyDescent="0.3">
      <c r="A1977" s="719" t="s">
        <v>40</v>
      </c>
      <c r="B1977" s="720"/>
      <c r="C1977" s="135">
        <f>C1965</f>
        <v>147000</v>
      </c>
      <c r="D1977" s="135">
        <f>D1965</f>
        <v>147000</v>
      </c>
      <c r="E1977" s="56">
        <f t="shared" ref="E1977:AG1977" si="1332">SUM(E1965:E1976)</f>
        <v>1</v>
      </c>
      <c r="F1977" s="236">
        <f t="shared" si="1332"/>
        <v>17555.919999999998</v>
      </c>
      <c r="G1977" s="56">
        <f t="shared" si="1332"/>
        <v>3</v>
      </c>
      <c r="H1977" s="96">
        <f t="shared" si="1332"/>
        <v>195592</v>
      </c>
      <c r="I1977" s="247">
        <f t="shared" si="1332"/>
        <v>0</v>
      </c>
      <c r="J1977" s="46">
        <f t="shared" si="1332"/>
        <v>0</v>
      </c>
      <c r="K1977" s="247">
        <f t="shared" si="1332"/>
        <v>2</v>
      </c>
      <c r="L1977" s="236">
        <f t="shared" si="1332"/>
        <v>147000</v>
      </c>
      <c r="M1977" s="82">
        <f t="shared" si="1332"/>
        <v>2</v>
      </c>
      <c r="N1977" s="236">
        <f t="shared" si="1332"/>
        <v>147000</v>
      </c>
      <c r="O1977" s="86">
        <f t="shared" si="1332"/>
        <v>0</v>
      </c>
      <c r="P1977" s="236">
        <f t="shared" si="1332"/>
        <v>0</v>
      </c>
      <c r="Q1977" s="86">
        <f t="shared" si="1332"/>
        <v>0</v>
      </c>
      <c r="R1977" s="38">
        <f t="shared" si="1332"/>
        <v>0</v>
      </c>
      <c r="S1977" s="75">
        <f t="shared" si="1332"/>
        <v>0</v>
      </c>
      <c r="T1977" s="38">
        <f t="shared" si="1332"/>
        <v>0</v>
      </c>
      <c r="U1977" s="85">
        <f t="shared" si="1332"/>
        <v>0</v>
      </c>
      <c r="V1977" s="38">
        <f t="shared" si="1332"/>
        <v>0</v>
      </c>
      <c r="W1977" s="96">
        <f t="shared" si="1332"/>
        <v>0</v>
      </c>
      <c r="X1977" s="75">
        <f t="shared" si="1332"/>
        <v>0</v>
      </c>
      <c r="Y1977" s="38">
        <f t="shared" si="1332"/>
        <v>0</v>
      </c>
      <c r="Z1977" s="38">
        <f t="shared" si="1332"/>
        <v>0</v>
      </c>
      <c r="AA1977" s="136">
        <f t="shared" si="1332"/>
        <v>0</v>
      </c>
      <c r="AB1977" s="46">
        <f t="shared" si="1332"/>
        <v>0</v>
      </c>
      <c r="AC1977" s="97">
        <f t="shared" si="1332"/>
        <v>0</v>
      </c>
      <c r="AD1977" s="46">
        <f t="shared" si="1332"/>
        <v>0</v>
      </c>
      <c r="AE1977" s="86">
        <f t="shared" si="1332"/>
        <v>0</v>
      </c>
      <c r="AF1977" s="46">
        <f t="shared" si="1332"/>
        <v>0</v>
      </c>
      <c r="AG1977" s="75">
        <f t="shared" si="1332"/>
        <v>0</v>
      </c>
      <c r="AH1977" s="96">
        <f>SUM(AH1965:AH1976)</f>
        <v>0</v>
      </c>
      <c r="AI1977" s="137">
        <f>AD1977/C1932</f>
        <v>0</v>
      </c>
      <c r="AJ1977" s="138">
        <f>AF1977/C1932</f>
        <v>0</v>
      </c>
      <c r="AK1977" s="65">
        <f>AH1977/C1932</f>
        <v>0</v>
      </c>
      <c r="AL1977" s="61"/>
      <c r="AM1977" s="59"/>
    </row>
    <row r="1978" spans="1:39" x14ac:dyDescent="0.25">
      <c r="E1978" s="336" t="str">
        <f>IF(E1945=E1977,"OK","BŁĄD")</f>
        <v>OK</v>
      </c>
      <c r="F1978" s="610" t="str">
        <f t="shared" ref="F1978" si="1333">IF(F1945=F1977,"OK","BŁĄD")</f>
        <v>OK</v>
      </c>
      <c r="G1978" s="336" t="str">
        <f t="shared" ref="G1978" si="1334">IF(G1945=G1977,"OK","BŁĄD")</f>
        <v>OK</v>
      </c>
      <c r="H1978" s="610" t="str">
        <f t="shared" ref="H1978" si="1335">IF(H1945=H1977,"OK","BŁĄD")</f>
        <v>OK</v>
      </c>
      <c r="I1978" s="573" t="str">
        <f t="shared" ref="I1978" si="1336">IF(I1945=I1977,"OK","BŁĄD")</f>
        <v>OK</v>
      </c>
      <c r="J1978" s="336" t="str">
        <f t="shared" ref="J1978" si="1337">IF(J1945=J1977,"OK","BŁĄD")</f>
        <v>OK</v>
      </c>
      <c r="K1978" s="573" t="str">
        <f t="shared" ref="K1978" si="1338">IF(K1945=K1977,"OK","BŁĄD")</f>
        <v>OK</v>
      </c>
      <c r="L1978" s="610" t="str">
        <f t="shared" ref="L1978" si="1339">IF(L1945=L1977,"OK","BŁĄD")</f>
        <v>OK</v>
      </c>
      <c r="M1978" s="336" t="str">
        <f t="shared" ref="M1978" si="1340">IF(M1945=M1977,"OK","BŁĄD")</f>
        <v>OK</v>
      </c>
      <c r="N1978" s="336" t="str">
        <f t="shared" ref="N1978" si="1341">IF(N1945=N1977,"OK","BŁĄD")</f>
        <v>OK</v>
      </c>
      <c r="O1978" s="336" t="str">
        <f t="shared" ref="O1978" si="1342">IF(O1945=O1977,"OK","BŁĄD")</f>
        <v>OK</v>
      </c>
      <c r="P1978" s="336" t="str">
        <f t="shared" ref="P1978" si="1343">IF(P1945=P1977,"OK","BŁĄD")</f>
        <v>OK</v>
      </c>
      <c r="Q1978" s="336" t="str">
        <f t="shared" ref="Q1978" si="1344">IF(Q1945=Q1977,"OK","BŁĄD")</f>
        <v>OK</v>
      </c>
      <c r="R1978" s="336" t="str">
        <f t="shared" ref="R1978" si="1345">IF(R1945=R1977,"OK","BŁĄD")</f>
        <v>OK</v>
      </c>
      <c r="S1978" s="336" t="str">
        <f t="shared" ref="S1978" si="1346">IF(S1945=S1977,"OK","BŁĄD")</f>
        <v>OK</v>
      </c>
      <c r="T1978" s="336" t="str">
        <f t="shared" ref="T1978" si="1347">IF(T1945=T1977,"OK","BŁĄD")</f>
        <v>OK</v>
      </c>
      <c r="U1978" s="336" t="str">
        <f t="shared" ref="U1978" si="1348">IF(U1945=U1977,"OK","BŁĄD")</f>
        <v>OK</v>
      </c>
      <c r="V1978" s="336" t="str">
        <f t="shared" ref="V1978" si="1349">IF(V1945=V1977,"OK","BŁĄD")</f>
        <v>OK</v>
      </c>
      <c r="W1978" s="336" t="str">
        <f t="shared" ref="W1978" si="1350">IF(W1945=W1977,"OK","BŁĄD")</f>
        <v>OK</v>
      </c>
      <c r="X1978" s="336" t="str">
        <f t="shared" ref="X1978" si="1351">IF(X1945=X1977,"OK","BŁĄD")</f>
        <v>OK</v>
      </c>
      <c r="Y1978" s="336" t="str">
        <f t="shared" ref="Y1978" si="1352">IF(Y1945=Y1977,"OK","BŁĄD")</f>
        <v>OK</v>
      </c>
      <c r="Z1978" s="336" t="str">
        <f t="shared" ref="Z1978" si="1353">IF(Z1945=Z1977,"OK","BŁĄD")</f>
        <v>OK</v>
      </c>
      <c r="AA1978" s="336" t="str">
        <f t="shared" ref="AA1978" si="1354">IF(AA1945=AA1977,"OK","BŁĄD")</f>
        <v>OK</v>
      </c>
      <c r="AB1978" s="336" t="str">
        <f t="shared" ref="AB1978" si="1355">IF(AB1945=AB1977,"OK","BŁĄD")</f>
        <v>OK</v>
      </c>
      <c r="AC1978" s="336" t="str">
        <f t="shared" ref="AC1978" si="1356">IF(AC1945=AC1977,"OK","BŁĄD")</f>
        <v>OK</v>
      </c>
      <c r="AD1978" s="336" t="str">
        <f t="shared" ref="AD1978" si="1357">IF(AD1945=AD1977,"OK","BŁĄD")</f>
        <v>OK</v>
      </c>
      <c r="AE1978" s="336" t="str">
        <f t="shared" ref="AE1978" si="1358">IF(AE1945=AE1977,"OK","BŁĄD")</f>
        <v>OK</v>
      </c>
      <c r="AF1978" s="336" t="str">
        <f t="shared" ref="AF1978" si="1359">IF(AF1945=AF1977,"OK","BŁĄD")</f>
        <v>OK</v>
      </c>
      <c r="AG1978" s="336" t="str">
        <f t="shared" ref="AG1978" si="1360">IF(AG1945=AG1977,"OK","BŁĄD")</f>
        <v>OK</v>
      </c>
      <c r="AH1978" s="336" t="str">
        <f t="shared" ref="AH1978" si="1361">IF(AH1945=AH1977,"OK","BŁĄD")</f>
        <v>OK</v>
      </c>
      <c r="AJ1978" s="59"/>
      <c r="AK1978" s="59"/>
      <c r="AL1978" s="59"/>
      <c r="AM1978" s="59"/>
    </row>
    <row r="1979" spans="1:39" ht="15.75" thickBot="1" x14ac:dyDescent="0.3">
      <c r="AJ1979" s="59"/>
      <c r="AK1979" s="59"/>
      <c r="AL1979" s="59"/>
      <c r="AM1979" s="59"/>
    </row>
    <row r="1980" spans="1:39" ht="19.5" thickTop="1" x14ac:dyDescent="0.3">
      <c r="A1980" s="721" t="s">
        <v>45</v>
      </c>
      <c r="B1980" s="722"/>
      <c r="C1980" s="722"/>
      <c r="D1980" s="722"/>
      <c r="E1980" s="722"/>
      <c r="F1980" s="722"/>
      <c r="G1980" s="722"/>
      <c r="H1980" s="722"/>
      <c r="I1980" s="722"/>
      <c r="J1980" s="722"/>
      <c r="K1980" s="723"/>
      <c r="L1980" s="722"/>
      <c r="M1980" s="722"/>
      <c r="N1980" s="722"/>
      <c r="O1980" s="722"/>
      <c r="P1980" s="722"/>
      <c r="Q1980" s="724"/>
      <c r="AD1980" s="33" t="s">
        <v>50</v>
      </c>
      <c r="AE1980" s="3" t="str">
        <f>IF(AH1977=AH1945,"OK","BŁĄD")</f>
        <v>OK</v>
      </c>
    </row>
    <row r="1981" spans="1:39" x14ac:dyDescent="0.25">
      <c r="A1981" s="725"/>
      <c r="B1981" s="726"/>
      <c r="C1981" s="726"/>
      <c r="D1981" s="726"/>
      <c r="E1981" s="726"/>
      <c r="F1981" s="726"/>
      <c r="G1981" s="726"/>
      <c r="H1981" s="726"/>
      <c r="I1981" s="726"/>
      <c r="J1981" s="726"/>
      <c r="K1981" s="727"/>
      <c r="L1981" s="726"/>
      <c r="M1981" s="726"/>
      <c r="N1981" s="726"/>
      <c r="O1981" s="726"/>
      <c r="P1981" s="726"/>
      <c r="Q1981" s="728"/>
    </row>
    <row r="1982" spans="1:39" x14ac:dyDescent="0.25">
      <c r="A1982" s="725"/>
      <c r="B1982" s="726"/>
      <c r="C1982" s="726"/>
      <c r="D1982" s="726"/>
      <c r="E1982" s="726"/>
      <c r="F1982" s="726"/>
      <c r="G1982" s="726"/>
      <c r="H1982" s="726"/>
      <c r="I1982" s="726"/>
      <c r="J1982" s="726"/>
      <c r="K1982" s="727"/>
      <c r="L1982" s="726"/>
      <c r="M1982" s="726"/>
      <c r="N1982" s="726"/>
      <c r="O1982" s="726"/>
      <c r="P1982" s="726"/>
      <c r="Q1982" s="728"/>
    </row>
    <row r="1983" spans="1:39" x14ac:dyDescent="0.25">
      <c r="A1983" s="725"/>
      <c r="B1983" s="726"/>
      <c r="C1983" s="726"/>
      <c r="D1983" s="726"/>
      <c r="E1983" s="726"/>
      <c r="F1983" s="726"/>
      <c r="G1983" s="726"/>
      <c r="H1983" s="726"/>
      <c r="I1983" s="726"/>
      <c r="J1983" s="726"/>
      <c r="K1983" s="727"/>
      <c r="L1983" s="726"/>
      <c r="M1983" s="726"/>
      <c r="N1983" s="726"/>
      <c r="O1983" s="726"/>
      <c r="P1983" s="726"/>
      <c r="Q1983" s="728"/>
    </row>
    <row r="1984" spans="1:39" x14ac:dyDescent="0.25">
      <c r="A1984" s="725"/>
      <c r="B1984" s="726"/>
      <c r="C1984" s="726"/>
      <c r="D1984" s="726"/>
      <c r="E1984" s="726"/>
      <c r="F1984" s="726"/>
      <c r="G1984" s="726"/>
      <c r="H1984" s="726"/>
      <c r="I1984" s="726"/>
      <c r="J1984" s="726"/>
      <c r="K1984" s="727"/>
      <c r="L1984" s="726"/>
      <c r="M1984" s="726"/>
      <c r="N1984" s="726"/>
      <c r="O1984" s="726"/>
      <c r="P1984" s="726"/>
      <c r="Q1984" s="728"/>
    </row>
    <row r="1985" spans="1:38" x14ac:dyDescent="0.25">
      <c r="A1985" s="725"/>
      <c r="B1985" s="726"/>
      <c r="C1985" s="726"/>
      <c r="D1985" s="726"/>
      <c r="E1985" s="726"/>
      <c r="F1985" s="726"/>
      <c r="G1985" s="726"/>
      <c r="H1985" s="726"/>
      <c r="I1985" s="726"/>
      <c r="J1985" s="726"/>
      <c r="K1985" s="727"/>
      <c r="L1985" s="726"/>
      <c r="M1985" s="726"/>
      <c r="N1985" s="726"/>
      <c r="O1985" s="726"/>
      <c r="P1985" s="726"/>
      <c r="Q1985" s="728"/>
    </row>
    <row r="1986" spans="1:38" x14ac:dyDescent="0.25">
      <c r="A1986" s="725"/>
      <c r="B1986" s="726"/>
      <c r="C1986" s="726"/>
      <c r="D1986" s="726"/>
      <c r="E1986" s="726"/>
      <c r="F1986" s="726"/>
      <c r="G1986" s="726"/>
      <c r="H1986" s="726"/>
      <c r="I1986" s="726"/>
      <c r="J1986" s="726"/>
      <c r="K1986" s="727"/>
      <c r="L1986" s="726"/>
      <c r="M1986" s="726"/>
      <c r="N1986" s="726"/>
      <c r="O1986" s="726"/>
      <c r="P1986" s="726"/>
      <c r="Q1986" s="728"/>
    </row>
    <row r="1987" spans="1:38" x14ac:dyDescent="0.25">
      <c r="A1987" s="725"/>
      <c r="B1987" s="726"/>
      <c r="C1987" s="726"/>
      <c r="D1987" s="726"/>
      <c r="E1987" s="726"/>
      <c r="F1987" s="726"/>
      <c r="G1987" s="726"/>
      <c r="H1987" s="726"/>
      <c r="I1987" s="726"/>
      <c r="J1987" s="726"/>
      <c r="K1987" s="727"/>
      <c r="L1987" s="726"/>
      <c r="M1987" s="726"/>
      <c r="N1987" s="726"/>
      <c r="O1987" s="726"/>
      <c r="P1987" s="726"/>
      <c r="Q1987" s="728"/>
    </row>
    <row r="1988" spans="1:38" ht="15.75" thickBot="1" x14ac:dyDescent="0.3">
      <c r="A1988" s="729"/>
      <c r="B1988" s="730"/>
      <c r="C1988" s="730"/>
      <c r="D1988" s="730"/>
      <c r="E1988" s="730"/>
      <c r="F1988" s="730"/>
      <c r="G1988" s="730"/>
      <c r="H1988" s="730"/>
      <c r="I1988" s="730"/>
      <c r="J1988" s="730"/>
      <c r="K1988" s="731"/>
      <c r="L1988" s="730"/>
      <c r="M1988" s="730"/>
      <c r="N1988" s="730"/>
      <c r="O1988" s="730"/>
      <c r="P1988" s="730"/>
      <c r="Q1988" s="732"/>
    </row>
    <row r="1989" spans="1:38" ht="15.75" thickTop="1" x14ac:dyDescent="0.25"/>
    <row r="1990" spans="1:38" x14ac:dyDescent="0.25">
      <c r="B1990" s="1"/>
      <c r="C1990" s="1"/>
    </row>
    <row r="1993" spans="1:38" ht="18.75" x14ac:dyDescent="0.3">
      <c r="B1993" s="2" t="s">
        <v>15</v>
      </c>
      <c r="C1993" s="2"/>
      <c r="D1993" s="2"/>
      <c r="E1993" s="2"/>
      <c r="F1993" s="618"/>
      <c r="G1993" s="2"/>
    </row>
    <row r="1994" spans="1:38" ht="26.25" x14ac:dyDescent="0.4">
      <c r="A1994" s="604"/>
      <c r="B1994" s="868" t="s">
        <v>141</v>
      </c>
      <c r="C1994" s="868"/>
      <c r="D1994" s="868"/>
      <c r="E1994" s="868"/>
      <c r="F1994" s="868"/>
      <c r="G1994" s="868"/>
      <c r="H1994" s="868"/>
      <c r="I1994" s="868"/>
      <c r="J1994" s="868"/>
      <c r="K1994" s="869"/>
      <c r="L1994" s="868"/>
      <c r="M1994" s="868"/>
      <c r="N1994" s="868"/>
      <c r="O1994" s="868"/>
      <c r="S1994" s="3"/>
      <c r="X1994" s="3"/>
      <c r="AA1994" s="3"/>
      <c r="AG1994" s="3"/>
    </row>
    <row r="1995" spans="1:38" ht="21.75" thickBot="1" x14ac:dyDescent="0.4">
      <c r="B1995" s="8"/>
      <c r="C1995" s="8"/>
      <c r="D1995" s="8"/>
      <c r="E1995" s="8"/>
      <c r="F1995" s="214"/>
      <c r="G1995" s="8"/>
      <c r="H1995" s="214"/>
      <c r="I1995" s="196"/>
      <c r="J1995" s="214"/>
      <c r="K1995" s="196"/>
      <c r="L1995" s="214"/>
    </row>
    <row r="1996" spans="1:38" ht="27" customHeight="1" thickBot="1" x14ac:dyDescent="0.3">
      <c r="A1996" s="791" t="s">
        <v>150</v>
      </c>
      <c r="B1996" s="792"/>
      <c r="C1996" s="792"/>
      <c r="D1996" s="792"/>
      <c r="E1996" s="792"/>
      <c r="F1996" s="792"/>
      <c r="G1996" s="792"/>
      <c r="H1996" s="792"/>
      <c r="I1996" s="792"/>
      <c r="J1996" s="792"/>
      <c r="K1996" s="793"/>
      <c r="L1996" s="792"/>
      <c r="M1996" s="792"/>
      <c r="N1996" s="792"/>
      <c r="O1996" s="792"/>
      <c r="P1996" s="792"/>
      <c r="Q1996" s="792"/>
      <c r="R1996" s="792"/>
      <c r="S1996" s="792"/>
      <c r="T1996" s="792"/>
      <c r="U1996" s="792"/>
      <c r="V1996" s="792"/>
      <c r="W1996" s="792"/>
      <c r="X1996" s="792"/>
      <c r="Y1996" s="792"/>
      <c r="Z1996" s="792"/>
      <c r="AA1996" s="792"/>
      <c r="AB1996" s="792"/>
      <c r="AC1996" s="792"/>
      <c r="AD1996" s="792"/>
      <c r="AE1996" s="792"/>
      <c r="AF1996" s="792"/>
      <c r="AG1996" s="792"/>
      <c r="AH1996" s="792"/>
      <c r="AI1996" s="792"/>
      <c r="AJ1996" s="792"/>
      <c r="AK1996" s="792"/>
      <c r="AL1996" s="43"/>
    </row>
    <row r="1997" spans="1:38" ht="33.75" customHeight="1" x14ac:dyDescent="0.25">
      <c r="A1997" s="794" t="s">
        <v>0</v>
      </c>
      <c r="B1997" s="795"/>
      <c r="C1997" s="744" t="s">
        <v>41</v>
      </c>
      <c r="D1997" s="745"/>
      <c r="E1997" s="748" t="s">
        <v>80</v>
      </c>
      <c r="F1997" s="749"/>
      <c r="G1997" s="749"/>
      <c r="H1997" s="749"/>
      <c r="I1997" s="749"/>
      <c r="J1997" s="749"/>
      <c r="K1997" s="750"/>
      <c r="L1997" s="749"/>
      <c r="M1997" s="749"/>
      <c r="N1997" s="802"/>
      <c r="O1997" s="754" t="s">
        <v>78</v>
      </c>
      <c r="P1997" s="755"/>
      <c r="Q1997" s="755"/>
      <c r="R1997" s="755"/>
      <c r="S1997" s="755"/>
      <c r="T1997" s="755"/>
      <c r="U1997" s="755"/>
      <c r="V1997" s="755"/>
      <c r="W1997" s="755"/>
      <c r="X1997" s="755"/>
      <c r="Y1997" s="755"/>
      <c r="Z1997" s="755"/>
      <c r="AA1997" s="755"/>
      <c r="AB1997" s="755"/>
      <c r="AC1997" s="755"/>
      <c r="AD1997" s="755"/>
      <c r="AE1997" s="755"/>
      <c r="AF1997" s="755"/>
      <c r="AG1997" s="755"/>
      <c r="AH1997" s="755"/>
      <c r="AI1997" s="755"/>
      <c r="AJ1997" s="755"/>
      <c r="AK1997" s="755"/>
      <c r="AL1997" s="756"/>
    </row>
    <row r="1998" spans="1:38" ht="51" customHeight="1" thickBot="1" x14ac:dyDescent="0.3">
      <c r="A1998" s="796"/>
      <c r="B1998" s="797"/>
      <c r="C1998" s="800"/>
      <c r="D1998" s="801"/>
      <c r="E1998" s="803"/>
      <c r="F1998" s="804"/>
      <c r="G1998" s="804"/>
      <c r="H1998" s="804"/>
      <c r="I1998" s="804"/>
      <c r="J1998" s="804"/>
      <c r="K1998" s="805"/>
      <c r="L1998" s="804"/>
      <c r="M1998" s="804"/>
      <c r="N1998" s="806"/>
      <c r="O1998" s="859"/>
      <c r="P1998" s="860"/>
      <c r="Q1998" s="860"/>
      <c r="R1998" s="860"/>
      <c r="S1998" s="860"/>
      <c r="T1998" s="860"/>
      <c r="U1998" s="860"/>
      <c r="V1998" s="860"/>
      <c r="W1998" s="860"/>
      <c r="X1998" s="860"/>
      <c r="Y1998" s="860"/>
      <c r="Z1998" s="860"/>
      <c r="AA1998" s="860"/>
      <c r="AB1998" s="860"/>
      <c r="AC1998" s="860"/>
      <c r="AD1998" s="860"/>
      <c r="AE1998" s="860"/>
      <c r="AF1998" s="860"/>
      <c r="AG1998" s="860"/>
      <c r="AH1998" s="860"/>
      <c r="AI1998" s="860"/>
      <c r="AJ1998" s="860"/>
      <c r="AK1998" s="860"/>
      <c r="AL1998" s="861"/>
    </row>
    <row r="1999" spans="1:38" ht="75" customHeight="1" x14ac:dyDescent="0.25">
      <c r="A1999" s="796"/>
      <c r="B1999" s="797"/>
      <c r="C1999" s="862" t="s">
        <v>43</v>
      </c>
      <c r="D1999" s="866" t="s">
        <v>44</v>
      </c>
      <c r="E1999" s="853" t="s">
        <v>59</v>
      </c>
      <c r="F1999" s="854"/>
      <c r="G1999" s="854"/>
      <c r="H1999" s="855"/>
      <c r="I1999" s="845" t="s">
        <v>58</v>
      </c>
      <c r="J1999" s="846"/>
      <c r="K1999" s="847"/>
      <c r="L1999" s="848"/>
      <c r="M1999" s="841" t="s">
        <v>49</v>
      </c>
      <c r="N1999" s="842"/>
      <c r="O1999" s="807" t="s">
        <v>103</v>
      </c>
      <c r="P1999" s="808"/>
      <c r="Q1999" s="808"/>
      <c r="R1999" s="808"/>
      <c r="S1999" s="811" t="s">
        <v>49</v>
      </c>
      <c r="T1999" s="812"/>
      <c r="U1999" s="815" t="s">
        <v>104</v>
      </c>
      <c r="V1999" s="816"/>
      <c r="W1999" s="816"/>
      <c r="X1999" s="816"/>
      <c r="Y1999" s="816"/>
      <c r="Z1999" s="817"/>
      <c r="AA1999" s="821" t="s">
        <v>49</v>
      </c>
      <c r="AB1999" s="822"/>
      <c r="AC1999" s="825" t="s">
        <v>105</v>
      </c>
      <c r="AD1999" s="826"/>
      <c r="AE1999" s="826"/>
      <c r="AF1999" s="827"/>
      <c r="AG1999" s="831" t="s">
        <v>49</v>
      </c>
      <c r="AH1999" s="832"/>
      <c r="AI1999" s="835" t="s">
        <v>23</v>
      </c>
      <c r="AJ1999" s="836"/>
      <c r="AK1999" s="836"/>
      <c r="AL1999" s="837"/>
    </row>
    <row r="2000" spans="1:38" ht="75" customHeight="1" thickBot="1" x14ac:dyDescent="0.3">
      <c r="A2000" s="796"/>
      <c r="B2000" s="797"/>
      <c r="C2000" s="862"/>
      <c r="D2000" s="866"/>
      <c r="E2000" s="856"/>
      <c r="F2000" s="857"/>
      <c r="G2000" s="857"/>
      <c r="H2000" s="858"/>
      <c r="I2000" s="849"/>
      <c r="J2000" s="850"/>
      <c r="K2000" s="851"/>
      <c r="L2000" s="852"/>
      <c r="M2000" s="843"/>
      <c r="N2000" s="844"/>
      <c r="O2000" s="809"/>
      <c r="P2000" s="810"/>
      <c r="Q2000" s="810"/>
      <c r="R2000" s="810"/>
      <c r="S2000" s="813"/>
      <c r="T2000" s="814"/>
      <c r="U2000" s="818"/>
      <c r="V2000" s="819"/>
      <c r="W2000" s="819"/>
      <c r="X2000" s="819"/>
      <c r="Y2000" s="819"/>
      <c r="Z2000" s="820"/>
      <c r="AA2000" s="823"/>
      <c r="AB2000" s="824"/>
      <c r="AC2000" s="828"/>
      <c r="AD2000" s="829"/>
      <c r="AE2000" s="829"/>
      <c r="AF2000" s="830"/>
      <c r="AG2000" s="833"/>
      <c r="AH2000" s="834"/>
      <c r="AI2000" s="838"/>
      <c r="AJ2000" s="839"/>
      <c r="AK2000" s="839"/>
      <c r="AL2000" s="840"/>
    </row>
    <row r="2001" spans="1:38" ht="139.5" customHeight="1" thickBot="1" x14ac:dyDescent="0.3">
      <c r="A2001" s="798"/>
      <c r="B2001" s="799"/>
      <c r="C2001" s="863"/>
      <c r="D2001" s="867"/>
      <c r="E2001" s="91" t="s">
        <v>81</v>
      </c>
      <c r="F2001" s="619" t="s">
        <v>82</v>
      </c>
      <c r="G2001" s="91" t="s">
        <v>83</v>
      </c>
      <c r="H2001" s="619" t="s">
        <v>84</v>
      </c>
      <c r="I2001" s="197" t="s">
        <v>81</v>
      </c>
      <c r="J2001" s="64" t="s">
        <v>92</v>
      </c>
      <c r="K2001" s="197" t="s">
        <v>93</v>
      </c>
      <c r="L2001" s="64" t="s">
        <v>94</v>
      </c>
      <c r="M2001" s="98" t="s">
        <v>85</v>
      </c>
      <c r="N2001" s="207" t="s">
        <v>86</v>
      </c>
      <c r="O2001" s="100" t="s">
        <v>87</v>
      </c>
      <c r="P2001" s="102" t="s">
        <v>101</v>
      </c>
      <c r="Q2001" s="100" t="s">
        <v>88</v>
      </c>
      <c r="R2001" s="102" t="s">
        <v>102</v>
      </c>
      <c r="S2001" s="103" t="s">
        <v>89</v>
      </c>
      <c r="T2001" s="213" t="s">
        <v>90</v>
      </c>
      <c r="U2001" s="104" t="s">
        <v>87</v>
      </c>
      <c r="V2001" s="107" t="s">
        <v>106</v>
      </c>
      <c r="W2001" s="105" t="s">
        <v>107</v>
      </c>
      <c r="X2001" s="108" t="s">
        <v>88</v>
      </c>
      <c r="Y2001" s="107" t="s">
        <v>108</v>
      </c>
      <c r="Z2001" s="105" t="s">
        <v>109</v>
      </c>
      <c r="AA2001" s="110" t="s">
        <v>95</v>
      </c>
      <c r="AB2001" s="111" t="s">
        <v>96</v>
      </c>
      <c r="AC2001" s="112" t="s">
        <v>87</v>
      </c>
      <c r="AD2001" s="113" t="s">
        <v>101</v>
      </c>
      <c r="AE2001" s="112" t="s">
        <v>88</v>
      </c>
      <c r="AF2001" s="113" t="s">
        <v>102</v>
      </c>
      <c r="AG2001" s="114" t="s">
        <v>91</v>
      </c>
      <c r="AH2001" s="115" t="s">
        <v>110</v>
      </c>
      <c r="AI2001" s="120" t="s">
        <v>111</v>
      </c>
      <c r="AJ2001" s="121" t="s">
        <v>112</v>
      </c>
      <c r="AK2001" s="122" t="s">
        <v>39</v>
      </c>
      <c r="AL2001" s="124" t="s">
        <v>57</v>
      </c>
    </row>
    <row r="2002" spans="1:38" ht="38.25" customHeight="1" thickBot="1" x14ac:dyDescent="0.3">
      <c r="A2002" s="708" t="s">
        <v>1</v>
      </c>
      <c r="B2002" s="712"/>
      <c r="C2002" s="5" t="s">
        <v>2</v>
      </c>
      <c r="D2002" s="70" t="s">
        <v>3</v>
      </c>
      <c r="E2002" s="5" t="s">
        <v>4</v>
      </c>
      <c r="F2002" s="208" t="s">
        <v>5</v>
      </c>
      <c r="G2002" s="5" t="s">
        <v>33</v>
      </c>
      <c r="H2002" s="208" t="s">
        <v>34</v>
      </c>
      <c r="I2002" s="198" t="s">
        <v>18</v>
      </c>
      <c r="J2002" s="208" t="s">
        <v>19</v>
      </c>
      <c r="K2002" s="198" t="s">
        <v>20</v>
      </c>
      <c r="L2002" s="208" t="s">
        <v>21</v>
      </c>
      <c r="M2002" s="5" t="s">
        <v>22</v>
      </c>
      <c r="N2002" s="208" t="s">
        <v>35</v>
      </c>
      <c r="O2002" s="5" t="s">
        <v>36</v>
      </c>
      <c r="P2002" s="208" t="s">
        <v>37</v>
      </c>
      <c r="Q2002" s="5" t="s">
        <v>38</v>
      </c>
      <c r="R2002" s="208" t="s">
        <v>24</v>
      </c>
      <c r="S2002" s="5" t="s">
        <v>25</v>
      </c>
      <c r="T2002" s="208" t="s">
        <v>26</v>
      </c>
      <c r="U2002" s="5" t="s">
        <v>27</v>
      </c>
      <c r="V2002" s="321" t="s">
        <v>28</v>
      </c>
      <c r="W2002" s="208" t="s">
        <v>29</v>
      </c>
      <c r="X2002" s="70" t="s">
        <v>30</v>
      </c>
      <c r="Y2002" s="208" t="s">
        <v>31</v>
      </c>
      <c r="Z2002" s="208" t="s">
        <v>32</v>
      </c>
      <c r="AA2002" s="5" t="s">
        <v>51</v>
      </c>
      <c r="AB2002" s="5" t="s">
        <v>52</v>
      </c>
      <c r="AC2002" s="5" t="s">
        <v>53</v>
      </c>
      <c r="AD2002" s="5" t="s">
        <v>54</v>
      </c>
      <c r="AE2002" s="5" t="s">
        <v>55</v>
      </c>
      <c r="AF2002" s="5" t="s">
        <v>56</v>
      </c>
      <c r="AG2002" s="5" t="s">
        <v>60</v>
      </c>
      <c r="AH2002" s="5" t="s">
        <v>61</v>
      </c>
      <c r="AI2002" s="5" t="s">
        <v>62</v>
      </c>
      <c r="AJ2002" s="70" t="s">
        <v>63</v>
      </c>
      <c r="AK2002" s="5" t="s">
        <v>64</v>
      </c>
      <c r="AL2002" s="71" t="s">
        <v>65</v>
      </c>
    </row>
    <row r="2003" spans="1:38" ht="99" customHeight="1" x14ac:dyDescent="0.25">
      <c r="A2003" s="12">
        <v>1</v>
      </c>
      <c r="B2003" s="13" t="s">
        <v>11</v>
      </c>
      <c r="C2003" s="713">
        <v>162399.62</v>
      </c>
      <c r="D2003" s="716">
        <f>C2003-AH2016</f>
        <v>139486.66999999998</v>
      </c>
      <c r="E2003" s="76"/>
      <c r="F2003" s="446"/>
      <c r="G2003" s="76"/>
      <c r="H2003" s="446"/>
      <c r="I2003" s="451"/>
      <c r="J2003" s="41"/>
      <c r="K2003" s="451"/>
      <c r="L2003" s="446"/>
      <c r="M2003" s="76"/>
      <c r="N2003" s="234"/>
      <c r="O2003" s="76"/>
      <c r="P2003" s="234"/>
      <c r="Q2003" s="76"/>
      <c r="R2003" s="234"/>
      <c r="S2003" s="76"/>
      <c r="T2003" s="41"/>
      <c r="U2003" s="76"/>
      <c r="V2003" s="235"/>
      <c r="W2003" s="234"/>
      <c r="X2003" s="76"/>
      <c r="Y2003" s="235"/>
      <c r="Z2003" s="234"/>
      <c r="AA2003" s="76"/>
      <c r="AB2003" s="41"/>
      <c r="AC2003" s="76"/>
      <c r="AD2003" s="41"/>
      <c r="AE2003" s="76"/>
      <c r="AF2003" s="41"/>
      <c r="AG2003" s="76">
        <f>U2003+X2003+AC2003+AE2003</f>
        <v>0</v>
      </c>
      <c r="AH2003" s="41">
        <f>W2003+Z2003+AD2003+AF2003</f>
        <v>0</v>
      </c>
      <c r="AI2003" s="39">
        <f>AD2003/(C2003-AH2010)</f>
        <v>0</v>
      </c>
      <c r="AJ2003" s="90">
        <f>AF2003/(C2003-AH2010)</f>
        <v>0</v>
      </c>
      <c r="AK2003" s="123"/>
      <c r="AL2003" s="125">
        <f>AH2003/C2003</f>
        <v>0</v>
      </c>
    </row>
    <row r="2004" spans="1:38" ht="87" customHeight="1" x14ac:dyDescent="0.25">
      <c r="A2004" s="14">
        <v>2</v>
      </c>
      <c r="B2004" s="15" t="s">
        <v>6</v>
      </c>
      <c r="C2004" s="714"/>
      <c r="D2004" s="717"/>
      <c r="E2004" s="467">
        <v>0</v>
      </c>
      <c r="F2004" s="468">
        <v>0</v>
      </c>
      <c r="G2004" s="434">
        <v>5</v>
      </c>
      <c r="H2004" s="475">
        <v>152262.19</v>
      </c>
      <c r="I2004" s="199">
        <v>0</v>
      </c>
      <c r="J2004" s="437">
        <v>0</v>
      </c>
      <c r="K2004" s="199">
        <v>4</v>
      </c>
      <c r="L2004" s="437">
        <v>108094.1</v>
      </c>
      <c r="M2004" s="248">
        <f t="shared" ref="M2004" si="1362">SUM(I2004,K2004)</f>
        <v>4</v>
      </c>
      <c r="N2004" s="249">
        <f t="shared" ref="N2004" si="1363">SUM(J2004,L2004)</f>
        <v>108094.1</v>
      </c>
      <c r="O2004" s="226"/>
      <c r="P2004" s="221"/>
      <c r="Q2004" s="226"/>
      <c r="R2004" s="221"/>
      <c r="S2004" s="245">
        <f t="shared" ref="S2004" si="1364">O2004+Q2004</f>
        <v>0</v>
      </c>
      <c r="T2004" s="246">
        <f t="shared" ref="T2004" si="1365">P2004+R2004</f>
        <v>0</v>
      </c>
      <c r="U2004" s="443">
        <v>0</v>
      </c>
      <c r="V2004" s="444">
        <v>0</v>
      </c>
      <c r="W2004" s="442">
        <v>0</v>
      </c>
      <c r="X2004" s="452">
        <v>2</v>
      </c>
      <c r="Y2004" s="444">
        <v>36853.85</v>
      </c>
      <c r="Z2004" s="442">
        <v>8265.25</v>
      </c>
      <c r="AA2004" s="239">
        <f t="shared" ref="AA2004" si="1366">U2004+X2004</f>
        <v>2</v>
      </c>
      <c r="AB2004" s="229">
        <f t="shared" ref="AB2004" si="1367">W2004+Z2004</f>
        <v>8265.25</v>
      </c>
      <c r="AC2004" s="219"/>
      <c r="AD2004" s="222"/>
      <c r="AE2004" s="219"/>
      <c r="AF2004" s="222"/>
      <c r="AG2004" s="261">
        <f t="shared" ref="AG2004:AG2007" si="1368">U2004+X2004+AC2004+AE2004</f>
        <v>2</v>
      </c>
      <c r="AH2004" s="262">
        <f t="shared" ref="AH2004:AH2007" si="1369">W2004+Z2004+AD2004+AF2004</f>
        <v>8265.25</v>
      </c>
      <c r="AI2004" s="67">
        <f>AD2004/(C2003-AH2010)</f>
        <v>0</v>
      </c>
      <c r="AJ2004" s="66">
        <f>AF2004/(C2003-AH2010)</f>
        <v>0</v>
      </c>
      <c r="AK2004" s="123"/>
      <c r="AL2004" s="126">
        <f>AH2004/C2003</f>
        <v>5.08945156398765E-2</v>
      </c>
    </row>
    <row r="2005" spans="1:38" ht="85.5" customHeight="1" x14ac:dyDescent="0.25">
      <c r="A2005" s="14">
        <v>3</v>
      </c>
      <c r="B2005" s="15" t="s">
        <v>13</v>
      </c>
      <c r="C2005" s="714"/>
      <c r="D2005" s="717"/>
      <c r="E2005" s="500"/>
      <c r="F2005" s="501"/>
      <c r="G2005" s="502"/>
      <c r="H2005" s="503"/>
      <c r="I2005" s="504"/>
      <c r="J2005" s="503"/>
      <c r="K2005" s="504"/>
      <c r="L2005" s="503"/>
      <c r="M2005" s="267"/>
      <c r="N2005" s="266"/>
      <c r="O2005" s="165"/>
      <c r="P2005" s="266"/>
      <c r="Q2005" s="165"/>
      <c r="R2005" s="266"/>
      <c r="S2005" s="267"/>
      <c r="T2005" s="266"/>
      <c r="U2005" s="502"/>
      <c r="V2005" s="505"/>
      <c r="W2005" s="503"/>
      <c r="X2005" s="504"/>
      <c r="Y2005" s="505"/>
      <c r="Z2005" s="503"/>
      <c r="AA2005" s="267"/>
      <c r="AB2005" s="266"/>
      <c r="AC2005" s="165"/>
      <c r="AD2005" s="266"/>
      <c r="AE2005" s="165"/>
      <c r="AF2005" s="266"/>
      <c r="AG2005" s="267">
        <f t="shared" si="1368"/>
        <v>0</v>
      </c>
      <c r="AH2005" s="266">
        <f t="shared" si="1369"/>
        <v>0</v>
      </c>
      <c r="AI2005" s="169">
        <f>AD2005/(C2003-AH2010)</f>
        <v>0</v>
      </c>
      <c r="AJ2005" s="170">
        <f>AF2005/(C2003-AH2010)</f>
        <v>0</v>
      </c>
      <c r="AK2005" s="171"/>
      <c r="AL2005" s="172">
        <f>AH2005/C2003</f>
        <v>0</v>
      </c>
    </row>
    <row r="2006" spans="1:38" ht="101.25" customHeight="1" x14ac:dyDescent="0.25">
      <c r="A2006" s="14">
        <v>4</v>
      </c>
      <c r="B2006" s="15" t="s">
        <v>14</v>
      </c>
      <c r="C2006" s="714"/>
      <c r="D2006" s="717"/>
      <c r="E2006" s="500"/>
      <c r="F2006" s="501"/>
      <c r="G2006" s="502"/>
      <c r="H2006" s="503"/>
      <c r="I2006" s="504"/>
      <c r="J2006" s="503"/>
      <c r="K2006" s="504"/>
      <c r="L2006" s="503"/>
      <c r="M2006" s="267"/>
      <c r="N2006" s="266"/>
      <c r="O2006" s="165"/>
      <c r="P2006" s="266"/>
      <c r="Q2006" s="165"/>
      <c r="R2006" s="266"/>
      <c r="S2006" s="267"/>
      <c r="T2006" s="266"/>
      <c r="U2006" s="502"/>
      <c r="V2006" s="505"/>
      <c r="W2006" s="503"/>
      <c r="X2006" s="504"/>
      <c r="Y2006" s="505"/>
      <c r="Z2006" s="503"/>
      <c r="AA2006" s="267"/>
      <c r="AB2006" s="266"/>
      <c r="AC2006" s="165"/>
      <c r="AD2006" s="266"/>
      <c r="AE2006" s="165"/>
      <c r="AF2006" s="266"/>
      <c r="AG2006" s="267">
        <f t="shared" si="1368"/>
        <v>0</v>
      </c>
      <c r="AH2006" s="266">
        <f t="shared" si="1369"/>
        <v>0</v>
      </c>
      <c r="AI2006" s="169">
        <f>AD2006/(C2003-AH2010)</f>
        <v>0</v>
      </c>
      <c r="AJ2006" s="170">
        <f>AF2006/(C2003-AH2010)</f>
        <v>0</v>
      </c>
      <c r="AK2006" s="171"/>
      <c r="AL2006" s="172">
        <f>AH2006/C2003</f>
        <v>0</v>
      </c>
    </row>
    <row r="2007" spans="1:38" ht="138" customHeight="1" x14ac:dyDescent="0.25">
      <c r="A2007" s="14">
        <v>5</v>
      </c>
      <c r="B2007" s="15" t="s">
        <v>99</v>
      </c>
      <c r="C2007" s="714"/>
      <c r="D2007" s="717"/>
      <c r="E2007" s="467">
        <v>1</v>
      </c>
      <c r="F2007" s="468">
        <v>19140.57</v>
      </c>
      <c r="G2007" s="434">
        <v>1</v>
      </c>
      <c r="H2007" s="475">
        <v>54305.52</v>
      </c>
      <c r="I2007" s="199">
        <v>0</v>
      </c>
      <c r="J2007" s="437">
        <v>0</v>
      </c>
      <c r="K2007" s="199">
        <v>1</v>
      </c>
      <c r="L2007" s="437">
        <v>54305.52</v>
      </c>
      <c r="M2007" s="248">
        <f t="shared" ref="M2007" si="1370">SUM(I2007,K2007)</f>
        <v>1</v>
      </c>
      <c r="N2007" s="249">
        <f t="shared" ref="N2007" si="1371">SUM(J2007,L2007)</f>
        <v>54305.52</v>
      </c>
      <c r="O2007" s="226"/>
      <c r="P2007" s="221"/>
      <c r="Q2007" s="226"/>
      <c r="R2007" s="221"/>
      <c r="S2007" s="245">
        <f t="shared" ref="S2007" si="1372">O2007+Q2007</f>
        <v>0</v>
      </c>
      <c r="T2007" s="246">
        <f t="shared" ref="T2007" si="1373">P2007+R2007</f>
        <v>0</v>
      </c>
      <c r="U2007" s="443">
        <v>0</v>
      </c>
      <c r="V2007" s="444">
        <v>0</v>
      </c>
      <c r="W2007" s="442">
        <v>0</v>
      </c>
      <c r="X2007" s="452">
        <v>1</v>
      </c>
      <c r="Y2007" s="444">
        <v>39657.82</v>
      </c>
      <c r="Z2007" s="442">
        <v>14647.7</v>
      </c>
      <c r="AA2007" s="239">
        <f t="shared" ref="AA2007" si="1374">U2007+X2007</f>
        <v>1</v>
      </c>
      <c r="AB2007" s="229">
        <f t="shared" ref="AB2007" si="1375">W2007+Z2007</f>
        <v>14647.7</v>
      </c>
      <c r="AC2007" s="219"/>
      <c r="AD2007" s="222"/>
      <c r="AE2007" s="219"/>
      <c r="AF2007" s="222"/>
      <c r="AG2007" s="261">
        <f t="shared" si="1368"/>
        <v>1</v>
      </c>
      <c r="AH2007" s="262">
        <f t="shared" si="1369"/>
        <v>14647.7</v>
      </c>
      <c r="AI2007" s="67">
        <f>AD2007/(C2003-AH2010)</f>
        <v>0</v>
      </c>
      <c r="AJ2007" s="66">
        <f>AF2007/(C2003-AH2010)</f>
        <v>0</v>
      </c>
      <c r="AK2007" s="123"/>
      <c r="AL2007" s="126">
        <f>AH2007/C2003</f>
        <v>9.0195408092703669E-2</v>
      </c>
    </row>
    <row r="2008" spans="1:38" ht="116.25" customHeight="1" x14ac:dyDescent="0.25">
      <c r="A2008" s="14">
        <v>6</v>
      </c>
      <c r="B2008" s="15" t="s">
        <v>16</v>
      </c>
      <c r="C2008" s="714"/>
      <c r="D2008" s="717"/>
      <c r="E2008" s="163"/>
      <c r="F2008" s="501"/>
      <c r="G2008" s="165"/>
      <c r="H2008" s="503"/>
      <c r="I2008" s="504"/>
      <c r="J2008" s="166"/>
      <c r="K2008" s="504"/>
      <c r="L2008" s="503"/>
      <c r="M2008" s="167"/>
      <c r="N2008" s="266"/>
      <c r="O2008" s="165"/>
      <c r="P2008" s="266"/>
      <c r="Q2008" s="165"/>
      <c r="R2008" s="266"/>
      <c r="S2008" s="167"/>
      <c r="T2008" s="166"/>
      <c r="U2008" s="165"/>
      <c r="V2008" s="168"/>
      <c r="W2008" s="266"/>
      <c r="X2008" s="167"/>
      <c r="Y2008" s="168"/>
      <c r="Z2008" s="266"/>
      <c r="AA2008" s="167"/>
      <c r="AB2008" s="166"/>
      <c r="AC2008" s="165"/>
      <c r="AD2008" s="166"/>
      <c r="AE2008" s="165"/>
      <c r="AF2008" s="166"/>
      <c r="AG2008" s="167">
        <f t="shared" ref="AG2008:AG2015" si="1376">U2008+X2008+AC2008+AE2008</f>
        <v>0</v>
      </c>
      <c r="AH2008" s="166">
        <f t="shared" ref="AH2008:AH2015" si="1377">W2008+Z2008+AD2008+AF2008</f>
        <v>0</v>
      </c>
      <c r="AI2008" s="169">
        <f>AD2008/(C2003-AH2010)</f>
        <v>0</v>
      </c>
      <c r="AJ2008" s="170">
        <f>AF2008/(C2003-AH2010)</f>
        <v>0</v>
      </c>
      <c r="AK2008" s="171"/>
      <c r="AL2008" s="172">
        <f>AH2008/C2003</f>
        <v>0</v>
      </c>
    </row>
    <row r="2009" spans="1:38" ht="65.25" customHeight="1" x14ac:dyDescent="0.25">
      <c r="A2009" s="14">
        <v>7</v>
      </c>
      <c r="B2009" s="15" t="s">
        <v>98</v>
      </c>
      <c r="C2009" s="714"/>
      <c r="D2009" s="717"/>
      <c r="E2009" s="163"/>
      <c r="F2009" s="501"/>
      <c r="G2009" s="165"/>
      <c r="H2009" s="503"/>
      <c r="I2009" s="504"/>
      <c r="J2009" s="166"/>
      <c r="K2009" s="504"/>
      <c r="L2009" s="503"/>
      <c r="M2009" s="167"/>
      <c r="N2009" s="266"/>
      <c r="O2009" s="165"/>
      <c r="P2009" s="266"/>
      <c r="Q2009" s="165"/>
      <c r="R2009" s="266"/>
      <c r="S2009" s="167"/>
      <c r="T2009" s="166"/>
      <c r="U2009" s="165"/>
      <c r="V2009" s="168"/>
      <c r="W2009" s="266"/>
      <c r="X2009" s="167"/>
      <c r="Y2009" s="168"/>
      <c r="Z2009" s="266"/>
      <c r="AA2009" s="167"/>
      <c r="AB2009" s="188"/>
      <c r="AC2009" s="165"/>
      <c r="AD2009" s="166"/>
      <c r="AE2009" s="165"/>
      <c r="AF2009" s="166"/>
      <c r="AG2009" s="162">
        <f t="shared" si="1376"/>
        <v>0</v>
      </c>
      <c r="AH2009" s="166">
        <f t="shared" si="1377"/>
        <v>0</v>
      </c>
      <c r="AI2009" s="169">
        <f>AD2009/(C2003-AH2010)</f>
        <v>0</v>
      </c>
      <c r="AJ2009" s="170">
        <f>AF2009/(C2003-AH2010)</f>
        <v>0</v>
      </c>
      <c r="AK2009" s="171"/>
      <c r="AL2009" s="173">
        <f>AH2009/C2003</f>
        <v>0</v>
      </c>
    </row>
    <row r="2010" spans="1:38" ht="59.25" customHeight="1" x14ac:dyDescent="0.25">
      <c r="A2010" s="14">
        <v>8</v>
      </c>
      <c r="B2010" s="15" t="s">
        <v>97</v>
      </c>
      <c r="C2010" s="714"/>
      <c r="D2010" s="717"/>
      <c r="E2010" s="189"/>
      <c r="F2010" s="190"/>
      <c r="G2010" s="174"/>
      <c r="H2010" s="175"/>
      <c r="I2010" s="504"/>
      <c r="J2010" s="166"/>
      <c r="K2010" s="504"/>
      <c r="L2010" s="503"/>
      <c r="M2010" s="191"/>
      <c r="N2010" s="265"/>
      <c r="O2010" s="174"/>
      <c r="P2010" s="175"/>
      <c r="Q2010" s="174"/>
      <c r="R2010" s="175"/>
      <c r="S2010" s="191"/>
      <c r="T2010" s="164"/>
      <c r="U2010" s="165"/>
      <c r="V2010" s="168"/>
      <c r="W2010" s="266"/>
      <c r="X2010" s="167"/>
      <c r="Y2010" s="168"/>
      <c r="Z2010" s="266"/>
      <c r="AA2010" s="191"/>
      <c r="AB2010" s="164"/>
      <c r="AC2010" s="165"/>
      <c r="AD2010" s="166"/>
      <c r="AE2010" s="165"/>
      <c r="AF2010" s="166"/>
      <c r="AG2010" s="167">
        <f t="shared" si="1376"/>
        <v>0</v>
      </c>
      <c r="AH2010" s="166">
        <f t="shared" si="1377"/>
        <v>0</v>
      </c>
      <c r="AI2010" s="169" t="e">
        <f t="shared" ref="AI2010" si="1378">AD2010/(C2005-AH2012)</f>
        <v>#DIV/0!</v>
      </c>
      <c r="AJ2010" s="170">
        <f>AF2010/(C2003-AH2010)</f>
        <v>0</v>
      </c>
      <c r="AK2010" s="171">
        <f>AH2016/C2003</f>
        <v>0.14108992373258017</v>
      </c>
      <c r="AL2010" s="172">
        <f>AH2010/C2003</f>
        <v>0</v>
      </c>
    </row>
    <row r="2011" spans="1:38" ht="60" customHeight="1" x14ac:dyDescent="0.25">
      <c r="A2011" s="14">
        <v>9</v>
      </c>
      <c r="B2011" s="15" t="s">
        <v>7</v>
      </c>
      <c r="C2011" s="714"/>
      <c r="D2011" s="717"/>
      <c r="E2011" s="163"/>
      <c r="F2011" s="501"/>
      <c r="G2011" s="165"/>
      <c r="H2011" s="503"/>
      <c r="I2011" s="504"/>
      <c r="J2011" s="166"/>
      <c r="K2011" s="504"/>
      <c r="L2011" s="503"/>
      <c r="M2011" s="167"/>
      <c r="N2011" s="266"/>
      <c r="O2011" s="165"/>
      <c r="P2011" s="266"/>
      <c r="Q2011" s="165"/>
      <c r="R2011" s="266"/>
      <c r="S2011" s="167"/>
      <c r="T2011" s="166"/>
      <c r="U2011" s="165"/>
      <c r="V2011" s="168"/>
      <c r="W2011" s="266"/>
      <c r="X2011" s="167"/>
      <c r="Y2011" s="168"/>
      <c r="Z2011" s="266"/>
      <c r="AA2011" s="167"/>
      <c r="AB2011" s="166"/>
      <c r="AC2011" s="165"/>
      <c r="AD2011" s="166"/>
      <c r="AE2011" s="165"/>
      <c r="AF2011" s="166"/>
      <c r="AG2011" s="167">
        <f t="shared" si="1376"/>
        <v>0</v>
      </c>
      <c r="AH2011" s="166">
        <f t="shared" si="1377"/>
        <v>0</v>
      </c>
      <c r="AI2011" s="169">
        <f>AD2011/(C2003-AH2010)</f>
        <v>0</v>
      </c>
      <c r="AJ2011" s="170">
        <f>AF2011/(C2003-AH2010)</f>
        <v>0</v>
      </c>
      <c r="AK2011" s="171"/>
      <c r="AL2011" s="172">
        <f>AH2011/C2003</f>
        <v>0</v>
      </c>
    </row>
    <row r="2012" spans="1:38" ht="73.5" customHeight="1" x14ac:dyDescent="0.25">
      <c r="A2012" s="14">
        <v>10</v>
      </c>
      <c r="B2012" s="15" t="s">
        <v>8</v>
      </c>
      <c r="C2012" s="714"/>
      <c r="D2012" s="717"/>
      <c r="E2012" s="163"/>
      <c r="F2012" s="501"/>
      <c r="G2012" s="165"/>
      <c r="H2012" s="503"/>
      <c r="I2012" s="504"/>
      <c r="J2012" s="166"/>
      <c r="K2012" s="504"/>
      <c r="L2012" s="503"/>
      <c r="M2012" s="167"/>
      <c r="N2012" s="266"/>
      <c r="O2012" s="165"/>
      <c r="P2012" s="266"/>
      <c r="Q2012" s="165"/>
      <c r="R2012" s="266"/>
      <c r="S2012" s="167"/>
      <c r="T2012" s="166"/>
      <c r="U2012" s="165"/>
      <c r="V2012" s="168"/>
      <c r="W2012" s="266"/>
      <c r="X2012" s="167"/>
      <c r="Y2012" s="168"/>
      <c r="Z2012" s="266"/>
      <c r="AA2012" s="167"/>
      <c r="AB2012" s="166"/>
      <c r="AC2012" s="174"/>
      <c r="AD2012" s="175"/>
      <c r="AE2012" s="174"/>
      <c r="AF2012" s="175"/>
      <c r="AG2012" s="167">
        <f t="shared" si="1376"/>
        <v>0</v>
      </c>
      <c r="AH2012" s="166">
        <f t="shared" si="1377"/>
        <v>0</v>
      </c>
      <c r="AI2012" s="169">
        <f>AD2012/(C2003-AH2010)</f>
        <v>0</v>
      </c>
      <c r="AJ2012" s="170">
        <f>AF2012/(C2003-AH2010)</f>
        <v>0</v>
      </c>
      <c r="AK2012" s="171"/>
      <c r="AL2012" s="172">
        <f>AH2012/C2003</f>
        <v>0</v>
      </c>
    </row>
    <row r="2013" spans="1:38" ht="120" customHeight="1" x14ac:dyDescent="0.25">
      <c r="A2013" s="14">
        <v>11</v>
      </c>
      <c r="B2013" s="15" t="s">
        <v>12</v>
      </c>
      <c r="C2013" s="714"/>
      <c r="D2013" s="717"/>
      <c r="E2013" s="163"/>
      <c r="F2013" s="501"/>
      <c r="G2013" s="165"/>
      <c r="H2013" s="503"/>
      <c r="I2013" s="504"/>
      <c r="J2013" s="166"/>
      <c r="K2013" s="504"/>
      <c r="L2013" s="503"/>
      <c r="M2013" s="167"/>
      <c r="N2013" s="266"/>
      <c r="O2013" s="165"/>
      <c r="P2013" s="266"/>
      <c r="Q2013" s="165"/>
      <c r="R2013" s="266"/>
      <c r="S2013" s="167"/>
      <c r="T2013" s="166"/>
      <c r="U2013" s="165"/>
      <c r="V2013" s="168"/>
      <c r="W2013" s="266"/>
      <c r="X2013" s="167"/>
      <c r="Y2013" s="168"/>
      <c r="Z2013" s="266"/>
      <c r="AA2013" s="167"/>
      <c r="AB2013" s="166"/>
      <c r="AC2013" s="165"/>
      <c r="AD2013" s="166"/>
      <c r="AE2013" s="165"/>
      <c r="AF2013" s="166"/>
      <c r="AG2013" s="167">
        <f t="shared" si="1376"/>
        <v>0</v>
      </c>
      <c r="AH2013" s="166">
        <f t="shared" si="1377"/>
        <v>0</v>
      </c>
      <c r="AI2013" s="169">
        <f>AD2013/(C2003-AH2010)</f>
        <v>0</v>
      </c>
      <c r="AJ2013" s="170">
        <f>AF2013/(C2003-AH2010)</f>
        <v>0</v>
      </c>
      <c r="AK2013" s="171"/>
      <c r="AL2013" s="172">
        <f>AH2013/C2003</f>
        <v>0</v>
      </c>
    </row>
    <row r="2014" spans="1:38" ht="63.75" customHeight="1" x14ac:dyDescent="0.25">
      <c r="A2014" s="14">
        <v>12</v>
      </c>
      <c r="B2014" s="15" t="s">
        <v>9</v>
      </c>
      <c r="C2014" s="714"/>
      <c r="D2014" s="717"/>
      <c r="E2014" s="163"/>
      <c r="F2014" s="501"/>
      <c r="G2014" s="165"/>
      <c r="H2014" s="503"/>
      <c r="I2014" s="504"/>
      <c r="J2014" s="166"/>
      <c r="K2014" s="504"/>
      <c r="L2014" s="503"/>
      <c r="M2014" s="167"/>
      <c r="N2014" s="266"/>
      <c r="O2014" s="165"/>
      <c r="P2014" s="266"/>
      <c r="Q2014" s="165"/>
      <c r="R2014" s="266"/>
      <c r="S2014" s="167"/>
      <c r="T2014" s="166"/>
      <c r="U2014" s="165"/>
      <c r="V2014" s="168"/>
      <c r="W2014" s="266"/>
      <c r="X2014" s="167"/>
      <c r="Y2014" s="168"/>
      <c r="Z2014" s="266"/>
      <c r="AA2014" s="167"/>
      <c r="AB2014" s="166"/>
      <c r="AC2014" s="165"/>
      <c r="AD2014" s="166"/>
      <c r="AE2014" s="165"/>
      <c r="AF2014" s="166"/>
      <c r="AG2014" s="167">
        <f t="shared" si="1376"/>
        <v>0</v>
      </c>
      <c r="AH2014" s="166">
        <f t="shared" si="1377"/>
        <v>0</v>
      </c>
      <c r="AI2014" s="169">
        <f>AD2014/(C2003-AH2010)</f>
        <v>0</v>
      </c>
      <c r="AJ2014" s="170">
        <f>AF2014/(C2003-AH2010)</f>
        <v>0</v>
      </c>
      <c r="AK2014" s="171"/>
      <c r="AL2014" s="172">
        <f>AH2014/C2003</f>
        <v>0</v>
      </c>
    </row>
    <row r="2015" spans="1:38" ht="62.25" customHeight="1" thickBot="1" x14ac:dyDescent="0.3">
      <c r="A2015" s="16">
        <v>13</v>
      </c>
      <c r="B2015" s="17" t="s">
        <v>10</v>
      </c>
      <c r="C2015" s="715"/>
      <c r="D2015" s="718"/>
      <c r="E2015" s="176"/>
      <c r="F2015" s="177"/>
      <c r="G2015" s="178"/>
      <c r="H2015" s="179"/>
      <c r="I2015" s="269"/>
      <c r="J2015" s="180"/>
      <c r="K2015" s="269"/>
      <c r="L2015" s="268"/>
      <c r="M2015" s="181"/>
      <c r="N2015" s="268"/>
      <c r="O2015" s="178"/>
      <c r="P2015" s="179"/>
      <c r="Q2015" s="178"/>
      <c r="R2015" s="179"/>
      <c r="S2015" s="182"/>
      <c r="T2015" s="179"/>
      <c r="U2015" s="178"/>
      <c r="V2015" s="183"/>
      <c r="W2015" s="179"/>
      <c r="X2015" s="182"/>
      <c r="Y2015" s="183"/>
      <c r="Z2015" s="179"/>
      <c r="AA2015" s="182"/>
      <c r="AB2015" s="179"/>
      <c r="AC2015" s="178"/>
      <c r="AD2015" s="179"/>
      <c r="AE2015" s="178"/>
      <c r="AF2015" s="179"/>
      <c r="AG2015" s="182">
        <f t="shared" si="1376"/>
        <v>0</v>
      </c>
      <c r="AH2015" s="179">
        <f t="shared" si="1377"/>
        <v>0</v>
      </c>
      <c r="AI2015" s="184">
        <f>AD2015/(C2003-AH2010)</f>
        <v>0</v>
      </c>
      <c r="AJ2015" s="185">
        <f>AF2015/(C2003-AH2010)</f>
        <v>0</v>
      </c>
      <c r="AK2015" s="186"/>
      <c r="AL2015" s="187">
        <f>AH2015/C2003</f>
        <v>0</v>
      </c>
    </row>
    <row r="2016" spans="1:38" ht="29.25" customHeight="1" thickBot="1" x14ac:dyDescent="0.3">
      <c r="A2016" s="719" t="s">
        <v>40</v>
      </c>
      <c r="B2016" s="720"/>
      <c r="C2016" s="11">
        <f>C2003</f>
        <v>162399.62</v>
      </c>
      <c r="D2016" s="11">
        <f>D2003</f>
        <v>139486.66999999998</v>
      </c>
      <c r="E2016" s="56">
        <f t="shared" ref="E2016:L2016" si="1379">SUM(E2003:E2015)</f>
        <v>1</v>
      </c>
      <c r="F2016" s="236">
        <f t="shared" si="1379"/>
        <v>19140.57</v>
      </c>
      <c r="G2016" s="56">
        <f t="shared" si="1379"/>
        <v>6</v>
      </c>
      <c r="H2016" s="236">
        <f t="shared" si="1379"/>
        <v>206567.71</v>
      </c>
      <c r="I2016" s="241">
        <f t="shared" si="1379"/>
        <v>0</v>
      </c>
      <c r="J2016" s="57">
        <f t="shared" si="1379"/>
        <v>0</v>
      </c>
      <c r="K2016" s="241">
        <f t="shared" si="1379"/>
        <v>5</v>
      </c>
      <c r="L2016" s="244">
        <f t="shared" si="1379"/>
        <v>162399.62</v>
      </c>
      <c r="M2016" s="51">
        <f>SUM(M2003:M2015)</f>
        <v>5</v>
      </c>
      <c r="N2016" s="244">
        <f>SUM(N2003:N2015)</f>
        <v>162399.62</v>
      </c>
      <c r="O2016" s="97">
        <f>SUM(O2003:O2015)</f>
        <v>0</v>
      </c>
      <c r="P2016" s="236">
        <f>SUM(P2003:P2015)</f>
        <v>0</v>
      </c>
      <c r="Q2016" s="86">
        <f t="shared" ref="Q2016:AJ2016" si="1380">SUM(Q2003:Q2015)</f>
        <v>0</v>
      </c>
      <c r="R2016" s="236">
        <f t="shared" si="1380"/>
        <v>0</v>
      </c>
      <c r="S2016" s="75">
        <f t="shared" si="1380"/>
        <v>0</v>
      </c>
      <c r="T2016" s="46">
        <f t="shared" si="1380"/>
        <v>0</v>
      </c>
      <c r="U2016" s="86">
        <f t="shared" si="1380"/>
        <v>0</v>
      </c>
      <c r="V2016" s="236">
        <f t="shared" si="1380"/>
        <v>0</v>
      </c>
      <c r="W2016" s="236">
        <f t="shared" si="1380"/>
        <v>0</v>
      </c>
      <c r="X2016" s="75">
        <f t="shared" si="1380"/>
        <v>3</v>
      </c>
      <c r="Y2016" s="236">
        <f t="shared" si="1380"/>
        <v>76511.67</v>
      </c>
      <c r="Z2016" s="236">
        <f t="shared" si="1380"/>
        <v>22912.95</v>
      </c>
      <c r="AA2016" s="75">
        <f t="shared" si="1380"/>
        <v>3</v>
      </c>
      <c r="AB2016" s="46">
        <f t="shared" si="1380"/>
        <v>22912.95</v>
      </c>
      <c r="AC2016" s="86">
        <f t="shared" si="1380"/>
        <v>0</v>
      </c>
      <c r="AD2016" s="46">
        <f t="shared" si="1380"/>
        <v>0</v>
      </c>
      <c r="AE2016" s="86">
        <f t="shared" si="1380"/>
        <v>0</v>
      </c>
      <c r="AF2016" s="46">
        <f t="shared" si="1380"/>
        <v>0</v>
      </c>
      <c r="AG2016" s="75">
        <f t="shared" si="1380"/>
        <v>3</v>
      </c>
      <c r="AH2016" s="46">
        <f t="shared" si="1380"/>
        <v>22912.95</v>
      </c>
      <c r="AI2016" s="87" t="e">
        <f t="shared" si="1380"/>
        <v>#DIV/0!</v>
      </c>
      <c r="AJ2016" s="87">
        <f t="shared" si="1380"/>
        <v>0</v>
      </c>
      <c r="AK2016" s="130">
        <f>AK2010</f>
        <v>0.14108992373258017</v>
      </c>
      <c r="AL2016" s="128">
        <f>AH2016/C2003</f>
        <v>0.14108992373258017</v>
      </c>
    </row>
    <row r="2017" spans="1:39" ht="21.75" thickBot="1" x14ac:dyDescent="0.3">
      <c r="AF2017" s="24" t="s">
        <v>113</v>
      </c>
      <c r="AG2017" s="72">
        <v>4.3499999999999996</v>
      </c>
      <c r="AH2017" s="25">
        <f>AH2016/AG2017</f>
        <v>5267.3448275862074</v>
      </c>
    </row>
    <row r="2018" spans="1:39" ht="15.75" thickTop="1" x14ac:dyDescent="0.25">
      <c r="A2018" s="721" t="s">
        <v>45</v>
      </c>
      <c r="B2018" s="722"/>
      <c r="C2018" s="722"/>
      <c r="D2018" s="722"/>
      <c r="E2018" s="722"/>
      <c r="F2018" s="722"/>
      <c r="G2018" s="722"/>
      <c r="H2018" s="722"/>
      <c r="I2018" s="722"/>
      <c r="J2018" s="722"/>
      <c r="K2018" s="723"/>
      <c r="L2018" s="722"/>
      <c r="M2018" s="722"/>
      <c r="N2018" s="722"/>
      <c r="O2018" s="722"/>
      <c r="P2018" s="722"/>
      <c r="Q2018" s="724"/>
    </row>
    <row r="2019" spans="1:39" ht="18.75" x14ac:dyDescent="0.3">
      <c r="A2019" s="725"/>
      <c r="B2019" s="726"/>
      <c r="C2019" s="726"/>
      <c r="D2019" s="726"/>
      <c r="E2019" s="726"/>
      <c r="F2019" s="726"/>
      <c r="G2019" s="726"/>
      <c r="H2019" s="726"/>
      <c r="I2019" s="726"/>
      <c r="J2019" s="726"/>
      <c r="K2019" s="727"/>
      <c r="L2019" s="726"/>
      <c r="M2019" s="726"/>
      <c r="N2019" s="726"/>
      <c r="O2019" s="726"/>
      <c r="P2019" s="726"/>
      <c r="Q2019" s="728"/>
      <c r="AF2019" s="33"/>
    </row>
    <row r="2020" spans="1:39" ht="15.75" x14ac:dyDescent="0.25">
      <c r="A2020" s="725"/>
      <c r="B2020" s="726"/>
      <c r="C2020" s="726"/>
      <c r="D2020" s="726"/>
      <c r="E2020" s="726"/>
      <c r="F2020" s="726"/>
      <c r="G2020" s="726"/>
      <c r="H2020" s="726"/>
      <c r="I2020" s="726"/>
      <c r="J2020" s="726"/>
      <c r="K2020" s="727"/>
      <c r="L2020" s="726"/>
      <c r="M2020" s="726"/>
      <c r="N2020" s="726"/>
      <c r="O2020" s="726"/>
      <c r="P2020" s="726"/>
      <c r="Q2020" s="728"/>
      <c r="AE2020" s="34" t="s">
        <v>66</v>
      </c>
      <c r="AF2020" s="24"/>
    </row>
    <row r="2021" spans="1:39" ht="15.75" x14ac:dyDescent="0.25">
      <c r="A2021" s="725"/>
      <c r="B2021" s="726"/>
      <c r="C2021" s="726"/>
      <c r="D2021" s="726"/>
      <c r="E2021" s="726"/>
      <c r="F2021" s="726"/>
      <c r="G2021" s="726"/>
      <c r="H2021" s="726"/>
      <c r="I2021" s="726"/>
      <c r="J2021" s="726"/>
      <c r="K2021" s="727"/>
      <c r="L2021" s="726"/>
      <c r="M2021" s="726"/>
      <c r="N2021" s="726"/>
      <c r="O2021" s="726"/>
      <c r="P2021" s="726"/>
      <c r="Q2021" s="728"/>
      <c r="AE2021" s="34" t="s">
        <v>46</v>
      </c>
      <c r="AF2021" s="54">
        <f>(Z2016-Z2010)+(AF2016-AF2010)</f>
        <v>22912.95</v>
      </c>
    </row>
    <row r="2022" spans="1:39" ht="15.75" x14ac:dyDescent="0.25">
      <c r="A2022" s="725"/>
      <c r="B2022" s="726"/>
      <c r="C2022" s="726"/>
      <c r="D2022" s="726"/>
      <c r="E2022" s="726"/>
      <c r="F2022" s="726"/>
      <c r="G2022" s="726"/>
      <c r="H2022" s="726"/>
      <c r="I2022" s="726"/>
      <c r="J2022" s="726"/>
      <c r="K2022" s="727"/>
      <c r="L2022" s="726"/>
      <c r="M2022" s="726"/>
      <c r="N2022" s="726"/>
      <c r="O2022" s="726"/>
      <c r="P2022" s="726"/>
      <c r="Q2022" s="728"/>
      <c r="AE2022" s="34" t="s">
        <v>47</v>
      </c>
      <c r="AF2022" s="54">
        <f>W2016+AD2016</f>
        <v>0</v>
      </c>
    </row>
    <row r="2023" spans="1:39" ht="15.75" x14ac:dyDescent="0.25">
      <c r="A2023" s="725"/>
      <c r="B2023" s="726"/>
      <c r="C2023" s="726"/>
      <c r="D2023" s="726"/>
      <c r="E2023" s="726"/>
      <c r="F2023" s="726"/>
      <c r="G2023" s="726"/>
      <c r="H2023" s="726"/>
      <c r="I2023" s="726"/>
      <c r="J2023" s="726"/>
      <c r="K2023" s="727"/>
      <c r="L2023" s="726"/>
      <c r="M2023" s="726"/>
      <c r="N2023" s="726"/>
      <c r="O2023" s="726"/>
      <c r="P2023" s="726"/>
      <c r="Q2023" s="728"/>
      <c r="AE2023" s="34" t="s">
        <v>48</v>
      </c>
      <c r="AF2023" s="54">
        <f>Z2010+AF2010</f>
        <v>0</v>
      </c>
    </row>
    <row r="2024" spans="1:39" ht="15.75" x14ac:dyDescent="0.25">
      <c r="A2024" s="725"/>
      <c r="B2024" s="726"/>
      <c r="C2024" s="726"/>
      <c r="D2024" s="726"/>
      <c r="E2024" s="726"/>
      <c r="F2024" s="726"/>
      <c r="G2024" s="726"/>
      <c r="H2024" s="726"/>
      <c r="I2024" s="726"/>
      <c r="J2024" s="726"/>
      <c r="K2024" s="727"/>
      <c r="L2024" s="726"/>
      <c r="M2024" s="726"/>
      <c r="N2024" s="726"/>
      <c r="O2024" s="726"/>
      <c r="P2024" s="726"/>
      <c r="Q2024" s="728"/>
      <c r="AE2024" s="34" t="s">
        <v>49</v>
      </c>
      <c r="AF2024" s="55">
        <f>SUM(AF2021:AF2023)</f>
        <v>22912.95</v>
      </c>
    </row>
    <row r="2025" spans="1:39" x14ac:dyDescent="0.25">
      <c r="A2025" s="725"/>
      <c r="B2025" s="726"/>
      <c r="C2025" s="726"/>
      <c r="D2025" s="726"/>
      <c r="E2025" s="726"/>
      <c r="F2025" s="726"/>
      <c r="G2025" s="726"/>
      <c r="H2025" s="726"/>
      <c r="I2025" s="726"/>
      <c r="J2025" s="726"/>
      <c r="K2025" s="727"/>
      <c r="L2025" s="726"/>
      <c r="M2025" s="726"/>
      <c r="N2025" s="726"/>
      <c r="O2025" s="726"/>
      <c r="P2025" s="726"/>
      <c r="Q2025" s="728"/>
    </row>
    <row r="2026" spans="1:39" ht="15.75" thickBot="1" x14ac:dyDescent="0.3">
      <c r="A2026" s="729"/>
      <c r="B2026" s="730"/>
      <c r="C2026" s="730"/>
      <c r="D2026" s="730"/>
      <c r="E2026" s="730"/>
      <c r="F2026" s="730"/>
      <c r="G2026" s="730"/>
      <c r="H2026" s="730"/>
      <c r="I2026" s="730"/>
      <c r="J2026" s="730"/>
      <c r="K2026" s="731"/>
      <c r="L2026" s="730"/>
      <c r="M2026" s="730"/>
      <c r="N2026" s="730"/>
      <c r="O2026" s="730"/>
      <c r="P2026" s="730"/>
      <c r="Q2026" s="732"/>
    </row>
    <row r="2027" spans="1:39" ht="15.75" thickTop="1" x14ac:dyDescent="0.25"/>
    <row r="2029" spans="1:39" ht="15.75" thickBot="1" x14ac:dyDescent="0.3"/>
    <row r="2030" spans="1:39" ht="27" thickBot="1" x14ac:dyDescent="0.3">
      <c r="A2030" s="733" t="s">
        <v>150</v>
      </c>
      <c r="B2030" s="734"/>
      <c r="C2030" s="734"/>
      <c r="D2030" s="734"/>
      <c r="E2030" s="734"/>
      <c r="F2030" s="734"/>
      <c r="G2030" s="734"/>
      <c r="H2030" s="734"/>
      <c r="I2030" s="734"/>
      <c r="J2030" s="734"/>
      <c r="K2030" s="735"/>
      <c r="L2030" s="734"/>
      <c r="M2030" s="734"/>
      <c r="N2030" s="734"/>
      <c r="O2030" s="734"/>
      <c r="P2030" s="734"/>
      <c r="Q2030" s="734"/>
      <c r="R2030" s="734"/>
      <c r="S2030" s="734"/>
      <c r="T2030" s="734"/>
      <c r="U2030" s="734"/>
      <c r="V2030" s="734"/>
      <c r="W2030" s="734"/>
      <c r="X2030" s="734"/>
      <c r="Y2030" s="734"/>
      <c r="Z2030" s="734"/>
      <c r="AA2030" s="734"/>
      <c r="AB2030" s="734"/>
      <c r="AC2030" s="734"/>
      <c r="AD2030" s="734"/>
      <c r="AE2030" s="734"/>
      <c r="AF2030" s="734"/>
      <c r="AG2030" s="734"/>
      <c r="AH2030" s="734"/>
      <c r="AI2030" s="734"/>
      <c r="AJ2030" s="734"/>
      <c r="AK2030" s="736"/>
      <c r="AL2030" s="73"/>
      <c r="AM2030" s="45"/>
    </row>
    <row r="2031" spans="1:39" ht="21" customHeight="1" x14ac:dyDescent="0.25">
      <c r="A2031" s="737" t="s">
        <v>114</v>
      </c>
      <c r="B2031" s="738"/>
      <c r="C2031" s="744" t="s">
        <v>41</v>
      </c>
      <c r="D2031" s="745"/>
      <c r="E2031" s="748" t="s">
        <v>100</v>
      </c>
      <c r="F2031" s="749"/>
      <c r="G2031" s="749"/>
      <c r="H2031" s="749"/>
      <c r="I2031" s="749"/>
      <c r="J2031" s="749"/>
      <c r="K2031" s="750"/>
      <c r="L2031" s="749"/>
      <c r="M2031" s="749"/>
      <c r="N2031" s="749"/>
      <c r="O2031" s="754" t="s">
        <v>77</v>
      </c>
      <c r="P2031" s="755"/>
      <c r="Q2031" s="755"/>
      <c r="R2031" s="755"/>
      <c r="S2031" s="755"/>
      <c r="T2031" s="755"/>
      <c r="U2031" s="755"/>
      <c r="V2031" s="755"/>
      <c r="W2031" s="755"/>
      <c r="X2031" s="755"/>
      <c r="Y2031" s="755"/>
      <c r="Z2031" s="755"/>
      <c r="AA2031" s="755"/>
      <c r="AB2031" s="755"/>
      <c r="AC2031" s="755"/>
      <c r="AD2031" s="755"/>
      <c r="AE2031" s="755"/>
      <c r="AF2031" s="755"/>
      <c r="AG2031" s="755"/>
      <c r="AH2031" s="755"/>
      <c r="AI2031" s="755"/>
      <c r="AJ2031" s="755"/>
      <c r="AK2031" s="756"/>
      <c r="AL2031" s="63"/>
    </row>
    <row r="2032" spans="1:39" ht="36" customHeight="1" thickBot="1" x14ac:dyDescent="0.3">
      <c r="A2032" s="739"/>
      <c r="B2032" s="740"/>
      <c r="C2032" s="746"/>
      <c r="D2032" s="747"/>
      <c r="E2032" s="751"/>
      <c r="F2032" s="752"/>
      <c r="G2032" s="752"/>
      <c r="H2032" s="752"/>
      <c r="I2032" s="752"/>
      <c r="J2032" s="752"/>
      <c r="K2032" s="753"/>
      <c r="L2032" s="752"/>
      <c r="M2032" s="752"/>
      <c r="N2032" s="752"/>
      <c r="O2032" s="757"/>
      <c r="P2032" s="758"/>
      <c r="Q2032" s="758"/>
      <c r="R2032" s="758"/>
      <c r="S2032" s="758"/>
      <c r="T2032" s="758"/>
      <c r="U2032" s="758"/>
      <c r="V2032" s="758"/>
      <c r="W2032" s="758"/>
      <c r="X2032" s="758"/>
      <c r="Y2032" s="758"/>
      <c r="Z2032" s="758"/>
      <c r="AA2032" s="758"/>
      <c r="AB2032" s="758"/>
      <c r="AC2032" s="758"/>
      <c r="AD2032" s="758"/>
      <c r="AE2032" s="758"/>
      <c r="AF2032" s="758"/>
      <c r="AG2032" s="758"/>
      <c r="AH2032" s="758"/>
      <c r="AI2032" s="758"/>
      <c r="AJ2032" s="758"/>
      <c r="AK2032" s="759"/>
      <c r="AL2032" s="63"/>
    </row>
    <row r="2033" spans="1:39" s="33" customFormat="1" ht="84" customHeight="1" thickBot="1" x14ac:dyDescent="0.35">
      <c r="A2033" s="739"/>
      <c r="B2033" s="741"/>
      <c r="C2033" s="760" t="s">
        <v>43</v>
      </c>
      <c r="D2033" s="762" t="s">
        <v>44</v>
      </c>
      <c r="E2033" s="764" t="s">
        <v>59</v>
      </c>
      <c r="F2033" s="765"/>
      <c r="G2033" s="765"/>
      <c r="H2033" s="766"/>
      <c r="I2033" s="767" t="s">
        <v>58</v>
      </c>
      <c r="J2033" s="768"/>
      <c r="K2033" s="769"/>
      <c r="L2033" s="770"/>
      <c r="M2033" s="771" t="s">
        <v>49</v>
      </c>
      <c r="N2033" s="772"/>
      <c r="O2033" s="773" t="s">
        <v>103</v>
      </c>
      <c r="P2033" s="774"/>
      <c r="Q2033" s="774"/>
      <c r="R2033" s="775"/>
      <c r="S2033" s="776" t="s">
        <v>49</v>
      </c>
      <c r="T2033" s="777"/>
      <c r="U2033" s="778" t="s">
        <v>104</v>
      </c>
      <c r="V2033" s="779"/>
      <c r="W2033" s="779"/>
      <c r="X2033" s="779"/>
      <c r="Y2033" s="779"/>
      <c r="Z2033" s="780"/>
      <c r="AA2033" s="781" t="s">
        <v>49</v>
      </c>
      <c r="AB2033" s="782"/>
      <c r="AC2033" s="783" t="s">
        <v>105</v>
      </c>
      <c r="AD2033" s="784"/>
      <c r="AE2033" s="784"/>
      <c r="AF2033" s="785"/>
      <c r="AG2033" s="786" t="s">
        <v>49</v>
      </c>
      <c r="AH2033" s="787"/>
      <c r="AI2033" s="788" t="s">
        <v>23</v>
      </c>
      <c r="AJ2033" s="789"/>
      <c r="AK2033" s="790"/>
      <c r="AL2033" s="62"/>
    </row>
    <row r="2034" spans="1:39" ht="113.25" thickBot="1" x14ac:dyDescent="0.3">
      <c r="A2034" s="742"/>
      <c r="B2034" s="743"/>
      <c r="C2034" s="761"/>
      <c r="D2034" s="763"/>
      <c r="E2034" s="91" t="s">
        <v>81</v>
      </c>
      <c r="F2034" s="619" t="s">
        <v>82</v>
      </c>
      <c r="G2034" s="91" t="s">
        <v>83</v>
      </c>
      <c r="H2034" s="619" t="s">
        <v>84</v>
      </c>
      <c r="I2034" s="197" t="s">
        <v>81</v>
      </c>
      <c r="J2034" s="64" t="s">
        <v>92</v>
      </c>
      <c r="K2034" s="197" t="s">
        <v>93</v>
      </c>
      <c r="L2034" s="64" t="s">
        <v>94</v>
      </c>
      <c r="M2034" s="98" t="s">
        <v>85</v>
      </c>
      <c r="N2034" s="207" t="s">
        <v>86</v>
      </c>
      <c r="O2034" s="100" t="s">
        <v>87</v>
      </c>
      <c r="P2034" s="102" t="s">
        <v>101</v>
      </c>
      <c r="Q2034" s="100" t="s">
        <v>88</v>
      </c>
      <c r="R2034" s="102" t="s">
        <v>102</v>
      </c>
      <c r="S2034" s="103" t="s">
        <v>89</v>
      </c>
      <c r="T2034" s="213" t="s">
        <v>90</v>
      </c>
      <c r="U2034" s="104" t="s">
        <v>87</v>
      </c>
      <c r="V2034" s="107" t="s">
        <v>106</v>
      </c>
      <c r="W2034" s="105" t="s">
        <v>107</v>
      </c>
      <c r="X2034" s="108" t="s">
        <v>88</v>
      </c>
      <c r="Y2034" s="107" t="s">
        <v>108</v>
      </c>
      <c r="Z2034" s="105" t="s">
        <v>109</v>
      </c>
      <c r="AA2034" s="110" t="s">
        <v>95</v>
      </c>
      <c r="AB2034" s="111" t="s">
        <v>96</v>
      </c>
      <c r="AC2034" s="112" t="s">
        <v>87</v>
      </c>
      <c r="AD2034" s="113" t="s">
        <v>101</v>
      </c>
      <c r="AE2034" s="112" t="s">
        <v>88</v>
      </c>
      <c r="AF2034" s="113" t="s">
        <v>102</v>
      </c>
      <c r="AG2034" s="114" t="s">
        <v>91</v>
      </c>
      <c r="AH2034" s="115" t="s">
        <v>110</v>
      </c>
      <c r="AI2034" s="120" t="s">
        <v>111</v>
      </c>
      <c r="AJ2034" s="122" t="s">
        <v>112</v>
      </c>
      <c r="AK2034" s="151" t="s">
        <v>79</v>
      </c>
      <c r="AL2034" s="58"/>
      <c r="AM2034" s="59"/>
    </row>
    <row r="2035" spans="1:39" ht="15.75" thickBot="1" x14ac:dyDescent="0.3">
      <c r="A2035" s="708" t="s">
        <v>1</v>
      </c>
      <c r="B2035" s="709"/>
      <c r="C2035" s="139" t="s">
        <v>2</v>
      </c>
      <c r="D2035" s="143" t="s">
        <v>3</v>
      </c>
      <c r="E2035" s="144" t="s">
        <v>4</v>
      </c>
      <c r="F2035" s="264" t="s">
        <v>5</v>
      </c>
      <c r="G2035" s="144" t="s">
        <v>33</v>
      </c>
      <c r="H2035" s="264" t="s">
        <v>34</v>
      </c>
      <c r="I2035" s="263" t="s">
        <v>18</v>
      </c>
      <c r="J2035" s="146" t="s">
        <v>19</v>
      </c>
      <c r="K2035" s="263" t="s">
        <v>20</v>
      </c>
      <c r="L2035" s="264" t="s">
        <v>21</v>
      </c>
      <c r="M2035" s="145" t="s">
        <v>22</v>
      </c>
      <c r="N2035" s="264" t="s">
        <v>35</v>
      </c>
      <c r="O2035" s="144" t="s">
        <v>36</v>
      </c>
      <c r="P2035" s="264" t="s">
        <v>37</v>
      </c>
      <c r="Q2035" s="144" t="s">
        <v>38</v>
      </c>
      <c r="R2035" s="264" t="s">
        <v>24</v>
      </c>
      <c r="S2035" s="145" t="s">
        <v>25</v>
      </c>
      <c r="T2035" s="146" t="s">
        <v>26</v>
      </c>
      <c r="U2035" s="144" t="s">
        <v>27</v>
      </c>
      <c r="V2035" s="88" t="s">
        <v>28</v>
      </c>
      <c r="W2035" s="147" t="s">
        <v>29</v>
      </c>
      <c r="X2035" s="148" t="s">
        <v>30</v>
      </c>
      <c r="Y2035" s="89" t="s">
        <v>31</v>
      </c>
      <c r="Z2035" s="264" t="s">
        <v>32</v>
      </c>
      <c r="AA2035" s="145" t="s">
        <v>51</v>
      </c>
      <c r="AB2035" s="140" t="s">
        <v>52</v>
      </c>
      <c r="AC2035" s="144" t="s">
        <v>53</v>
      </c>
      <c r="AD2035" s="140" t="s">
        <v>54</v>
      </c>
      <c r="AE2035" s="144" t="s">
        <v>55</v>
      </c>
      <c r="AF2035" s="140" t="s">
        <v>56</v>
      </c>
      <c r="AG2035" s="145" t="s">
        <v>60</v>
      </c>
      <c r="AH2035" s="140" t="s">
        <v>61</v>
      </c>
      <c r="AI2035" s="139" t="s">
        <v>62</v>
      </c>
      <c r="AJ2035" s="140" t="s">
        <v>63</v>
      </c>
      <c r="AK2035" s="152" t="s">
        <v>64</v>
      </c>
      <c r="AL2035" s="60"/>
      <c r="AM2035" s="59"/>
    </row>
    <row r="2036" spans="1:39" ht="37.5" x14ac:dyDescent="0.25">
      <c r="A2036" s="31">
        <v>1</v>
      </c>
      <c r="B2036" s="131" t="s">
        <v>71</v>
      </c>
      <c r="C2036" s="864">
        <f>C2003</f>
        <v>162399.62</v>
      </c>
      <c r="D2036" s="865">
        <f>C2036-AH2047</f>
        <v>139486.66999999998</v>
      </c>
      <c r="E2036" s="467">
        <v>0</v>
      </c>
      <c r="F2036" s="468">
        <v>0</v>
      </c>
      <c r="G2036" s="434">
        <v>2</v>
      </c>
      <c r="H2036" s="475">
        <v>100088.72</v>
      </c>
      <c r="I2036" s="199">
        <v>0</v>
      </c>
      <c r="J2036" s="437">
        <v>0</v>
      </c>
      <c r="K2036" s="199">
        <v>2</v>
      </c>
      <c r="L2036" s="437">
        <v>100088.72</v>
      </c>
      <c r="M2036" s="248">
        <f t="shared" ref="M2036:M2046" si="1381">SUM(I2036,K2036)</f>
        <v>2</v>
      </c>
      <c r="N2036" s="249">
        <f t="shared" ref="N2036:N2046" si="1382">SUM(J2036,L2036)</f>
        <v>100088.72</v>
      </c>
      <c r="O2036" s="226"/>
      <c r="P2036" s="221"/>
      <c r="Q2036" s="226"/>
      <c r="R2036" s="221"/>
      <c r="S2036" s="245">
        <f t="shared" ref="S2036:S2046" si="1383">O2036+Q2036</f>
        <v>0</v>
      </c>
      <c r="T2036" s="246">
        <f t="shared" ref="T2036:T2046" si="1384">P2036+R2036</f>
        <v>0</v>
      </c>
      <c r="U2036" s="443">
        <v>0</v>
      </c>
      <c r="V2036" s="444">
        <v>0</v>
      </c>
      <c r="W2036" s="442">
        <v>0</v>
      </c>
      <c r="X2036" s="452">
        <v>1</v>
      </c>
      <c r="Y2036" s="444">
        <v>39657.82</v>
      </c>
      <c r="Z2036" s="442">
        <v>14647.7</v>
      </c>
      <c r="AA2036" s="239">
        <f t="shared" ref="AA2036:AA2046" si="1385">U2036+X2036</f>
        <v>1</v>
      </c>
      <c r="AB2036" s="229">
        <f t="shared" ref="AB2036:AB2046" si="1386">W2036+Z2036</f>
        <v>14647.7</v>
      </c>
      <c r="AC2036" s="219"/>
      <c r="AD2036" s="222"/>
      <c r="AE2036" s="219"/>
      <c r="AF2036" s="222"/>
      <c r="AG2036" s="261">
        <f t="shared" ref="AG2036:AG2046" si="1387">U2036+X2036+AC2036+AE2036</f>
        <v>1</v>
      </c>
      <c r="AH2036" s="262">
        <f t="shared" ref="AH2036:AH2046" si="1388">W2036+Z2036+AD2036+AF2036</f>
        <v>14647.7</v>
      </c>
      <c r="AI2036" s="67">
        <f>AD2036/C2003</f>
        <v>0</v>
      </c>
      <c r="AJ2036" s="141">
        <f>AF2036/C2003</f>
        <v>0</v>
      </c>
      <c r="AK2036" s="153">
        <f>AH2036/C2003</f>
        <v>9.0195408092703669E-2</v>
      </c>
      <c r="AL2036" s="61"/>
      <c r="AM2036" s="59"/>
    </row>
    <row r="2037" spans="1:39" ht="75" x14ac:dyDescent="0.25">
      <c r="A2037" s="32">
        <v>2</v>
      </c>
      <c r="B2037" s="131" t="s">
        <v>72</v>
      </c>
      <c r="C2037" s="864"/>
      <c r="D2037" s="865"/>
      <c r="E2037" s="467"/>
      <c r="F2037" s="468"/>
      <c r="G2037" s="434"/>
      <c r="H2037" s="475"/>
      <c r="I2037" s="199"/>
      <c r="J2037" s="437"/>
      <c r="K2037" s="199"/>
      <c r="L2037" s="437"/>
      <c r="M2037" s="248">
        <f t="shared" si="1381"/>
        <v>0</v>
      </c>
      <c r="N2037" s="249">
        <f t="shared" si="1382"/>
        <v>0</v>
      </c>
      <c r="O2037" s="226"/>
      <c r="P2037" s="221"/>
      <c r="Q2037" s="226"/>
      <c r="R2037" s="221"/>
      <c r="S2037" s="245">
        <f t="shared" si="1383"/>
        <v>0</v>
      </c>
      <c r="T2037" s="246">
        <f t="shared" si="1384"/>
        <v>0</v>
      </c>
      <c r="U2037" s="443"/>
      <c r="V2037" s="444"/>
      <c r="W2037" s="442"/>
      <c r="X2037" s="452"/>
      <c r="Y2037" s="444"/>
      <c r="Z2037" s="442"/>
      <c r="AA2037" s="239">
        <f t="shared" si="1385"/>
        <v>0</v>
      </c>
      <c r="AB2037" s="229">
        <f t="shared" si="1386"/>
        <v>0</v>
      </c>
      <c r="AC2037" s="219"/>
      <c r="AD2037" s="222"/>
      <c r="AE2037" s="219"/>
      <c r="AF2037" s="222"/>
      <c r="AG2037" s="261">
        <f t="shared" si="1387"/>
        <v>0</v>
      </c>
      <c r="AH2037" s="262">
        <f t="shared" si="1388"/>
        <v>0</v>
      </c>
      <c r="AI2037" s="67">
        <f>AD2037/C2003</f>
        <v>0</v>
      </c>
      <c r="AJ2037" s="141">
        <f>AF2037/C2003</f>
        <v>0</v>
      </c>
      <c r="AK2037" s="153">
        <f>AH2037/C2003</f>
        <v>0</v>
      </c>
      <c r="AL2037" s="61"/>
      <c r="AM2037" s="59"/>
    </row>
    <row r="2038" spans="1:39" ht="37.5" x14ac:dyDescent="0.25">
      <c r="A2038" s="32">
        <v>3</v>
      </c>
      <c r="B2038" s="131" t="s">
        <v>73</v>
      </c>
      <c r="C2038" s="864"/>
      <c r="D2038" s="865"/>
      <c r="E2038" s="467"/>
      <c r="F2038" s="468"/>
      <c r="G2038" s="434"/>
      <c r="H2038" s="475"/>
      <c r="I2038" s="199"/>
      <c r="J2038" s="437"/>
      <c r="K2038" s="199"/>
      <c r="L2038" s="437"/>
      <c r="M2038" s="248">
        <f t="shared" si="1381"/>
        <v>0</v>
      </c>
      <c r="N2038" s="249">
        <f t="shared" si="1382"/>
        <v>0</v>
      </c>
      <c r="O2038" s="226"/>
      <c r="P2038" s="221"/>
      <c r="Q2038" s="226"/>
      <c r="R2038" s="221"/>
      <c r="S2038" s="245">
        <f t="shared" si="1383"/>
        <v>0</v>
      </c>
      <c r="T2038" s="246">
        <f t="shared" si="1384"/>
        <v>0</v>
      </c>
      <c r="U2038" s="443"/>
      <c r="V2038" s="444"/>
      <c r="W2038" s="442"/>
      <c r="X2038" s="452"/>
      <c r="Y2038" s="444"/>
      <c r="Z2038" s="442"/>
      <c r="AA2038" s="239">
        <f t="shared" si="1385"/>
        <v>0</v>
      </c>
      <c r="AB2038" s="229">
        <f t="shared" si="1386"/>
        <v>0</v>
      </c>
      <c r="AC2038" s="219"/>
      <c r="AD2038" s="222"/>
      <c r="AE2038" s="219"/>
      <c r="AF2038" s="222"/>
      <c r="AG2038" s="261">
        <f t="shared" si="1387"/>
        <v>0</v>
      </c>
      <c r="AH2038" s="262">
        <f t="shared" si="1388"/>
        <v>0</v>
      </c>
      <c r="AI2038" s="67">
        <f>AD2038/C2003</f>
        <v>0</v>
      </c>
      <c r="AJ2038" s="141">
        <f>AF2038/C2003</f>
        <v>0</v>
      </c>
      <c r="AK2038" s="153">
        <f>AH2038/C2003</f>
        <v>0</v>
      </c>
      <c r="AL2038" s="61"/>
      <c r="AM2038" s="59"/>
    </row>
    <row r="2039" spans="1:39" ht="37.5" x14ac:dyDescent="0.25">
      <c r="A2039" s="32">
        <v>4</v>
      </c>
      <c r="B2039" s="131" t="s">
        <v>74</v>
      </c>
      <c r="C2039" s="864"/>
      <c r="D2039" s="865"/>
      <c r="E2039" s="467"/>
      <c r="F2039" s="468"/>
      <c r="G2039" s="434"/>
      <c r="H2039" s="475"/>
      <c r="I2039" s="199"/>
      <c r="J2039" s="437"/>
      <c r="K2039" s="199"/>
      <c r="L2039" s="437"/>
      <c r="M2039" s="248">
        <f t="shared" si="1381"/>
        <v>0</v>
      </c>
      <c r="N2039" s="249">
        <f t="shared" si="1382"/>
        <v>0</v>
      </c>
      <c r="O2039" s="226"/>
      <c r="P2039" s="221"/>
      <c r="Q2039" s="226"/>
      <c r="R2039" s="221"/>
      <c r="S2039" s="245">
        <f t="shared" si="1383"/>
        <v>0</v>
      </c>
      <c r="T2039" s="246">
        <f t="shared" si="1384"/>
        <v>0</v>
      </c>
      <c r="U2039" s="443"/>
      <c r="V2039" s="444"/>
      <c r="W2039" s="442"/>
      <c r="X2039" s="452"/>
      <c r="Y2039" s="444"/>
      <c r="Z2039" s="442"/>
      <c r="AA2039" s="239">
        <f t="shared" si="1385"/>
        <v>0</v>
      </c>
      <c r="AB2039" s="229">
        <f t="shared" si="1386"/>
        <v>0</v>
      </c>
      <c r="AC2039" s="219"/>
      <c r="AD2039" s="222"/>
      <c r="AE2039" s="219"/>
      <c r="AF2039" s="222"/>
      <c r="AG2039" s="261">
        <f t="shared" si="1387"/>
        <v>0</v>
      </c>
      <c r="AH2039" s="262">
        <f t="shared" si="1388"/>
        <v>0</v>
      </c>
      <c r="AI2039" s="67">
        <f>AD2039/C2003</f>
        <v>0</v>
      </c>
      <c r="AJ2039" s="141">
        <f>AF2039/C2003</f>
        <v>0</v>
      </c>
      <c r="AK2039" s="153">
        <f>AH2039/C2003</f>
        <v>0</v>
      </c>
      <c r="AL2039" s="61"/>
      <c r="AM2039" s="59"/>
    </row>
    <row r="2040" spans="1:39" ht="37.5" x14ac:dyDescent="0.25">
      <c r="A2040" s="32">
        <v>5</v>
      </c>
      <c r="B2040" s="131" t="s">
        <v>75</v>
      </c>
      <c r="C2040" s="864"/>
      <c r="D2040" s="865"/>
      <c r="E2040" s="467"/>
      <c r="F2040" s="468"/>
      <c r="G2040" s="434"/>
      <c r="H2040" s="475"/>
      <c r="I2040" s="199"/>
      <c r="J2040" s="437"/>
      <c r="K2040" s="199"/>
      <c r="L2040" s="437"/>
      <c r="M2040" s="248">
        <f t="shared" si="1381"/>
        <v>0</v>
      </c>
      <c r="N2040" s="249">
        <f t="shared" si="1382"/>
        <v>0</v>
      </c>
      <c r="O2040" s="226"/>
      <c r="P2040" s="221"/>
      <c r="Q2040" s="226"/>
      <c r="R2040" s="221"/>
      <c r="S2040" s="245">
        <f t="shared" si="1383"/>
        <v>0</v>
      </c>
      <c r="T2040" s="246">
        <f t="shared" si="1384"/>
        <v>0</v>
      </c>
      <c r="U2040" s="443"/>
      <c r="V2040" s="444"/>
      <c r="W2040" s="442"/>
      <c r="X2040" s="452"/>
      <c r="Y2040" s="444"/>
      <c r="Z2040" s="442"/>
      <c r="AA2040" s="239">
        <f t="shared" si="1385"/>
        <v>0</v>
      </c>
      <c r="AB2040" s="229">
        <f t="shared" si="1386"/>
        <v>0</v>
      </c>
      <c r="AC2040" s="219"/>
      <c r="AD2040" s="222"/>
      <c r="AE2040" s="219"/>
      <c r="AF2040" s="222"/>
      <c r="AG2040" s="261">
        <f t="shared" si="1387"/>
        <v>0</v>
      </c>
      <c r="AH2040" s="262">
        <f t="shared" si="1388"/>
        <v>0</v>
      </c>
      <c r="AI2040" s="67">
        <f>AD2040/C2003</f>
        <v>0</v>
      </c>
      <c r="AJ2040" s="141">
        <f>AF2040/C2003</f>
        <v>0</v>
      </c>
      <c r="AK2040" s="153">
        <f>AH2040/C2003</f>
        <v>0</v>
      </c>
      <c r="AL2040" s="61"/>
      <c r="AM2040" s="59"/>
    </row>
    <row r="2041" spans="1:39" ht="37.5" x14ac:dyDescent="0.25">
      <c r="A2041" s="32">
        <v>6</v>
      </c>
      <c r="B2041" s="131" t="s">
        <v>76</v>
      </c>
      <c r="C2041" s="864"/>
      <c r="D2041" s="865"/>
      <c r="E2041" s="467"/>
      <c r="F2041" s="468"/>
      <c r="G2041" s="434"/>
      <c r="H2041" s="475"/>
      <c r="I2041" s="199"/>
      <c r="J2041" s="440"/>
      <c r="K2041" s="199"/>
      <c r="L2041" s="437"/>
      <c r="M2041" s="248">
        <f t="shared" si="1381"/>
        <v>0</v>
      </c>
      <c r="N2041" s="249">
        <f t="shared" si="1382"/>
        <v>0</v>
      </c>
      <c r="O2041" s="226"/>
      <c r="P2041" s="221"/>
      <c r="Q2041" s="226"/>
      <c r="R2041" s="221"/>
      <c r="S2041" s="245">
        <f t="shared" si="1383"/>
        <v>0</v>
      </c>
      <c r="T2041" s="246">
        <f t="shared" si="1384"/>
        <v>0</v>
      </c>
      <c r="U2041" s="443"/>
      <c r="V2041" s="444"/>
      <c r="W2041" s="442"/>
      <c r="X2041" s="452"/>
      <c r="Y2041" s="444"/>
      <c r="Z2041" s="442"/>
      <c r="AA2041" s="239">
        <f t="shared" si="1385"/>
        <v>0</v>
      </c>
      <c r="AB2041" s="229">
        <f t="shared" si="1386"/>
        <v>0</v>
      </c>
      <c r="AC2041" s="219"/>
      <c r="AD2041" s="222"/>
      <c r="AE2041" s="219"/>
      <c r="AF2041" s="222"/>
      <c r="AG2041" s="261">
        <f t="shared" si="1387"/>
        <v>0</v>
      </c>
      <c r="AH2041" s="262">
        <f t="shared" si="1388"/>
        <v>0</v>
      </c>
      <c r="AI2041" s="67">
        <f>AD2041/C2003</f>
        <v>0</v>
      </c>
      <c r="AJ2041" s="141">
        <f>AF2041/C2003</f>
        <v>0</v>
      </c>
      <c r="AK2041" s="153">
        <f>AH2041/C2003</f>
        <v>0</v>
      </c>
      <c r="AL2041" s="61"/>
      <c r="AM2041" s="59"/>
    </row>
    <row r="2042" spans="1:39" ht="38.25" thickBot="1" x14ac:dyDescent="0.35">
      <c r="A2042" s="32">
        <v>7</v>
      </c>
      <c r="B2042" s="132" t="s">
        <v>42</v>
      </c>
      <c r="C2042" s="864"/>
      <c r="D2042" s="865"/>
      <c r="E2042" s="467"/>
      <c r="F2042" s="468"/>
      <c r="G2042" s="434"/>
      <c r="H2042" s="475"/>
      <c r="I2042" s="199"/>
      <c r="J2042" s="440"/>
      <c r="K2042" s="199"/>
      <c r="L2042" s="437"/>
      <c r="M2042" s="248">
        <f t="shared" si="1381"/>
        <v>0</v>
      </c>
      <c r="N2042" s="249">
        <f t="shared" si="1382"/>
        <v>0</v>
      </c>
      <c r="O2042" s="226"/>
      <c r="P2042" s="221"/>
      <c r="Q2042" s="226"/>
      <c r="R2042" s="221"/>
      <c r="S2042" s="245">
        <f t="shared" si="1383"/>
        <v>0</v>
      </c>
      <c r="T2042" s="246">
        <f t="shared" si="1384"/>
        <v>0</v>
      </c>
      <c r="U2042" s="443"/>
      <c r="V2042" s="444"/>
      <c r="W2042" s="442"/>
      <c r="X2042" s="452"/>
      <c r="Y2042" s="444"/>
      <c r="Z2042" s="442"/>
      <c r="AA2042" s="239">
        <f t="shared" si="1385"/>
        <v>0</v>
      </c>
      <c r="AB2042" s="229">
        <f t="shared" si="1386"/>
        <v>0</v>
      </c>
      <c r="AC2042" s="219"/>
      <c r="AD2042" s="222"/>
      <c r="AE2042" s="219"/>
      <c r="AF2042" s="222"/>
      <c r="AG2042" s="261">
        <f t="shared" si="1387"/>
        <v>0</v>
      </c>
      <c r="AH2042" s="262">
        <f t="shared" si="1388"/>
        <v>0</v>
      </c>
      <c r="AI2042" s="67">
        <f>AD2042/C2003</f>
        <v>0</v>
      </c>
      <c r="AJ2042" s="141">
        <f>AF2042/C2003</f>
        <v>0</v>
      </c>
      <c r="AK2042" s="153">
        <f>AH2042/C2003</f>
        <v>0</v>
      </c>
      <c r="AL2042" s="61"/>
      <c r="AM2042" s="59"/>
    </row>
    <row r="2043" spans="1:39" ht="38.25" thickBot="1" x14ac:dyDescent="0.3">
      <c r="A2043" s="32">
        <v>8</v>
      </c>
      <c r="B2043" s="133" t="s">
        <v>67</v>
      </c>
      <c r="C2043" s="864"/>
      <c r="D2043" s="865"/>
      <c r="E2043" s="467"/>
      <c r="F2043" s="468"/>
      <c r="G2043" s="434"/>
      <c r="H2043" s="475"/>
      <c r="I2043" s="199"/>
      <c r="J2043" s="440"/>
      <c r="K2043" s="199"/>
      <c r="L2043" s="437"/>
      <c r="M2043" s="248">
        <f t="shared" si="1381"/>
        <v>0</v>
      </c>
      <c r="N2043" s="249">
        <f t="shared" si="1382"/>
        <v>0</v>
      </c>
      <c r="O2043" s="226"/>
      <c r="P2043" s="221"/>
      <c r="Q2043" s="226"/>
      <c r="R2043" s="221"/>
      <c r="S2043" s="245">
        <f t="shared" si="1383"/>
        <v>0</v>
      </c>
      <c r="T2043" s="246">
        <f t="shared" si="1384"/>
        <v>0</v>
      </c>
      <c r="U2043" s="443"/>
      <c r="V2043" s="444"/>
      <c r="W2043" s="442"/>
      <c r="X2043" s="452"/>
      <c r="Y2043" s="444"/>
      <c r="Z2043" s="442"/>
      <c r="AA2043" s="239">
        <f t="shared" si="1385"/>
        <v>0</v>
      </c>
      <c r="AB2043" s="229">
        <f t="shared" si="1386"/>
        <v>0</v>
      </c>
      <c r="AC2043" s="219"/>
      <c r="AD2043" s="222"/>
      <c r="AE2043" s="219"/>
      <c r="AF2043" s="222"/>
      <c r="AG2043" s="261">
        <f t="shared" si="1387"/>
        <v>0</v>
      </c>
      <c r="AH2043" s="262">
        <f t="shared" si="1388"/>
        <v>0</v>
      </c>
      <c r="AI2043" s="67">
        <f>AD2043/C2003</f>
        <v>0</v>
      </c>
      <c r="AJ2043" s="141">
        <f>AF2043/C2003</f>
        <v>0</v>
      </c>
      <c r="AK2043" s="153">
        <f>AH2043/C2003</f>
        <v>0</v>
      </c>
      <c r="AL2043" s="61"/>
      <c r="AM2043" s="59"/>
    </row>
    <row r="2044" spans="1:39" ht="75" x14ac:dyDescent="0.25">
      <c r="A2044" s="14" t="s">
        <v>69</v>
      </c>
      <c r="B2044" s="489" t="s">
        <v>307</v>
      </c>
      <c r="C2044" s="864"/>
      <c r="D2044" s="865"/>
      <c r="E2044" s="467">
        <v>0</v>
      </c>
      <c r="F2044" s="468">
        <v>0</v>
      </c>
      <c r="G2044" s="434">
        <v>3</v>
      </c>
      <c r="H2044" s="475">
        <v>89287.19</v>
      </c>
      <c r="I2044" s="199">
        <v>0</v>
      </c>
      <c r="J2044" s="440">
        <v>0</v>
      </c>
      <c r="K2044" s="199">
        <v>2</v>
      </c>
      <c r="L2044" s="437">
        <v>45119.1</v>
      </c>
      <c r="M2044" s="248">
        <f t="shared" si="1381"/>
        <v>2</v>
      </c>
      <c r="N2044" s="249">
        <f t="shared" si="1382"/>
        <v>45119.1</v>
      </c>
      <c r="O2044" s="226"/>
      <c r="P2044" s="221"/>
      <c r="Q2044" s="226"/>
      <c r="R2044" s="221"/>
      <c r="S2044" s="245">
        <f t="shared" si="1383"/>
        <v>0</v>
      </c>
      <c r="T2044" s="246">
        <f t="shared" si="1384"/>
        <v>0</v>
      </c>
      <c r="U2044" s="443">
        <v>0</v>
      </c>
      <c r="V2044" s="444">
        <v>0</v>
      </c>
      <c r="W2044" s="442">
        <v>0</v>
      </c>
      <c r="X2044" s="452">
        <v>2</v>
      </c>
      <c r="Y2044" s="444">
        <v>36853.85</v>
      </c>
      <c r="Z2044" s="442">
        <v>8265.25</v>
      </c>
      <c r="AA2044" s="239">
        <f t="shared" si="1385"/>
        <v>2</v>
      </c>
      <c r="AB2044" s="229">
        <f t="shared" si="1386"/>
        <v>8265.25</v>
      </c>
      <c r="AC2044" s="219"/>
      <c r="AD2044" s="222"/>
      <c r="AE2044" s="219"/>
      <c r="AF2044" s="222"/>
      <c r="AG2044" s="261">
        <f t="shared" si="1387"/>
        <v>2</v>
      </c>
      <c r="AH2044" s="262">
        <f t="shared" si="1388"/>
        <v>8265.25</v>
      </c>
      <c r="AI2044" s="67">
        <f>AD2044/C2003</f>
        <v>0</v>
      </c>
      <c r="AJ2044" s="141">
        <f>AF2044/C2003</f>
        <v>0</v>
      </c>
      <c r="AK2044" s="153">
        <f>AH2044/C2003</f>
        <v>5.08945156398765E-2</v>
      </c>
      <c r="AL2044" s="61"/>
      <c r="AM2044" s="59"/>
    </row>
    <row r="2045" spans="1:39" ht="56.25" x14ac:dyDescent="0.25">
      <c r="A2045" s="14" t="s">
        <v>68</v>
      </c>
      <c r="B2045" s="489" t="s">
        <v>308</v>
      </c>
      <c r="C2045" s="864"/>
      <c r="D2045" s="865"/>
      <c r="E2045" s="467">
        <v>1</v>
      </c>
      <c r="F2045" s="468">
        <v>19140.57</v>
      </c>
      <c r="G2045" s="434">
        <v>1</v>
      </c>
      <c r="H2045" s="475">
        <v>17191.8</v>
      </c>
      <c r="I2045" s="199">
        <v>0</v>
      </c>
      <c r="J2045" s="440">
        <v>0</v>
      </c>
      <c r="K2045" s="199">
        <v>1</v>
      </c>
      <c r="L2045" s="437">
        <v>17191.8</v>
      </c>
      <c r="M2045" s="248">
        <f t="shared" si="1381"/>
        <v>1</v>
      </c>
      <c r="N2045" s="249">
        <f t="shared" si="1382"/>
        <v>17191.8</v>
      </c>
      <c r="O2045" s="226"/>
      <c r="P2045" s="221"/>
      <c r="Q2045" s="226"/>
      <c r="R2045" s="221"/>
      <c r="S2045" s="245">
        <f t="shared" si="1383"/>
        <v>0</v>
      </c>
      <c r="T2045" s="246">
        <f t="shared" si="1384"/>
        <v>0</v>
      </c>
      <c r="U2045" s="231"/>
      <c r="V2045" s="232"/>
      <c r="W2045" s="230"/>
      <c r="X2045" s="242"/>
      <c r="Y2045" s="232"/>
      <c r="Z2045" s="230"/>
      <c r="AA2045" s="239">
        <f t="shared" si="1385"/>
        <v>0</v>
      </c>
      <c r="AB2045" s="229">
        <f t="shared" si="1386"/>
        <v>0</v>
      </c>
      <c r="AC2045" s="219"/>
      <c r="AD2045" s="222"/>
      <c r="AE2045" s="219"/>
      <c r="AF2045" s="222"/>
      <c r="AG2045" s="261">
        <f t="shared" si="1387"/>
        <v>0</v>
      </c>
      <c r="AH2045" s="262">
        <f t="shared" si="1388"/>
        <v>0</v>
      </c>
      <c r="AI2045" s="67">
        <f>AD2045/C2003</f>
        <v>0</v>
      </c>
      <c r="AJ2045" s="141">
        <f>AF2045/C2003</f>
        <v>0</v>
      </c>
      <c r="AK2045" s="153">
        <f>AH2045/C2003</f>
        <v>0</v>
      </c>
      <c r="AL2045" s="61"/>
      <c r="AM2045" s="59"/>
    </row>
    <row r="2046" spans="1:39" ht="21.75" thickBot="1" x14ac:dyDescent="0.3">
      <c r="A2046" s="14" t="s">
        <v>70</v>
      </c>
      <c r="B2046" s="134"/>
      <c r="C2046" s="878"/>
      <c r="D2046" s="879"/>
      <c r="E2046" s="95"/>
      <c r="F2046" s="474"/>
      <c r="G2046" s="27"/>
      <c r="H2046" s="476"/>
      <c r="I2046" s="201"/>
      <c r="J2046" s="30"/>
      <c r="K2046" s="201"/>
      <c r="L2046" s="438"/>
      <c r="M2046" s="248">
        <f t="shared" si="1381"/>
        <v>0</v>
      </c>
      <c r="N2046" s="249">
        <f t="shared" si="1382"/>
        <v>0</v>
      </c>
      <c r="O2046" s="44"/>
      <c r="P2046" s="20"/>
      <c r="Q2046" s="44"/>
      <c r="R2046" s="20"/>
      <c r="S2046" s="245">
        <f t="shared" si="1383"/>
        <v>0</v>
      </c>
      <c r="T2046" s="246">
        <f t="shared" si="1384"/>
        <v>0</v>
      </c>
      <c r="U2046" s="257"/>
      <c r="V2046" s="259"/>
      <c r="W2046" s="258"/>
      <c r="X2046" s="260"/>
      <c r="Y2046" s="259"/>
      <c r="Z2046" s="258"/>
      <c r="AA2046" s="239">
        <f t="shared" si="1385"/>
        <v>0</v>
      </c>
      <c r="AB2046" s="229">
        <f t="shared" si="1386"/>
        <v>0</v>
      </c>
      <c r="AC2046" s="149"/>
      <c r="AD2046" s="150"/>
      <c r="AE2046" s="149"/>
      <c r="AF2046" s="150"/>
      <c r="AG2046" s="261">
        <f t="shared" si="1387"/>
        <v>0</v>
      </c>
      <c r="AH2046" s="262">
        <f t="shared" si="1388"/>
        <v>0</v>
      </c>
      <c r="AI2046" s="68">
        <f>AD2046/C2003</f>
        <v>0</v>
      </c>
      <c r="AJ2046" s="142">
        <f>AF2046/C2003</f>
        <v>0</v>
      </c>
      <c r="AK2046" s="154">
        <f>AH2046/C2003</f>
        <v>0</v>
      </c>
      <c r="AL2046" s="61"/>
      <c r="AM2046" s="59"/>
    </row>
    <row r="2047" spans="1:39" ht="24" thickBot="1" x14ac:dyDescent="0.3">
      <c r="A2047" s="719" t="s">
        <v>40</v>
      </c>
      <c r="B2047" s="720"/>
      <c r="C2047" s="135">
        <f>C2036</f>
        <v>162399.62</v>
      </c>
      <c r="D2047" s="135">
        <f>D2036</f>
        <v>139486.66999999998</v>
      </c>
      <c r="E2047" s="56">
        <f t="shared" ref="E2047:AG2047" si="1389">SUM(E2036:E2046)</f>
        <v>1</v>
      </c>
      <c r="F2047" s="236">
        <f t="shared" si="1389"/>
        <v>19140.57</v>
      </c>
      <c r="G2047" s="56">
        <f t="shared" si="1389"/>
        <v>6</v>
      </c>
      <c r="H2047" s="96">
        <f t="shared" si="1389"/>
        <v>206567.71</v>
      </c>
      <c r="I2047" s="247">
        <f t="shared" si="1389"/>
        <v>0</v>
      </c>
      <c r="J2047" s="46">
        <f t="shared" si="1389"/>
        <v>0</v>
      </c>
      <c r="K2047" s="247">
        <f t="shared" si="1389"/>
        <v>5</v>
      </c>
      <c r="L2047" s="236">
        <f t="shared" si="1389"/>
        <v>162399.62</v>
      </c>
      <c r="M2047" s="82">
        <f t="shared" si="1389"/>
        <v>5</v>
      </c>
      <c r="N2047" s="236">
        <f t="shared" si="1389"/>
        <v>162399.62</v>
      </c>
      <c r="O2047" s="86">
        <f t="shared" si="1389"/>
        <v>0</v>
      </c>
      <c r="P2047" s="236">
        <f t="shared" si="1389"/>
        <v>0</v>
      </c>
      <c r="Q2047" s="86">
        <f t="shared" si="1389"/>
        <v>0</v>
      </c>
      <c r="R2047" s="38">
        <f t="shared" si="1389"/>
        <v>0</v>
      </c>
      <c r="S2047" s="75">
        <f t="shared" si="1389"/>
        <v>0</v>
      </c>
      <c r="T2047" s="38">
        <f t="shared" si="1389"/>
        <v>0</v>
      </c>
      <c r="U2047" s="85">
        <f t="shared" si="1389"/>
        <v>0</v>
      </c>
      <c r="V2047" s="38">
        <f t="shared" si="1389"/>
        <v>0</v>
      </c>
      <c r="W2047" s="96">
        <f t="shared" si="1389"/>
        <v>0</v>
      </c>
      <c r="X2047" s="75">
        <f t="shared" si="1389"/>
        <v>3</v>
      </c>
      <c r="Y2047" s="38">
        <f t="shared" si="1389"/>
        <v>76511.67</v>
      </c>
      <c r="Z2047" s="38">
        <f t="shared" si="1389"/>
        <v>22912.95</v>
      </c>
      <c r="AA2047" s="136">
        <f t="shared" si="1389"/>
        <v>3</v>
      </c>
      <c r="AB2047" s="46">
        <f t="shared" si="1389"/>
        <v>22912.95</v>
      </c>
      <c r="AC2047" s="97">
        <f t="shared" si="1389"/>
        <v>0</v>
      </c>
      <c r="AD2047" s="46">
        <f t="shared" si="1389"/>
        <v>0</v>
      </c>
      <c r="AE2047" s="86">
        <f t="shared" si="1389"/>
        <v>0</v>
      </c>
      <c r="AF2047" s="46">
        <f t="shared" si="1389"/>
        <v>0</v>
      </c>
      <c r="AG2047" s="75">
        <f t="shared" si="1389"/>
        <v>3</v>
      </c>
      <c r="AH2047" s="96">
        <f>SUM(AH2036:AH2046)</f>
        <v>22912.95</v>
      </c>
      <c r="AI2047" s="137">
        <f>AD2047/C2003</f>
        <v>0</v>
      </c>
      <c r="AJ2047" s="138">
        <f>AF2047/C2003</f>
        <v>0</v>
      </c>
      <c r="AK2047" s="65">
        <f>AH2047/C2003</f>
        <v>0.14108992373258017</v>
      </c>
      <c r="AL2047" s="61"/>
      <c r="AM2047" s="59"/>
    </row>
    <row r="2048" spans="1:39" x14ac:dyDescent="0.25">
      <c r="E2048" s="336" t="str">
        <f>IF(E2016=E2047,"OK","BŁĄD")</f>
        <v>OK</v>
      </c>
      <c r="F2048" s="610" t="str">
        <f t="shared" ref="F2048" si="1390">IF(F2016=F2047,"OK","BŁĄD")</f>
        <v>OK</v>
      </c>
      <c r="G2048" s="336" t="str">
        <f t="shared" ref="G2048" si="1391">IF(G2016=G2047,"OK","BŁĄD")</f>
        <v>OK</v>
      </c>
      <c r="H2048" s="610" t="str">
        <f t="shared" ref="H2048" si="1392">IF(H2016=H2047,"OK","BŁĄD")</f>
        <v>OK</v>
      </c>
      <c r="I2048" s="573" t="str">
        <f t="shared" ref="I2048" si="1393">IF(I2016=I2047,"OK","BŁĄD")</f>
        <v>OK</v>
      </c>
      <c r="J2048" s="336" t="str">
        <f t="shared" ref="J2048" si="1394">IF(J2016=J2047,"OK","BŁĄD")</f>
        <v>OK</v>
      </c>
      <c r="K2048" s="573" t="str">
        <f t="shared" ref="K2048" si="1395">IF(K2016=K2047,"OK","BŁĄD")</f>
        <v>OK</v>
      </c>
      <c r="L2048" s="610" t="str">
        <f t="shared" ref="L2048" si="1396">IF(L2016=L2047,"OK","BŁĄD")</f>
        <v>OK</v>
      </c>
      <c r="M2048" s="336" t="str">
        <f t="shared" ref="M2048" si="1397">IF(M2016=M2047,"OK","BŁĄD")</f>
        <v>OK</v>
      </c>
      <c r="N2048" s="336" t="str">
        <f t="shared" ref="N2048" si="1398">IF(N2016=N2047,"OK","BŁĄD")</f>
        <v>OK</v>
      </c>
      <c r="O2048" s="336" t="str">
        <f t="shared" ref="O2048" si="1399">IF(O2016=O2047,"OK","BŁĄD")</f>
        <v>OK</v>
      </c>
      <c r="P2048" s="336" t="str">
        <f t="shared" ref="P2048" si="1400">IF(P2016=P2047,"OK","BŁĄD")</f>
        <v>OK</v>
      </c>
      <c r="Q2048" s="336" t="str">
        <f t="shared" ref="Q2048" si="1401">IF(Q2016=Q2047,"OK","BŁĄD")</f>
        <v>OK</v>
      </c>
      <c r="R2048" s="336" t="str">
        <f t="shared" ref="R2048" si="1402">IF(R2016=R2047,"OK","BŁĄD")</f>
        <v>OK</v>
      </c>
      <c r="S2048" s="336" t="str">
        <f t="shared" ref="S2048" si="1403">IF(S2016=S2047,"OK","BŁĄD")</f>
        <v>OK</v>
      </c>
      <c r="T2048" s="336" t="str">
        <f t="shared" ref="T2048" si="1404">IF(T2016=T2047,"OK","BŁĄD")</f>
        <v>OK</v>
      </c>
      <c r="U2048" s="336" t="str">
        <f t="shared" ref="U2048" si="1405">IF(U2016=U2047,"OK","BŁĄD")</f>
        <v>OK</v>
      </c>
      <c r="V2048" s="336" t="str">
        <f t="shared" ref="V2048" si="1406">IF(V2016=V2047,"OK","BŁĄD")</f>
        <v>OK</v>
      </c>
      <c r="W2048" s="336" t="str">
        <f t="shared" ref="W2048" si="1407">IF(W2016=W2047,"OK","BŁĄD")</f>
        <v>OK</v>
      </c>
      <c r="X2048" s="336" t="str">
        <f t="shared" ref="X2048" si="1408">IF(X2016=X2047,"OK","BŁĄD")</f>
        <v>OK</v>
      </c>
      <c r="Y2048" s="336" t="str">
        <f t="shared" ref="Y2048" si="1409">IF(Y2016=Y2047,"OK","BŁĄD")</f>
        <v>OK</v>
      </c>
      <c r="Z2048" s="336" t="str">
        <f t="shared" ref="Z2048" si="1410">IF(Z2016=Z2047,"OK","BŁĄD")</f>
        <v>OK</v>
      </c>
      <c r="AA2048" s="336" t="str">
        <f t="shared" ref="AA2048" si="1411">IF(AA2016=AA2047,"OK","BŁĄD")</f>
        <v>OK</v>
      </c>
      <c r="AB2048" s="336" t="str">
        <f t="shared" ref="AB2048" si="1412">IF(AB2016=AB2047,"OK","BŁĄD")</f>
        <v>OK</v>
      </c>
      <c r="AC2048" s="336" t="str">
        <f t="shared" ref="AC2048" si="1413">IF(AC2016=AC2047,"OK","BŁĄD")</f>
        <v>OK</v>
      </c>
      <c r="AD2048" s="336" t="str">
        <f t="shared" ref="AD2048" si="1414">IF(AD2016=AD2047,"OK","BŁĄD")</f>
        <v>OK</v>
      </c>
      <c r="AE2048" s="336" t="str">
        <f t="shared" ref="AE2048" si="1415">IF(AE2016=AE2047,"OK","BŁĄD")</f>
        <v>OK</v>
      </c>
      <c r="AF2048" s="336" t="str">
        <f t="shared" ref="AF2048" si="1416">IF(AF2016=AF2047,"OK","BŁĄD")</f>
        <v>OK</v>
      </c>
      <c r="AG2048" s="336" t="str">
        <f t="shared" ref="AG2048" si="1417">IF(AG2016=AG2047,"OK","BŁĄD")</f>
        <v>OK</v>
      </c>
      <c r="AH2048" s="336" t="str">
        <f t="shared" ref="AH2048" si="1418">IF(AH2016=AH2047,"OK","BŁĄD")</f>
        <v>OK</v>
      </c>
      <c r="AJ2048" s="59"/>
      <c r="AK2048" s="59"/>
      <c r="AL2048" s="59"/>
      <c r="AM2048" s="59"/>
    </row>
    <row r="2049" spans="1:39" ht="15.75" thickBot="1" x14ac:dyDescent="0.3">
      <c r="AJ2049" s="59"/>
      <c r="AK2049" s="59"/>
      <c r="AL2049" s="59"/>
      <c r="AM2049" s="59"/>
    </row>
    <row r="2050" spans="1:39" ht="19.5" thickTop="1" x14ac:dyDescent="0.3">
      <c r="A2050" s="721" t="s">
        <v>45</v>
      </c>
      <c r="B2050" s="722"/>
      <c r="C2050" s="722"/>
      <c r="D2050" s="722"/>
      <c r="E2050" s="722"/>
      <c r="F2050" s="722"/>
      <c r="G2050" s="722"/>
      <c r="H2050" s="722"/>
      <c r="I2050" s="722"/>
      <c r="J2050" s="722"/>
      <c r="K2050" s="723"/>
      <c r="L2050" s="722"/>
      <c r="M2050" s="722"/>
      <c r="N2050" s="722"/>
      <c r="O2050" s="722"/>
      <c r="P2050" s="722"/>
      <c r="Q2050" s="724"/>
      <c r="AD2050" s="33" t="s">
        <v>50</v>
      </c>
      <c r="AE2050" s="3" t="str">
        <f>IF(AH2047=AH2016,"OK","BŁĄD")</f>
        <v>OK</v>
      </c>
    </row>
    <row r="2051" spans="1:39" x14ac:dyDescent="0.25">
      <c r="A2051" s="725"/>
      <c r="B2051" s="726"/>
      <c r="C2051" s="726"/>
      <c r="D2051" s="726"/>
      <c r="E2051" s="726"/>
      <c r="F2051" s="726"/>
      <c r="G2051" s="726"/>
      <c r="H2051" s="726"/>
      <c r="I2051" s="726"/>
      <c r="J2051" s="726"/>
      <c r="K2051" s="727"/>
      <c r="L2051" s="726"/>
      <c r="M2051" s="726"/>
      <c r="N2051" s="726"/>
      <c r="O2051" s="726"/>
      <c r="P2051" s="726"/>
      <c r="Q2051" s="728"/>
    </row>
    <row r="2052" spans="1:39" x14ac:dyDescent="0.25">
      <c r="A2052" s="725"/>
      <c r="B2052" s="726"/>
      <c r="C2052" s="726"/>
      <c r="D2052" s="726"/>
      <c r="E2052" s="726"/>
      <c r="F2052" s="726"/>
      <c r="G2052" s="726"/>
      <c r="H2052" s="726"/>
      <c r="I2052" s="726"/>
      <c r="J2052" s="726"/>
      <c r="K2052" s="727"/>
      <c r="L2052" s="726"/>
      <c r="M2052" s="726"/>
      <c r="N2052" s="726"/>
      <c r="O2052" s="726"/>
      <c r="P2052" s="726"/>
      <c r="Q2052" s="728"/>
    </row>
    <row r="2053" spans="1:39" x14ac:dyDescent="0.25">
      <c r="A2053" s="725"/>
      <c r="B2053" s="726"/>
      <c r="C2053" s="726"/>
      <c r="D2053" s="726"/>
      <c r="E2053" s="726"/>
      <c r="F2053" s="726"/>
      <c r="G2053" s="726"/>
      <c r="H2053" s="726"/>
      <c r="I2053" s="726"/>
      <c r="J2053" s="726"/>
      <c r="K2053" s="727"/>
      <c r="L2053" s="726"/>
      <c r="M2053" s="726"/>
      <c r="N2053" s="726"/>
      <c r="O2053" s="726"/>
      <c r="P2053" s="726"/>
      <c r="Q2053" s="728"/>
    </row>
    <row r="2054" spans="1:39" x14ac:dyDescent="0.25">
      <c r="A2054" s="725"/>
      <c r="B2054" s="726"/>
      <c r="C2054" s="726"/>
      <c r="D2054" s="726"/>
      <c r="E2054" s="726"/>
      <c r="F2054" s="726"/>
      <c r="G2054" s="726"/>
      <c r="H2054" s="726"/>
      <c r="I2054" s="726"/>
      <c r="J2054" s="726"/>
      <c r="K2054" s="727"/>
      <c r="L2054" s="726"/>
      <c r="M2054" s="726"/>
      <c r="N2054" s="726"/>
      <c r="O2054" s="726"/>
      <c r="P2054" s="726"/>
      <c r="Q2054" s="728"/>
    </row>
    <row r="2055" spans="1:39" x14ac:dyDescent="0.25">
      <c r="A2055" s="725"/>
      <c r="B2055" s="726"/>
      <c r="C2055" s="726"/>
      <c r="D2055" s="726"/>
      <c r="E2055" s="726"/>
      <c r="F2055" s="726"/>
      <c r="G2055" s="726"/>
      <c r="H2055" s="726"/>
      <c r="I2055" s="726"/>
      <c r="J2055" s="726"/>
      <c r="K2055" s="727"/>
      <c r="L2055" s="726"/>
      <c r="M2055" s="726"/>
      <c r="N2055" s="726"/>
      <c r="O2055" s="726"/>
      <c r="P2055" s="726"/>
      <c r="Q2055" s="728"/>
    </row>
    <row r="2056" spans="1:39" x14ac:dyDescent="0.25">
      <c r="A2056" s="725"/>
      <c r="B2056" s="726"/>
      <c r="C2056" s="726"/>
      <c r="D2056" s="726"/>
      <c r="E2056" s="726"/>
      <c r="F2056" s="726"/>
      <c r="G2056" s="726"/>
      <c r="H2056" s="726"/>
      <c r="I2056" s="726"/>
      <c r="J2056" s="726"/>
      <c r="K2056" s="727"/>
      <c r="L2056" s="726"/>
      <c r="M2056" s="726"/>
      <c r="N2056" s="726"/>
      <c r="O2056" s="726"/>
      <c r="P2056" s="726"/>
      <c r="Q2056" s="728"/>
    </row>
    <row r="2057" spans="1:39" x14ac:dyDescent="0.25">
      <c r="A2057" s="725"/>
      <c r="B2057" s="726"/>
      <c r="C2057" s="726"/>
      <c r="D2057" s="726"/>
      <c r="E2057" s="726"/>
      <c r="F2057" s="726"/>
      <c r="G2057" s="726"/>
      <c r="H2057" s="726"/>
      <c r="I2057" s="726"/>
      <c r="J2057" s="726"/>
      <c r="K2057" s="727"/>
      <c r="L2057" s="726"/>
      <c r="M2057" s="726"/>
      <c r="N2057" s="726"/>
      <c r="O2057" s="726"/>
      <c r="P2057" s="726"/>
      <c r="Q2057" s="728"/>
    </row>
    <row r="2058" spans="1:39" ht="15.75" thickBot="1" x14ac:dyDescent="0.3">
      <c r="A2058" s="729"/>
      <c r="B2058" s="730"/>
      <c r="C2058" s="730"/>
      <c r="D2058" s="730"/>
      <c r="E2058" s="730"/>
      <c r="F2058" s="730"/>
      <c r="G2058" s="730"/>
      <c r="H2058" s="730"/>
      <c r="I2058" s="730"/>
      <c r="J2058" s="730"/>
      <c r="K2058" s="731"/>
      <c r="L2058" s="730"/>
      <c r="M2058" s="730"/>
      <c r="N2058" s="730"/>
      <c r="O2058" s="730"/>
      <c r="P2058" s="730"/>
      <c r="Q2058" s="732"/>
    </row>
    <row r="2059" spans="1:39" ht="15.75" thickTop="1" x14ac:dyDescent="0.25"/>
    <row r="2060" spans="1:39" x14ac:dyDescent="0.25">
      <c r="B2060" s="1"/>
      <c r="C2060" s="1"/>
    </row>
    <row r="2063" spans="1:39" ht="18.75" x14ac:dyDescent="0.3">
      <c r="B2063" s="2" t="s">
        <v>15</v>
      </c>
      <c r="C2063" s="2"/>
      <c r="D2063" s="2"/>
      <c r="E2063" s="2"/>
      <c r="F2063" s="618"/>
      <c r="G2063" s="2"/>
    </row>
    <row r="2064" spans="1:39" ht="26.25" x14ac:dyDescent="0.4">
      <c r="A2064"/>
      <c r="B2064" s="868" t="s">
        <v>142</v>
      </c>
      <c r="C2064" s="868"/>
      <c r="D2064" s="868"/>
      <c r="E2064" s="868"/>
      <c r="F2064" s="868"/>
      <c r="G2064" s="868"/>
      <c r="H2064" s="868"/>
      <c r="I2064" s="868"/>
      <c r="J2064" s="868"/>
      <c r="K2064" s="869"/>
      <c r="L2064" s="868"/>
      <c r="M2064" s="868"/>
      <c r="N2064" s="868"/>
      <c r="O2064" s="868"/>
      <c r="S2064" s="3"/>
      <c r="X2064" s="3"/>
      <c r="AA2064" s="3"/>
      <c r="AG2064" s="3"/>
    </row>
    <row r="2065" spans="1:38" ht="21.75" thickBot="1" x14ac:dyDescent="0.4">
      <c r="B2065" s="8"/>
      <c r="C2065" s="8"/>
      <c r="D2065" s="8"/>
      <c r="E2065" s="8"/>
      <c r="F2065" s="214"/>
      <c r="G2065" s="8"/>
      <c r="H2065" s="214"/>
      <c r="I2065" s="196"/>
      <c r="J2065" s="214"/>
      <c r="K2065" s="196"/>
      <c r="L2065" s="214"/>
    </row>
    <row r="2066" spans="1:38" ht="27" customHeight="1" thickBot="1" x14ac:dyDescent="0.3">
      <c r="A2066" s="791" t="s">
        <v>150</v>
      </c>
      <c r="B2066" s="792"/>
      <c r="C2066" s="792"/>
      <c r="D2066" s="792"/>
      <c r="E2066" s="792"/>
      <c r="F2066" s="792"/>
      <c r="G2066" s="792"/>
      <c r="H2066" s="792"/>
      <c r="I2066" s="792"/>
      <c r="J2066" s="792"/>
      <c r="K2066" s="793"/>
      <c r="L2066" s="792"/>
      <c r="M2066" s="792"/>
      <c r="N2066" s="792"/>
      <c r="O2066" s="792"/>
      <c r="P2066" s="792"/>
      <c r="Q2066" s="792"/>
      <c r="R2066" s="792"/>
      <c r="S2066" s="792"/>
      <c r="T2066" s="792"/>
      <c r="U2066" s="792"/>
      <c r="V2066" s="792"/>
      <c r="W2066" s="792"/>
      <c r="X2066" s="792"/>
      <c r="Y2066" s="792"/>
      <c r="Z2066" s="792"/>
      <c r="AA2066" s="792"/>
      <c r="AB2066" s="792"/>
      <c r="AC2066" s="792"/>
      <c r="AD2066" s="792"/>
      <c r="AE2066" s="792"/>
      <c r="AF2066" s="792"/>
      <c r="AG2066" s="792"/>
      <c r="AH2066" s="792"/>
      <c r="AI2066" s="792"/>
      <c r="AJ2066" s="792"/>
      <c r="AK2066" s="792"/>
      <c r="AL2066" s="43"/>
    </row>
    <row r="2067" spans="1:38" ht="33.75" customHeight="1" x14ac:dyDescent="0.25">
      <c r="A2067" s="794" t="s">
        <v>0</v>
      </c>
      <c r="B2067" s="795"/>
      <c r="C2067" s="744" t="s">
        <v>41</v>
      </c>
      <c r="D2067" s="745"/>
      <c r="E2067" s="748" t="s">
        <v>80</v>
      </c>
      <c r="F2067" s="749"/>
      <c r="G2067" s="749"/>
      <c r="H2067" s="749"/>
      <c r="I2067" s="749"/>
      <c r="J2067" s="749"/>
      <c r="K2067" s="750"/>
      <c r="L2067" s="749"/>
      <c r="M2067" s="749"/>
      <c r="N2067" s="802"/>
      <c r="O2067" s="754" t="s">
        <v>78</v>
      </c>
      <c r="P2067" s="755"/>
      <c r="Q2067" s="755"/>
      <c r="R2067" s="755"/>
      <c r="S2067" s="755"/>
      <c r="T2067" s="755"/>
      <c r="U2067" s="755"/>
      <c r="V2067" s="755"/>
      <c r="W2067" s="755"/>
      <c r="X2067" s="755"/>
      <c r="Y2067" s="755"/>
      <c r="Z2067" s="755"/>
      <c r="AA2067" s="755"/>
      <c r="AB2067" s="755"/>
      <c r="AC2067" s="755"/>
      <c r="AD2067" s="755"/>
      <c r="AE2067" s="755"/>
      <c r="AF2067" s="755"/>
      <c r="AG2067" s="755"/>
      <c r="AH2067" s="755"/>
      <c r="AI2067" s="755"/>
      <c r="AJ2067" s="755"/>
      <c r="AK2067" s="755"/>
      <c r="AL2067" s="756"/>
    </row>
    <row r="2068" spans="1:38" ht="51" customHeight="1" thickBot="1" x14ac:dyDescent="0.3">
      <c r="A2068" s="796"/>
      <c r="B2068" s="797"/>
      <c r="C2068" s="800"/>
      <c r="D2068" s="801"/>
      <c r="E2068" s="803"/>
      <c r="F2068" s="804"/>
      <c r="G2068" s="804"/>
      <c r="H2068" s="804"/>
      <c r="I2068" s="804"/>
      <c r="J2068" s="804"/>
      <c r="K2068" s="805"/>
      <c r="L2068" s="804"/>
      <c r="M2068" s="804"/>
      <c r="N2068" s="806"/>
      <c r="O2068" s="859"/>
      <c r="P2068" s="860"/>
      <c r="Q2068" s="860"/>
      <c r="R2068" s="860"/>
      <c r="S2068" s="860"/>
      <c r="T2068" s="860"/>
      <c r="U2068" s="860"/>
      <c r="V2068" s="860"/>
      <c r="W2068" s="860"/>
      <c r="X2068" s="860"/>
      <c r="Y2068" s="860"/>
      <c r="Z2068" s="860"/>
      <c r="AA2068" s="860"/>
      <c r="AB2068" s="860"/>
      <c r="AC2068" s="860"/>
      <c r="AD2068" s="860"/>
      <c r="AE2068" s="860"/>
      <c r="AF2068" s="860"/>
      <c r="AG2068" s="860"/>
      <c r="AH2068" s="860"/>
      <c r="AI2068" s="860"/>
      <c r="AJ2068" s="860"/>
      <c r="AK2068" s="860"/>
      <c r="AL2068" s="861"/>
    </row>
    <row r="2069" spans="1:38" ht="75" customHeight="1" x14ac:dyDescent="0.25">
      <c r="A2069" s="796"/>
      <c r="B2069" s="797"/>
      <c r="C2069" s="862" t="s">
        <v>43</v>
      </c>
      <c r="D2069" s="866" t="s">
        <v>44</v>
      </c>
      <c r="E2069" s="853" t="s">
        <v>59</v>
      </c>
      <c r="F2069" s="854"/>
      <c r="G2069" s="854"/>
      <c r="H2069" s="855"/>
      <c r="I2069" s="845" t="s">
        <v>58</v>
      </c>
      <c r="J2069" s="846"/>
      <c r="K2069" s="847"/>
      <c r="L2069" s="848"/>
      <c r="M2069" s="841" t="s">
        <v>49</v>
      </c>
      <c r="N2069" s="842"/>
      <c r="O2069" s="807" t="s">
        <v>103</v>
      </c>
      <c r="P2069" s="808"/>
      <c r="Q2069" s="808"/>
      <c r="R2069" s="808"/>
      <c r="S2069" s="811" t="s">
        <v>49</v>
      </c>
      <c r="T2069" s="812"/>
      <c r="U2069" s="815" t="s">
        <v>104</v>
      </c>
      <c r="V2069" s="816"/>
      <c r="W2069" s="816"/>
      <c r="X2069" s="816"/>
      <c r="Y2069" s="816"/>
      <c r="Z2069" s="817"/>
      <c r="AA2069" s="821" t="s">
        <v>49</v>
      </c>
      <c r="AB2069" s="822"/>
      <c r="AC2069" s="825" t="s">
        <v>105</v>
      </c>
      <c r="AD2069" s="826"/>
      <c r="AE2069" s="826"/>
      <c r="AF2069" s="827"/>
      <c r="AG2069" s="831" t="s">
        <v>49</v>
      </c>
      <c r="AH2069" s="832"/>
      <c r="AI2069" s="835" t="s">
        <v>23</v>
      </c>
      <c r="AJ2069" s="836"/>
      <c r="AK2069" s="836"/>
      <c r="AL2069" s="837"/>
    </row>
    <row r="2070" spans="1:38" ht="75" customHeight="1" thickBot="1" x14ac:dyDescent="0.3">
      <c r="A2070" s="796"/>
      <c r="B2070" s="797"/>
      <c r="C2070" s="862"/>
      <c r="D2070" s="866"/>
      <c r="E2070" s="856"/>
      <c r="F2070" s="857"/>
      <c r="G2070" s="857"/>
      <c r="H2070" s="858"/>
      <c r="I2070" s="849"/>
      <c r="J2070" s="850"/>
      <c r="K2070" s="851"/>
      <c r="L2070" s="852"/>
      <c r="M2070" s="843"/>
      <c r="N2070" s="844"/>
      <c r="O2070" s="809"/>
      <c r="P2070" s="810"/>
      <c r="Q2070" s="810"/>
      <c r="R2070" s="810"/>
      <c r="S2070" s="813"/>
      <c r="T2070" s="814"/>
      <c r="U2070" s="818"/>
      <c r="V2070" s="819"/>
      <c r="W2070" s="819"/>
      <c r="X2070" s="819"/>
      <c r="Y2070" s="819"/>
      <c r="Z2070" s="820"/>
      <c r="AA2070" s="823"/>
      <c r="AB2070" s="824"/>
      <c r="AC2070" s="828"/>
      <c r="AD2070" s="829"/>
      <c r="AE2070" s="829"/>
      <c r="AF2070" s="830"/>
      <c r="AG2070" s="833"/>
      <c r="AH2070" s="834"/>
      <c r="AI2070" s="838"/>
      <c r="AJ2070" s="839"/>
      <c r="AK2070" s="839"/>
      <c r="AL2070" s="840"/>
    </row>
    <row r="2071" spans="1:38" ht="139.5" customHeight="1" thickBot="1" x14ac:dyDescent="0.3">
      <c r="A2071" s="798"/>
      <c r="B2071" s="799"/>
      <c r="C2071" s="863"/>
      <c r="D2071" s="867"/>
      <c r="E2071" s="91" t="s">
        <v>81</v>
      </c>
      <c r="F2071" s="619" t="s">
        <v>82</v>
      </c>
      <c r="G2071" s="91" t="s">
        <v>83</v>
      </c>
      <c r="H2071" s="619" t="s">
        <v>84</v>
      </c>
      <c r="I2071" s="197" t="s">
        <v>81</v>
      </c>
      <c r="J2071" s="64" t="s">
        <v>92</v>
      </c>
      <c r="K2071" s="197" t="s">
        <v>93</v>
      </c>
      <c r="L2071" s="64" t="s">
        <v>94</v>
      </c>
      <c r="M2071" s="98" t="s">
        <v>85</v>
      </c>
      <c r="N2071" s="207" t="s">
        <v>86</v>
      </c>
      <c r="O2071" s="100" t="s">
        <v>87</v>
      </c>
      <c r="P2071" s="102" t="s">
        <v>101</v>
      </c>
      <c r="Q2071" s="100" t="s">
        <v>88</v>
      </c>
      <c r="R2071" s="102" t="s">
        <v>102</v>
      </c>
      <c r="S2071" s="103" t="s">
        <v>89</v>
      </c>
      <c r="T2071" s="213" t="s">
        <v>90</v>
      </c>
      <c r="U2071" s="104" t="s">
        <v>87</v>
      </c>
      <c r="V2071" s="107" t="s">
        <v>106</v>
      </c>
      <c r="W2071" s="105" t="s">
        <v>107</v>
      </c>
      <c r="X2071" s="108" t="s">
        <v>88</v>
      </c>
      <c r="Y2071" s="107" t="s">
        <v>108</v>
      </c>
      <c r="Z2071" s="105" t="s">
        <v>109</v>
      </c>
      <c r="AA2071" s="110" t="s">
        <v>95</v>
      </c>
      <c r="AB2071" s="111" t="s">
        <v>96</v>
      </c>
      <c r="AC2071" s="112" t="s">
        <v>87</v>
      </c>
      <c r="AD2071" s="113" t="s">
        <v>101</v>
      </c>
      <c r="AE2071" s="112" t="s">
        <v>88</v>
      </c>
      <c r="AF2071" s="113" t="s">
        <v>102</v>
      </c>
      <c r="AG2071" s="114" t="s">
        <v>91</v>
      </c>
      <c r="AH2071" s="115" t="s">
        <v>110</v>
      </c>
      <c r="AI2071" s="120" t="s">
        <v>111</v>
      </c>
      <c r="AJ2071" s="121" t="s">
        <v>112</v>
      </c>
      <c r="AK2071" s="122" t="s">
        <v>39</v>
      </c>
      <c r="AL2071" s="124" t="s">
        <v>57</v>
      </c>
    </row>
    <row r="2072" spans="1:38" ht="38.25" customHeight="1" thickBot="1" x14ac:dyDescent="0.3">
      <c r="A2072" s="708" t="s">
        <v>1</v>
      </c>
      <c r="B2072" s="712"/>
      <c r="C2072" s="5" t="s">
        <v>2</v>
      </c>
      <c r="D2072" s="70" t="s">
        <v>3</v>
      </c>
      <c r="E2072" s="5" t="s">
        <v>4</v>
      </c>
      <c r="F2072" s="208" t="s">
        <v>5</v>
      </c>
      <c r="G2072" s="5" t="s">
        <v>33</v>
      </c>
      <c r="H2072" s="208" t="s">
        <v>34</v>
      </c>
      <c r="I2072" s="198" t="s">
        <v>18</v>
      </c>
      <c r="J2072" s="208" t="s">
        <v>19</v>
      </c>
      <c r="K2072" s="198" t="s">
        <v>20</v>
      </c>
      <c r="L2072" s="208" t="s">
        <v>21</v>
      </c>
      <c r="M2072" s="5" t="s">
        <v>22</v>
      </c>
      <c r="N2072" s="208" t="s">
        <v>35</v>
      </c>
      <c r="O2072" s="5" t="s">
        <v>36</v>
      </c>
      <c r="P2072" s="208" t="s">
        <v>37</v>
      </c>
      <c r="Q2072" s="5" t="s">
        <v>38</v>
      </c>
      <c r="R2072" s="208" t="s">
        <v>24</v>
      </c>
      <c r="S2072" s="5" t="s">
        <v>25</v>
      </c>
      <c r="T2072" s="208" t="s">
        <v>26</v>
      </c>
      <c r="U2072" s="5" t="s">
        <v>27</v>
      </c>
      <c r="V2072" s="321" t="s">
        <v>28</v>
      </c>
      <c r="W2072" s="208" t="s">
        <v>29</v>
      </c>
      <c r="X2072" s="70" t="s">
        <v>30</v>
      </c>
      <c r="Y2072" s="208" t="s">
        <v>31</v>
      </c>
      <c r="Z2072" s="208" t="s">
        <v>32</v>
      </c>
      <c r="AA2072" s="5" t="s">
        <v>51</v>
      </c>
      <c r="AB2072" s="5" t="s">
        <v>52</v>
      </c>
      <c r="AC2072" s="5" t="s">
        <v>53</v>
      </c>
      <c r="AD2072" s="5" t="s">
        <v>54</v>
      </c>
      <c r="AE2072" s="5" t="s">
        <v>55</v>
      </c>
      <c r="AF2072" s="5" t="s">
        <v>56</v>
      </c>
      <c r="AG2072" s="5" t="s">
        <v>60</v>
      </c>
      <c r="AH2072" s="5" t="s">
        <v>61</v>
      </c>
      <c r="AI2072" s="5" t="s">
        <v>62</v>
      </c>
      <c r="AJ2072" s="70" t="s">
        <v>63</v>
      </c>
      <c r="AK2072" s="5" t="s">
        <v>64</v>
      </c>
      <c r="AL2072" s="71" t="s">
        <v>65</v>
      </c>
    </row>
    <row r="2073" spans="1:38" ht="99" customHeight="1" x14ac:dyDescent="0.25">
      <c r="A2073" s="12">
        <v>1</v>
      </c>
      <c r="B2073" s="13" t="s">
        <v>11</v>
      </c>
      <c r="C2073" s="713">
        <v>95738</v>
      </c>
      <c r="D2073" s="716">
        <f>C2073-AH2086</f>
        <v>79511</v>
      </c>
      <c r="E2073" s="76"/>
      <c r="F2073" s="446"/>
      <c r="G2073" s="76"/>
      <c r="H2073" s="446"/>
      <c r="I2073" s="451"/>
      <c r="J2073" s="41"/>
      <c r="K2073" s="451"/>
      <c r="L2073" s="446"/>
      <c r="M2073" s="76"/>
      <c r="N2073" s="234"/>
      <c r="O2073" s="76"/>
      <c r="P2073" s="234"/>
      <c r="Q2073" s="76"/>
      <c r="R2073" s="234"/>
      <c r="S2073" s="76"/>
      <c r="T2073" s="41"/>
      <c r="U2073" s="76"/>
      <c r="V2073" s="235"/>
      <c r="W2073" s="234"/>
      <c r="X2073" s="76"/>
      <c r="Y2073" s="235"/>
      <c r="Z2073" s="234"/>
      <c r="AA2073" s="76"/>
      <c r="AB2073" s="41"/>
      <c r="AC2073" s="76"/>
      <c r="AD2073" s="41"/>
      <c r="AE2073" s="76"/>
      <c r="AF2073" s="41"/>
      <c r="AG2073" s="76">
        <f>U2073+X2073+AC2073+AE2073</f>
        <v>0</v>
      </c>
      <c r="AH2073" s="41">
        <f>W2073+Z2073+AD2073+AF2073</f>
        <v>0</v>
      </c>
      <c r="AI2073" s="39">
        <f>AD2073/(C2073-AH2080)</f>
        <v>0</v>
      </c>
      <c r="AJ2073" s="90">
        <f>AF2073/(C2073-AH2080)</f>
        <v>0</v>
      </c>
      <c r="AK2073" s="123"/>
      <c r="AL2073" s="125">
        <f>AH2073/C2073</f>
        <v>0</v>
      </c>
    </row>
    <row r="2074" spans="1:38" ht="87" customHeight="1" x14ac:dyDescent="0.25">
      <c r="A2074" s="14">
        <v>2</v>
      </c>
      <c r="B2074" s="15" t="s">
        <v>6</v>
      </c>
      <c r="C2074" s="714"/>
      <c r="D2074" s="717"/>
      <c r="E2074" s="467">
        <v>0</v>
      </c>
      <c r="F2074" s="468">
        <v>0</v>
      </c>
      <c r="G2074" s="434">
        <v>6</v>
      </c>
      <c r="H2074" s="475">
        <v>147813.13</v>
      </c>
      <c r="I2074" s="477">
        <v>0</v>
      </c>
      <c r="J2074" s="437">
        <v>0</v>
      </c>
      <c r="K2074" s="477">
        <v>4</v>
      </c>
      <c r="L2074" s="437">
        <v>95738</v>
      </c>
      <c r="M2074" s="248">
        <f t="shared" ref="M2074" si="1419">SUM(I2074,K2074)</f>
        <v>4</v>
      </c>
      <c r="N2074" s="249">
        <f t="shared" ref="N2074" si="1420">SUM(J2074,L2074)</f>
        <v>95738</v>
      </c>
      <c r="O2074" s="436">
        <v>0</v>
      </c>
      <c r="P2074" s="428">
        <v>0</v>
      </c>
      <c r="Q2074" s="436">
        <v>0</v>
      </c>
      <c r="R2074" s="428">
        <v>0</v>
      </c>
      <c r="S2074" s="245">
        <f t="shared" ref="S2074" si="1421">O2074+Q2074</f>
        <v>0</v>
      </c>
      <c r="T2074" s="246">
        <f t="shared" ref="T2074" si="1422">P2074+R2074</f>
        <v>0</v>
      </c>
      <c r="U2074" s="443">
        <v>0</v>
      </c>
      <c r="V2074" s="444">
        <v>0</v>
      </c>
      <c r="W2074" s="442">
        <v>0</v>
      </c>
      <c r="X2074" s="452">
        <v>0</v>
      </c>
      <c r="Y2074" s="444">
        <v>0</v>
      </c>
      <c r="Z2074" s="442">
        <v>0</v>
      </c>
      <c r="AA2074" s="239">
        <f t="shared" ref="AA2074" si="1423">U2074+X2074</f>
        <v>0</v>
      </c>
      <c r="AB2074" s="229">
        <f t="shared" ref="AB2074" si="1424">W2074+Z2074</f>
        <v>0</v>
      </c>
      <c r="AC2074" s="425">
        <v>0</v>
      </c>
      <c r="AD2074" s="431">
        <v>0</v>
      </c>
      <c r="AE2074" s="425">
        <v>1</v>
      </c>
      <c r="AF2074" s="431">
        <v>16227</v>
      </c>
      <c r="AG2074" s="261">
        <f t="shared" ref="AG2074:AG2077" si="1425">U2074+X2074+AC2074+AE2074</f>
        <v>1</v>
      </c>
      <c r="AH2074" s="262">
        <f t="shared" ref="AH2074:AH2077" si="1426">W2074+Z2074+AD2074+AF2074</f>
        <v>16227</v>
      </c>
      <c r="AI2074" s="67">
        <f>AD2074/(C2073-AH2080)</f>
        <v>0</v>
      </c>
      <c r="AJ2074" s="66">
        <f>AF2074/(C2073-AH2080)</f>
        <v>0.16949382690258832</v>
      </c>
      <c r="AK2074" s="123"/>
      <c r="AL2074" s="126">
        <f>AH2074/C2073</f>
        <v>0.16949382690258832</v>
      </c>
    </row>
    <row r="2075" spans="1:38" ht="85.5" customHeight="1" x14ac:dyDescent="0.25">
      <c r="A2075" s="14">
        <v>3</v>
      </c>
      <c r="B2075" s="15" t="s">
        <v>13</v>
      </c>
      <c r="C2075" s="714"/>
      <c r="D2075" s="717"/>
      <c r="E2075" s="500"/>
      <c r="F2075" s="501"/>
      <c r="G2075" s="502"/>
      <c r="H2075" s="503"/>
      <c r="I2075" s="499"/>
      <c r="J2075" s="503"/>
      <c r="K2075" s="499"/>
      <c r="L2075" s="503"/>
      <c r="M2075" s="267"/>
      <c r="N2075" s="266"/>
      <c r="O2075" s="502"/>
      <c r="P2075" s="503"/>
      <c r="Q2075" s="502"/>
      <c r="R2075" s="503"/>
      <c r="S2075" s="267"/>
      <c r="T2075" s="266"/>
      <c r="U2075" s="502"/>
      <c r="V2075" s="505"/>
      <c r="W2075" s="503"/>
      <c r="X2075" s="504"/>
      <c r="Y2075" s="505"/>
      <c r="Z2075" s="503"/>
      <c r="AA2075" s="267"/>
      <c r="AB2075" s="266"/>
      <c r="AC2075" s="502"/>
      <c r="AD2075" s="503"/>
      <c r="AE2075" s="502"/>
      <c r="AF2075" s="503"/>
      <c r="AG2075" s="267">
        <f t="shared" si="1425"/>
        <v>0</v>
      </c>
      <c r="AH2075" s="266">
        <f t="shared" si="1426"/>
        <v>0</v>
      </c>
      <c r="AI2075" s="169">
        <f>AD2075/(C2073-AH2080)</f>
        <v>0</v>
      </c>
      <c r="AJ2075" s="170">
        <f>AF2075/(C2073-AH2080)</f>
        <v>0</v>
      </c>
      <c r="AK2075" s="171"/>
      <c r="AL2075" s="172">
        <f>AH2075/C2073</f>
        <v>0</v>
      </c>
    </row>
    <row r="2076" spans="1:38" ht="101.25" customHeight="1" x14ac:dyDescent="0.25">
      <c r="A2076" s="14">
        <v>4</v>
      </c>
      <c r="B2076" s="15" t="s">
        <v>14</v>
      </c>
      <c r="C2076" s="714"/>
      <c r="D2076" s="717"/>
      <c r="E2076" s="500"/>
      <c r="F2076" s="501"/>
      <c r="G2076" s="502"/>
      <c r="H2076" s="503"/>
      <c r="I2076" s="499"/>
      <c r="J2076" s="503"/>
      <c r="K2076" s="499"/>
      <c r="L2076" s="503"/>
      <c r="M2076" s="267"/>
      <c r="N2076" s="266"/>
      <c r="O2076" s="502"/>
      <c r="P2076" s="503"/>
      <c r="Q2076" s="502"/>
      <c r="R2076" s="503"/>
      <c r="S2076" s="267"/>
      <c r="T2076" s="266"/>
      <c r="U2076" s="502"/>
      <c r="V2076" s="505"/>
      <c r="W2076" s="503"/>
      <c r="X2076" s="504"/>
      <c r="Y2076" s="505"/>
      <c r="Z2076" s="503"/>
      <c r="AA2076" s="267"/>
      <c r="AB2076" s="266"/>
      <c r="AC2076" s="502"/>
      <c r="AD2076" s="503"/>
      <c r="AE2076" s="502"/>
      <c r="AF2076" s="503"/>
      <c r="AG2076" s="267">
        <f t="shared" si="1425"/>
        <v>0</v>
      </c>
      <c r="AH2076" s="266">
        <f t="shared" si="1426"/>
        <v>0</v>
      </c>
      <c r="AI2076" s="169">
        <f>AD2076/(C2073-AH2080)</f>
        <v>0</v>
      </c>
      <c r="AJ2076" s="170">
        <f>AF2076/(C2073-AH2080)</f>
        <v>0</v>
      </c>
      <c r="AK2076" s="171"/>
      <c r="AL2076" s="172">
        <f>AH2076/C2073</f>
        <v>0</v>
      </c>
    </row>
    <row r="2077" spans="1:38" ht="138" customHeight="1" x14ac:dyDescent="0.25">
      <c r="A2077" s="14">
        <v>5</v>
      </c>
      <c r="B2077" s="15" t="s">
        <v>99</v>
      </c>
      <c r="C2077" s="714"/>
      <c r="D2077" s="717"/>
      <c r="E2077" s="467">
        <v>1</v>
      </c>
      <c r="F2077" s="468">
        <v>19115.5</v>
      </c>
      <c r="G2077" s="434">
        <v>1</v>
      </c>
      <c r="H2077" s="475">
        <v>0</v>
      </c>
      <c r="I2077" s="477">
        <v>0</v>
      </c>
      <c r="J2077" s="437">
        <v>0</v>
      </c>
      <c r="K2077" s="477">
        <v>0</v>
      </c>
      <c r="L2077" s="437">
        <v>0</v>
      </c>
      <c r="M2077" s="248">
        <f t="shared" ref="M2077" si="1427">SUM(I2077,K2077)</f>
        <v>0</v>
      </c>
      <c r="N2077" s="249">
        <f t="shared" ref="N2077" si="1428">SUM(J2077,L2077)</f>
        <v>0</v>
      </c>
      <c r="O2077" s="436">
        <v>0</v>
      </c>
      <c r="P2077" s="428">
        <v>0</v>
      </c>
      <c r="Q2077" s="436">
        <v>0</v>
      </c>
      <c r="R2077" s="428">
        <v>0</v>
      </c>
      <c r="S2077" s="245">
        <f t="shared" ref="S2077" si="1429">O2077+Q2077</f>
        <v>0</v>
      </c>
      <c r="T2077" s="246">
        <f t="shared" ref="T2077" si="1430">P2077+R2077</f>
        <v>0</v>
      </c>
      <c r="U2077" s="443">
        <v>0</v>
      </c>
      <c r="V2077" s="444">
        <v>0</v>
      </c>
      <c r="W2077" s="442">
        <v>0</v>
      </c>
      <c r="X2077" s="452">
        <v>0</v>
      </c>
      <c r="Y2077" s="444">
        <v>0</v>
      </c>
      <c r="Z2077" s="442">
        <v>0</v>
      </c>
      <c r="AA2077" s="239">
        <f t="shared" ref="AA2077" si="1431">U2077+X2077</f>
        <v>0</v>
      </c>
      <c r="AB2077" s="229">
        <f t="shared" ref="AB2077" si="1432">W2077+Z2077</f>
        <v>0</v>
      </c>
      <c r="AC2077" s="425">
        <v>0</v>
      </c>
      <c r="AD2077" s="431">
        <v>0</v>
      </c>
      <c r="AE2077" s="425">
        <v>0</v>
      </c>
      <c r="AF2077" s="431">
        <v>0</v>
      </c>
      <c r="AG2077" s="261">
        <f t="shared" si="1425"/>
        <v>0</v>
      </c>
      <c r="AH2077" s="262">
        <f t="shared" si="1426"/>
        <v>0</v>
      </c>
      <c r="AI2077" s="67">
        <f>AD2077/(C2073-AH2080)</f>
        <v>0</v>
      </c>
      <c r="AJ2077" s="66">
        <f>AF2077/(C2073-AH2080)</f>
        <v>0</v>
      </c>
      <c r="AK2077" s="123"/>
      <c r="AL2077" s="126">
        <f>AH2077/C2073</f>
        <v>0</v>
      </c>
    </row>
    <row r="2078" spans="1:38" ht="116.25" customHeight="1" x14ac:dyDescent="0.25">
      <c r="A2078" s="14">
        <v>6</v>
      </c>
      <c r="B2078" s="15" t="s">
        <v>16</v>
      </c>
      <c r="C2078" s="714"/>
      <c r="D2078" s="717"/>
      <c r="E2078" s="163"/>
      <c r="F2078" s="501"/>
      <c r="G2078" s="165"/>
      <c r="H2078" s="503"/>
      <c r="I2078" s="504"/>
      <c r="J2078" s="166"/>
      <c r="K2078" s="504"/>
      <c r="L2078" s="503"/>
      <c r="M2078" s="167"/>
      <c r="N2078" s="266"/>
      <c r="O2078" s="165"/>
      <c r="P2078" s="266"/>
      <c r="Q2078" s="165"/>
      <c r="R2078" s="266"/>
      <c r="S2078" s="167"/>
      <c r="T2078" s="166"/>
      <c r="U2078" s="165"/>
      <c r="V2078" s="168"/>
      <c r="W2078" s="266"/>
      <c r="X2078" s="167"/>
      <c r="Y2078" s="168"/>
      <c r="Z2078" s="266"/>
      <c r="AA2078" s="167"/>
      <c r="AB2078" s="166"/>
      <c r="AC2078" s="165"/>
      <c r="AD2078" s="166"/>
      <c r="AE2078" s="165"/>
      <c r="AF2078" s="166"/>
      <c r="AG2078" s="167">
        <f t="shared" ref="AG2078:AG2085" si="1433">U2078+X2078+AC2078+AE2078</f>
        <v>0</v>
      </c>
      <c r="AH2078" s="166">
        <f t="shared" ref="AH2078:AH2085" si="1434">W2078+Z2078+AD2078+AF2078</f>
        <v>0</v>
      </c>
      <c r="AI2078" s="169">
        <f>AD2078/(C2073-AH2080)</f>
        <v>0</v>
      </c>
      <c r="AJ2078" s="170">
        <f>AF2078/(C2073-AH2080)</f>
        <v>0</v>
      </c>
      <c r="AK2078" s="171"/>
      <c r="AL2078" s="172">
        <f>AH2078/C2073</f>
        <v>0</v>
      </c>
    </row>
    <row r="2079" spans="1:38" ht="65.25" customHeight="1" x14ac:dyDescent="0.25">
      <c r="A2079" s="14">
        <v>7</v>
      </c>
      <c r="B2079" s="15" t="s">
        <v>98</v>
      </c>
      <c r="C2079" s="714"/>
      <c r="D2079" s="717"/>
      <c r="E2079" s="163"/>
      <c r="F2079" s="501"/>
      <c r="G2079" s="165"/>
      <c r="H2079" s="503"/>
      <c r="I2079" s="504"/>
      <c r="J2079" s="166"/>
      <c r="K2079" s="504"/>
      <c r="L2079" s="503"/>
      <c r="M2079" s="167"/>
      <c r="N2079" s="266"/>
      <c r="O2079" s="165"/>
      <c r="P2079" s="266"/>
      <c r="Q2079" s="165"/>
      <c r="R2079" s="266"/>
      <c r="S2079" s="167"/>
      <c r="T2079" s="166"/>
      <c r="U2079" s="165"/>
      <c r="V2079" s="168"/>
      <c r="W2079" s="266"/>
      <c r="X2079" s="167"/>
      <c r="Y2079" s="168"/>
      <c r="Z2079" s="266"/>
      <c r="AA2079" s="167"/>
      <c r="AB2079" s="188"/>
      <c r="AC2079" s="165"/>
      <c r="AD2079" s="166"/>
      <c r="AE2079" s="165"/>
      <c r="AF2079" s="166"/>
      <c r="AG2079" s="162">
        <f t="shared" si="1433"/>
        <v>0</v>
      </c>
      <c r="AH2079" s="166">
        <f t="shared" si="1434"/>
        <v>0</v>
      </c>
      <c r="AI2079" s="169">
        <f>AD2079/(C2073-AH2080)</f>
        <v>0</v>
      </c>
      <c r="AJ2079" s="170">
        <f>AF2079/(C2073-AH2080)</f>
        <v>0</v>
      </c>
      <c r="AK2079" s="171"/>
      <c r="AL2079" s="173">
        <f>AH2079/C2073</f>
        <v>0</v>
      </c>
    </row>
    <row r="2080" spans="1:38" ht="59.25" customHeight="1" x14ac:dyDescent="0.25">
      <c r="A2080" s="14">
        <v>8</v>
      </c>
      <c r="B2080" s="15" t="s">
        <v>97</v>
      </c>
      <c r="C2080" s="714"/>
      <c r="D2080" s="717"/>
      <c r="E2080" s="189"/>
      <c r="F2080" s="190"/>
      <c r="G2080" s="174"/>
      <c r="H2080" s="175"/>
      <c r="I2080" s="504"/>
      <c r="J2080" s="166"/>
      <c r="K2080" s="504"/>
      <c r="L2080" s="503"/>
      <c r="M2080" s="191"/>
      <c r="N2080" s="265"/>
      <c r="O2080" s="174"/>
      <c r="P2080" s="175"/>
      <c r="Q2080" s="174"/>
      <c r="R2080" s="175"/>
      <c r="S2080" s="191"/>
      <c r="T2080" s="164"/>
      <c r="U2080" s="165"/>
      <c r="V2080" s="168"/>
      <c r="W2080" s="266"/>
      <c r="X2080" s="167"/>
      <c r="Y2080" s="168"/>
      <c r="Z2080" s="266"/>
      <c r="AA2080" s="191"/>
      <c r="AB2080" s="164"/>
      <c r="AC2080" s="165"/>
      <c r="AD2080" s="166"/>
      <c r="AE2080" s="165"/>
      <c r="AF2080" s="166"/>
      <c r="AG2080" s="167">
        <f t="shared" si="1433"/>
        <v>0</v>
      </c>
      <c r="AH2080" s="166">
        <f t="shared" si="1434"/>
        <v>0</v>
      </c>
      <c r="AI2080" s="169" t="e">
        <f t="shared" ref="AI2080" si="1435">AD2080/(C2075-AH2082)</f>
        <v>#DIV/0!</v>
      </c>
      <c r="AJ2080" s="170">
        <f>AF2080/(C2073-AH2080)</f>
        <v>0</v>
      </c>
      <c r="AK2080" s="171">
        <f>AH2086/C2073</f>
        <v>0.16949382690258832</v>
      </c>
      <c r="AL2080" s="172">
        <f>AH2080/C2073</f>
        <v>0</v>
      </c>
    </row>
    <row r="2081" spans="1:38" ht="60" customHeight="1" x14ac:dyDescent="0.25">
      <c r="A2081" s="14">
        <v>9</v>
      </c>
      <c r="B2081" s="15" t="s">
        <v>7</v>
      </c>
      <c r="C2081" s="714"/>
      <c r="D2081" s="717"/>
      <c r="E2081" s="163"/>
      <c r="F2081" s="501"/>
      <c r="G2081" s="165"/>
      <c r="H2081" s="503"/>
      <c r="I2081" s="504"/>
      <c r="J2081" s="166"/>
      <c r="K2081" s="504"/>
      <c r="L2081" s="503"/>
      <c r="M2081" s="167"/>
      <c r="N2081" s="266"/>
      <c r="O2081" s="165"/>
      <c r="P2081" s="266"/>
      <c r="Q2081" s="165"/>
      <c r="R2081" s="266"/>
      <c r="S2081" s="167"/>
      <c r="T2081" s="166"/>
      <c r="U2081" s="165"/>
      <c r="V2081" s="168"/>
      <c r="W2081" s="266"/>
      <c r="X2081" s="167"/>
      <c r="Y2081" s="168"/>
      <c r="Z2081" s="266"/>
      <c r="AA2081" s="167"/>
      <c r="AB2081" s="166"/>
      <c r="AC2081" s="165"/>
      <c r="AD2081" s="166"/>
      <c r="AE2081" s="165"/>
      <c r="AF2081" s="166"/>
      <c r="AG2081" s="167">
        <f t="shared" si="1433"/>
        <v>0</v>
      </c>
      <c r="AH2081" s="166">
        <f t="shared" si="1434"/>
        <v>0</v>
      </c>
      <c r="AI2081" s="169">
        <f>AD2081/(C2073-AH2080)</f>
        <v>0</v>
      </c>
      <c r="AJ2081" s="170">
        <f>AF2081/(C2073-AH2080)</f>
        <v>0</v>
      </c>
      <c r="AK2081" s="171"/>
      <c r="AL2081" s="172">
        <f>AH2081/C2073</f>
        <v>0</v>
      </c>
    </row>
    <row r="2082" spans="1:38" ht="73.5" customHeight="1" x14ac:dyDescent="0.25">
      <c r="A2082" s="14">
        <v>10</v>
      </c>
      <c r="B2082" s="15" t="s">
        <v>8</v>
      </c>
      <c r="C2082" s="714"/>
      <c r="D2082" s="717"/>
      <c r="E2082" s="163"/>
      <c r="F2082" s="501"/>
      <c r="G2082" s="165"/>
      <c r="H2082" s="503"/>
      <c r="I2082" s="504"/>
      <c r="J2082" s="166"/>
      <c r="K2082" s="504"/>
      <c r="L2082" s="503"/>
      <c r="M2082" s="167"/>
      <c r="N2082" s="266"/>
      <c r="O2082" s="165"/>
      <c r="P2082" s="266"/>
      <c r="Q2082" s="165"/>
      <c r="R2082" s="266"/>
      <c r="S2082" s="167"/>
      <c r="T2082" s="166"/>
      <c r="U2082" s="165"/>
      <c r="V2082" s="168"/>
      <c r="W2082" s="266"/>
      <c r="X2082" s="167"/>
      <c r="Y2082" s="168"/>
      <c r="Z2082" s="266"/>
      <c r="AA2082" s="167"/>
      <c r="AB2082" s="166"/>
      <c r="AC2082" s="174"/>
      <c r="AD2082" s="175"/>
      <c r="AE2082" s="174"/>
      <c r="AF2082" s="175"/>
      <c r="AG2082" s="167">
        <f t="shared" si="1433"/>
        <v>0</v>
      </c>
      <c r="AH2082" s="166">
        <f t="shared" si="1434"/>
        <v>0</v>
      </c>
      <c r="AI2082" s="169">
        <f>AD2082/(C2073-AH2080)</f>
        <v>0</v>
      </c>
      <c r="AJ2082" s="170">
        <f>AF2082/(C2073-AH2080)</f>
        <v>0</v>
      </c>
      <c r="AK2082" s="171"/>
      <c r="AL2082" s="172">
        <f>AH2082/C2073</f>
        <v>0</v>
      </c>
    </row>
    <row r="2083" spans="1:38" ht="120" customHeight="1" x14ac:dyDescent="0.25">
      <c r="A2083" s="14">
        <v>11</v>
      </c>
      <c r="B2083" s="15" t="s">
        <v>12</v>
      </c>
      <c r="C2083" s="714"/>
      <c r="D2083" s="717"/>
      <c r="E2083" s="163"/>
      <c r="F2083" s="501"/>
      <c r="G2083" s="165"/>
      <c r="H2083" s="503"/>
      <c r="I2083" s="504"/>
      <c r="J2083" s="166"/>
      <c r="K2083" s="504"/>
      <c r="L2083" s="503"/>
      <c r="M2083" s="167"/>
      <c r="N2083" s="266"/>
      <c r="O2083" s="165"/>
      <c r="P2083" s="266"/>
      <c r="Q2083" s="165"/>
      <c r="R2083" s="266"/>
      <c r="S2083" s="167"/>
      <c r="T2083" s="166"/>
      <c r="U2083" s="165"/>
      <c r="V2083" s="168"/>
      <c r="W2083" s="266"/>
      <c r="X2083" s="167"/>
      <c r="Y2083" s="168"/>
      <c r="Z2083" s="266"/>
      <c r="AA2083" s="167"/>
      <c r="AB2083" s="166"/>
      <c r="AC2083" s="165"/>
      <c r="AD2083" s="166"/>
      <c r="AE2083" s="165"/>
      <c r="AF2083" s="166"/>
      <c r="AG2083" s="167">
        <f t="shared" si="1433"/>
        <v>0</v>
      </c>
      <c r="AH2083" s="166">
        <f t="shared" si="1434"/>
        <v>0</v>
      </c>
      <c r="AI2083" s="169">
        <f>AD2083/(C2073-AH2080)</f>
        <v>0</v>
      </c>
      <c r="AJ2083" s="170">
        <f>AF2083/(C2073-AH2080)</f>
        <v>0</v>
      </c>
      <c r="AK2083" s="171"/>
      <c r="AL2083" s="172">
        <f>AH2083/C2073</f>
        <v>0</v>
      </c>
    </row>
    <row r="2084" spans="1:38" ht="63.75" customHeight="1" x14ac:dyDescent="0.25">
      <c r="A2084" s="14">
        <v>12</v>
      </c>
      <c r="B2084" s="15" t="s">
        <v>9</v>
      </c>
      <c r="C2084" s="714"/>
      <c r="D2084" s="717"/>
      <c r="E2084" s="163"/>
      <c r="F2084" s="501"/>
      <c r="G2084" s="165"/>
      <c r="H2084" s="503"/>
      <c r="I2084" s="504"/>
      <c r="J2084" s="166"/>
      <c r="K2084" s="504"/>
      <c r="L2084" s="503"/>
      <c r="M2084" s="167"/>
      <c r="N2084" s="266"/>
      <c r="O2084" s="165"/>
      <c r="P2084" s="266"/>
      <c r="Q2084" s="165"/>
      <c r="R2084" s="266"/>
      <c r="S2084" s="167"/>
      <c r="T2084" s="166"/>
      <c r="U2084" s="165"/>
      <c r="V2084" s="168"/>
      <c r="W2084" s="266"/>
      <c r="X2084" s="167"/>
      <c r="Y2084" s="168"/>
      <c r="Z2084" s="266"/>
      <c r="AA2084" s="167"/>
      <c r="AB2084" s="166"/>
      <c r="AC2084" s="165"/>
      <c r="AD2084" s="166"/>
      <c r="AE2084" s="165"/>
      <c r="AF2084" s="166"/>
      <c r="AG2084" s="167">
        <f t="shared" si="1433"/>
        <v>0</v>
      </c>
      <c r="AH2084" s="166">
        <f t="shared" si="1434"/>
        <v>0</v>
      </c>
      <c r="AI2084" s="169">
        <f>AD2084/(C2073-AH2080)</f>
        <v>0</v>
      </c>
      <c r="AJ2084" s="170">
        <f>AF2084/(C2073-AH2080)</f>
        <v>0</v>
      </c>
      <c r="AK2084" s="171"/>
      <c r="AL2084" s="172">
        <f>AH2084/C2073</f>
        <v>0</v>
      </c>
    </row>
    <row r="2085" spans="1:38" ht="62.25" customHeight="1" thickBot="1" x14ac:dyDescent="0.3">
      <c r="A2085" s="16">
        <v>13</v>
      </c>
      <c r="B2085" s="17" t="s">
        <v>10</v>
      </c>
      <c r="C2085" s="715"/>
      <c r="D2085" s="718"/>
      <c r="E2085" s="176"/>
      <c r="F2085" s="177"/>
      <c r="G2085" s="178"/>
      <c r="H2085" s="179"/>
      <c r="I2085" s="269"/>
      <c r="J2085" s="180"/>
      <c r="K2085" s="269"/>
      <c r="L2085" s="268"/>
      <c r="M2085" s="181"/>
      <c r="N2085" s="268"/>
      <c r="O2085" s="178"/>
      <c r="P2085" s="179"/>
      <c r="Q2085" s="178"/>
      <c r="R2085" s="179"/>
      <c r="S2085" s="182"/>
      <c r="T2085" s="179"/>
      <c r="U2085" s="178"/>
      <c r="V2085" s="183"/>
      <c r="W2085" s="179"/>
      <c r="X2085" s="182"/>
      <c r="Y2085" s="183"/>
      <c r="Z2085" s="179"/>
      <c r="AA2085" s="182"/>
      <c r="AB2085" s="179"/>
      <c r="AC2085" s="178"/>
      <c r="AD2085" s="179"/>
      <c r="AE2085" s="178"/>
      <c r="AF2085" s="179"/>
      <c r="AG2085" s="182">
        <f t="shared" si="1433"/>
        <v>0</v>
      </c>
      <c r="AH2085" s="179">
        <f t="shared" si="1434"/>
        <v>0</v>
      </c>
      <c r="AI2085" s="184">
        <f>AD2085/(C2073-AH2080)</f>
        <v>0</v>
      </c>
      <c r="AJ2085" s="185">
        <f>AF2085/(C2073-AH2080)</f>
        <v>0</v>
      </c>
      <c r="AK2085" s="186"/>
      <c r="AL2085" s="187">
        <f>AH2085/C2073</f>
        <v>0</v>
      </c>
    </row>
    <row r="2086" spans="1:38" ht="29.25" customHeight="1" thickBot="1" x14ac:dyDescent="0.3">
      <c r="A2086" s="719" t="s">
        <v>40</v>
      </c>
      <c r="B2086" s="720"/>
      <c r="C2086" s="11">
        <f>C2073</f>
        <v>95738</v>
      </c>
      <c r="D2086" s="11">
        <f>D2073</f>
        <v>79511</v>
      </c>
      <c r="E2086" s="56">
        <f t="shared" ref="E2086:L2086" si="1436">SUM(E2073:E2085)</f>
        <v>1</v>
      </c>
      <c r="F2086" s="236">
        <f t="shared" si="1436"/>
        <v>19115.5</v>
      </c>
      <c r="G2086" s="56">
        <f t="shared" si="1436"/>
        <v>7</v>
      </c>
      <c r="H2086" s="236">
        <f t="shared" si="1436"/>
        <v>147813.13</v>
      </c>
      <c r="I2086" s="241">
        <f t="shared" si="1436"/>
        <v>0</v>
      </c>
      <c r="J2086" s="57">
        <f t="shared" si="1436"/>
        <v>0</v>
      </c>
      <c r="K2086" s="241">
        <f t="shared" si="1436"/>
        <v>4</v>
      </c>
      <c r="L2086" s="244">
        <f t="shared" si="1436"/>
        <v>95738</v>
      </c>
      <c r="M2086" s="51">
        <f>SUM(M2073:M2085)</f>
        <v>4</v>
      </c>
      <c r="N2086" s="244">
        <f>SUM(N2073:N2085)</f>
        <v>95738</v>
      </c>
      <c r="O2086" s="97">
        <f>SUM(O2073:O2085)</f>
        <v>0</v>
      </c>
      <c r="P2086" s="236">
        <f>SUM(P2073:P2085)</f>
        <v>0</v>
      </c>
      <c r="Q2086" s="86">
        <f t="shared" ref="Q2086:AJ2086" si="1437">SUM(Q2073:Q2085)</f>
        <v>0</v>
      </c>
      <c r="R2086" s="236">
        <f t="shared" si="1437"/>
        <v>0</v>
      </c>
      <c r="S2086" s="75">
        <f t="shared" si="1437"/>
        <v>0</v>
      </c>
      <c r="T2086" s="46">
        <f t="shared" si="1437"/>
        <v>0</v>
      </c>
      <c r="U2086" s="86">
        <f t="shared" si="1437"/>
        <v>0</v>
      </c>
      <c r="V2086" s="236">
        <f t="shared" si="1437"/>
        <v>0</v>
      </c>
      <c r="W2086" s="236">
        <f t="shared" si="1437"/>
        <v>0</v>
      </c>
      <c r="X2086" s="75">
        <f t="shared" si="1437"/>
        <v>0</v>
      </c>
      <c r="Y2086" s="236">
        <f t="shared" si="1437"/>
        <v>0</v>
      </c>
      <c r="Z2086" s="236">
        <f t="shared" si="1437"/>
        <v>0</v>
      </c>
      <c r="AA2086" s="75">
        <f t="shared" si="1437"/>
        <v>0</v>
      </c>
      <c r="AB2086" s="46">
        <f t="shared" si="1437"/>
        <v>0</v>
      </c>
      <c r="AC2086" s="86">
        <f t="shared" si="1437"/>
        <v>0</v>
      </c>
      <c r="AD2086" s="46">
        <f t="shared" si="1437"/>
        <v>0</v>
      </c>
      <c r="AE2086" s="86">
        <f t="shared" si="1437"/>
        <v>1</v>
      </c>
      <c r="AF2086" s="46">
        <f t="shared" si="1437"/>
        <v>16227</v>
      </c>
      <c r="AG2086" s="75">
        <f t="shared" si="1437"/>
        <v>1</v>
      </c>
      <c r="AH2086" s="46">
        <f t="shared" si="1437"/>
        <v>16227</v>
      </c>
      <c r="AI2086" s="87" t="e">
        <f t="shared" si="1437"/>
        <v>#DIV/0!</v>
      </c>
      <c r="AJ2086" s="87">
        <f t="shared" si="1437"/>
        <v>0.16949382690258832</v>
      </c>
      <c r="AK2086" s="130">
        <f>AK2080</f>
        <v>0.16949382690258832</v>
      </c>
      <c r="AL2086" s="128">
        <f>AH2086/C2073</f>
        <v>0.16949382690258832</v>
      </c>
    </row>
    <row r="2087" spans="1:38" ht="21.75" thickBot="1" x14ac:dyDescent="0.3">
      <c r="AF2087" s="24" t="s">
        <v>113</v>
      </c>
      <c r="AG2087" s="72">
        <v>4.3499999999999996</v>
      </c>
      <c r="AH2087" s="25">
        <f>AH2086/AG2087</f>
        <v>3730.344827586207</v>
      </c>
    </row>
    <row r="2088" spans="1:38" ht="15.75" thickTop="1" x14ac:dyDescent="0.25">
      <c r="A2088" s="721" t="s">
        <v>45</v>
      </c>
      <c r="B2088" s="722"/>
      <c r="C2088" s="722"/>
      <c r="D2088" s="722"/>
      <c r="E2088" s="722"/>
      <c r="F2088" s="722"/>
      <c r="G2088" s="722"/>
      <c r="H2088" s="722"/>
      <c r="I2088" s="722"/>
      <c r="J2088" s="722"/>
      <c r="K2088" s="723"/>
      <c r="L2088" s="722"/>
      <c r="M2088" s="722"/>
      <c r="N2088" s="722"/>
      <c r="O2088" s="722"/>
      <c r="P2088" s="722"/>
      <c r="Q2088" s="724"/>
    </row>
    <row r="2089" spans="1:38" ht="18.75" x14ac:dyDescent="0.3">
      <c r="A2089" s="725"/>
      <c r="B2089" s="726"/>
      <c r="C2089" s="726"/>
      <c r="D2089" s="726"/>
      <c r="E2089" s="726"/>
      <c r="F2089" s="726"/>
      <c r="G2089" s="726"/>
      <c r="H2089" s="726"/>
      <c r="I2089" s="726"/>
      <c r="J2089" s="726"/>
      <c r="K2089" s="727"/>
      <c r="L2089" s="726"/>
      <c r="M2089" s="726"/>
      <c r="N2089" s="726"/>
      <c r="O2089" s="726"/>
      <c r="P2089" s="726"/>
      <c r="Q2089" s="728"/>
      <c r="AF2089" s="33"/>
    </row>
    <row r="2090" spans="1:38" ht="15.75" x14ac:dyDescent="0.25">
      <c r="A2090" s="725"/>
      <c r="B2090" s="726"/>
      <c r="C2090" s="726"/>
      <c r="D2090" s="726"/>
      <c r="E2090" s="726"/>
      <c r="F2090" s="726"/>
      <c r="G2090" s="726"/>
      <c r="H2090" s="726"/>
      <c r="I2090" s="726"/>
      <c r="J2090" s="726"/>
      <c r="K2090" s="727"/>
      <c r="L2090" s="726"/>
      <c r="M2090" s="726"/>
      <c r="N2090" s="726"/>
      <c r="O2090" s="726"/>
      <c r="P2090" s="726"/>
      <c r="Q2090" s="728"/>
      <c r="AE2090" s="34" t="s">
        <v>66</v>
      </c>
      <c r="AF2090" s="24"/>
    </row>
    <row r="2091" spans="1:38" ht="15.75" x14ac:dyDescent="0.25">
      <c r="A2091" s="725"/>
      <c r="B2091" s="726"/>
      <c r="C2091" s="726"/>
      <c r="D2091" s="726"/>
      <c r="E2091" s="726"/>
      <c r="F2091" s="726"/>
      <c r="G2091" s="726"/>
      <c r="H2091" s="726"/>
      <c r="I2091" s="726"/>
      <c r="J2091" s="726"/>
      <c r="K2091" s="727"/>
      <c r="L2091" s="726"/>
      <c r="M2091" s="726"/>
      <c r="N2091" s="726"/>
      <c r="O2091" s="726"/>
      <c r="P2091" s="726"/>
      <c r="Q2091" s="728"/>
      <c r="AE2091" s="34" t="s">
        <v>46</v>
      </c>
      <c r="AF2091" s="54">
        <f>(Z2086-Z2080)+(AF2086-AF2080)</f>
        <v>16227</v>
      </c>
    </row>
    <row r="2092" spans="1:38" ht="15.75" x14ac:dyDescent="0.25">
      <c r="A2092" s="725"/>
      <c r="B2092" s="726"/>
      <c r="C2092" s="726"/>
      <c r="D2092" s="726"/>
      <c r="E2092" s="726"/>
      <c r="F2092" s="726"/>
      <c r="G2092" s="726"/>
      <c r="H2092" s="726"/>
      <c r="I2092" s="726"/>
      <c r="J2092" s="726"/>
      <c r="K2092" s="727"/>
      <c r="L2092" s="726"/>
      <c r="M2092" s="726"/>
      <c r="N2092" s="726"/>
      <c r="O2092" s="726"/>
      <c r="P2092" s="726"/>
      <c r="Q2092" s="728"/>
      <c r="AE2092" s="34" t="s">
        <v>47</v>
      </c>
      <c r="AF2092" s="54">
        <f>W2086+AD2086</f>
        <v>0</v>
      </c>
    </row>
    <row r="2093" spans="1:38" ht="15.75" x14ac:dyDescent="0.25">
      <c r="A2093" s="725"/>
      <c r="B2093" s="726"/>
      <c r="C2093" s="726"/>
      <c r="D2093" s="726"/>
      <c r="E2093" s="726"/>
      <c r="F2093" s="726"/>
      <c r="G2093" s="726"/>
      <c r="H2093" s="726"/>
      <c r="I2093" s="726"/>
      <c r="J2093" s="726"/>
      <c r="K2093" s="727"/>
      <c r="L2093" s="726"/>
      <c r="M2093" s="726"/>
      <c r="N2093" s="726"/>
      <c r="O2093" s="726"/>
      <c r="P2093" s="726"/>
      <c r="Q2093" s="728"/>
      <c r="AE2093" s="34" t="s">
        <v>48</v>
      </c>
      <c r="AF2093" s="54">
        <f>Z2080+AF2080</f>
        <v>0</v>
      </c>
    </row>
    <row r="2094" spans="1:38" ht="15.75" x14ac:dyDescent="0.25">
      <c r="A2094" s="725"/>
      <c r="B2094" s="726"/>
      <c r="C2094" s="726"/>
      <c r="D2094" s="726"/>
      <c r="E2094" s="726"/>
      <c r="F2094" s="726"/>
      <c r="G2094" s="726"/>
      <c r="H2094" s="726"/>
      <c r="I2094" s="726"/>
      <c r="J2094" s="726"/>
      <c r="K2094" s="727"/>
      <c r="L2094" s="726"/>
      <c r="M2094" s="726"/>
      <c r="N2094" s="726"/>
      <c r="O2094" s="726"/>
      <c r="P2094" s="726"/>
      <c r="Q2094" s="728"/>
      <c r="AE2094" s="34" t="s">
        <v>49</v>
      </c>
      <c r="AF2094" s="55">
        <f>SUM(AF2091:AF2093)</f>
        <v>16227</v>
      </c>
    </row>
    <row r="2095" spans="1:38" x14ac:dyDescent="0.25">
      <c r="A2095" s="725"/>
      <c r="B2095" s="726"/>
      <c r="C2095" s="726"/>
      <c r="D2095" s="726"/>
      <c r="E2095" s="726"/>
      <c r="F2095" s="726"/>
      <c r="G2095" s="726"/>
      <c r="H2095" s="726"/>
      <c r="I2095" s="726"/>
      <c r="J2095" s="726"/>
      <c r="K2095" s="727"/>
      <c r="L2095" s="726"/>
      <c r="M2095" s="726"/>
      <c r="N2095" s="726"/>
      <c r="O2095" s="726"/>
      <c r="P2095" s="726"/>
      <c r="Q2095" s="728"/>
    </row>
    <row r="2096" spans="1:38" ht="15.75" thickBot="1" x14ac:dyDescent="0.3">
      <c r="A2096" s="729"/>
      <c r="B2096" s="730"/>
      <c r="C2096" s="730"/>
      <c r="D2096" s="730"/>
      <c r="E2096" s="730"/>
      <c r="F2096" s="730"/>
      <c r="G2096" s="730"/>
      <c r="H2096" s="730"/>
      <c r="I2096" s="730"/>
      <c r="J2096" s="730"/>
      <c r="K2096" s="731"/>
      <c r="L2096" s="730"/>
      <c r="M2096" s="730"/>
      <c r="N2096" s="730"/>
      <c r="O2096" s="730"/>
      <c r="P2096" s="730"/>
      <c r="Q2096" s="732"/>
    </row>
    <row r="2097" spans="1:39" ht="15.75" thickTop="1" x14ac:dyDescent="0.25"/>
    <row r="2099" spans="1:39" ht="15.75" thickBot="1" x14ac:dyDescent="0.3"/>
    <row r="2100" spans="1:39" ht="27" thickBot="1" x14ac:dyDescent="0.3">
      <c r="A2100" s="733" t="s">
        <v>150</v>
      </c>
      <c r="B2100" s="734"/>
      <c r="C2100" s="734"/>
      <c r="D2100" s="734"/>
      <c r="E2100" s="734"/>
      <c r="F2100" s="734"/>
      <c r="G2100" s="734"/>
      <c r="H2100" s="734"/>
      <c r="I2100" s="734"/>
      <c r="J2100" s="734"/>
      <c r="K2100" s="735"/>
      <c r="L2100" s="734"/>
      <c r="M2100" s="734"/>
      <c r="N2100" s="734"/>
      <c r="O2100" s="734"/>
      <c r="P2100" s="734"/>
      <c r="Q2100" s="734"/>
      <c r="R2100" s="734"/>
      <c r="S2100" s="734"/>
      <c r="T2100" s="734"/>
      <c r="U2100" s="734"/>
      <c r="V2100" s="734"/>
      <c r="W2100" s="734"/>
      <c r="X2100" s="734"/>
      <c r="Y2100" s="734"/>
      <c r="Z2100" s="734"/>
      <c r="AA2100" s="734"/>
      <c r="AB2100" s="734"/>
      <c r="AC2100" s="734"/>
      <c r="AD2100" s="734"/>
      <c r="AE2100" s="734"/>
      <c r="AF2100" s="734"/>
      <c r="AG2100" s="734"/>
      <c r="AH2100" s="734"/>
      <c r="AI2100" s="734"/>
      <c r="AJ2100" s="734"/>
      <c r="AK2100" s="736"/>
      <c r="AL2100" s="73"/>
      <c r="AM2100" s="45"/>
    </row>
    <row r="2101" spans="1:39" ht="21" customHeight="1" x14ac:dyDescent="0.25">
      <c r="A2101" s="737" t="s">
        <v>114</v>
      </c>
      <c r="B2101" s="738"/>
      <c r="C2101" s="744" t="s">
        <v>41</v>
      </c>
      <c r="D2101" s="745"/>
      <c r="E2101" s="748" t="s">
        <v>100</v>
      </c>
      <c r="F2101" s="749"/>
      <c r="G2101" s="749"/>
      <c r="H2101" s="749"/>
      <c r="I2101" s="749"/>
      <c r="J2101" s="749"/>
      <c r="K2101" s="750"/>
      <c r="L2101" s="749"/>
      <c r="M2101" s="749"/>
      <c r="N2101" s="749"/>
      <c r="O2101" s="754" t="s">
        <v>77</v>
      </c>
      <c r="P2101" s="755"/>
      <c r="Q2101" s="755"/>
      <c r="R2101" s="755"/>
      <c r="S2101" s="755"/>
      <c r="T2101" s="755"/>
      <c r="U2101" s="755"/>
      <c r="V2101" s="755"/>
      <c r="W2101" s="755"/>
      <c r="X2101" s="755"/>
      <c r="Y2101" s="755"/>
      <c r="Z2101" s="755"/>
      <c r="AA2101" s="755"/>
      <c r="AB2101" s="755"/>
      <c r="AC2101" s="755"/>
      <c r="AD2101" s="755"/>
      <c r="AE2101" s="755"/>
      <c r="AF2101" s="755"/>
      <c r="AG2101" s="755"/>
      <c r="AH2101" s="755"/>
      <c r="AI2101" s="755"/>
      <c r="AJ2101" s="755"/>
      <c r="AK2101" s="756"/>
      <c r="AL2101" s="63"/>
    </row>
    <row r="2102" spans="1:39" ht="36" customHeight="1" thickBot="1" x14ac:dyDescent="0.3">
      <c r="A2102" s="739"/>
      <c r="B2102" s="740"/>
      <c r="C2102" s="746"/>
      <c r="D2102" s="747"/>
      <c r="E2102" s="751"/>
      <c r="F2102" s="752"/>
      <c r="G2102" s="752"/>
      <c r="H2102" s="752"/>
      <c r="I2102" s="752"/>
      <c r="J2102" s="752"/>
      <c r="K2102" s="753"/>
      <c r="L2102" s="752"/>
      <c r="M2102" s="752"/>
      <c r="N2102" s="752"/>
      <c r="O2102" s="757"/>
      <c r="P2102" s="758"/>
      <c r="Q2102" s="758"/>
      <c r="R2102" s="758"/>
      <c r="S2102" s="758"/>
      <c r="T2102" s="758"/>
      <c r="U2102" s="758"/>
      <c r="V2102" s="758"/>
      <c r="W2102" s="758"/>
      <c r="X2102" s="758"/>
      <c r="Y2102" s="758"/>
      <c r="Z2102" s="758"/>
      <c r="AA2102" s="758"/>
      <c r="AB2102" s="758"/>
      <c r="AC2102" s="758"/>
      <c r="AD2102" s="758"/>
      <c r="AE2102" s="758"/>
      <c r="AF2102" s="758"/>
      <c r="AG2102" s="758"/>
      <c r="AH2102" s="758"/>
      <c r="AI2102" s="758"/>
      <c r="AJ2102" s="758"/>
      <c r="AK2102" s="759"/>
      <c r="AL2102" s="63"/>
    </row>
    <row r="2103" spans="1:39" s="33" customFormat="1" ht="84" customHeight="1" thickBot="1" x14ac:dyDescent="0.35">
      <c r="A2103" s="739"/>
      <c r="B2103" s="741"/>
      <c r="C2103" s="760" t="s">
        <v>43</v>
      </c>
      <c r="D2103" s="762" t="s">
        <v>44</v>
      </c>
      <c r="E2103" s="764" t="s">
        <v>59</v>
      </c>
      <c r="F2103" s="765"/>
      <c r="G2103" s="765"/>
      <c r="H2103" s="766"/>
      <c r="I2103" s="767" t="s">
        <v>58</v>
      </c>
      <c r="J2103" s="768"/>
      <c r="K2103" s="769"/>
      <c r="L2103" s="770"/>
      <c r="M2103" s="771" t="s">
        <v>49</v>
      </c>
      <c r="N2103" s="772"/>
      <c r="O2103" s="773" t="s">
        <v>103</v>
      </c>
      <c r="P2103" s="774"/>
      <c r="Q2103" s="774"/>
      <c r="R2103" s="775"/>
      <c r="S2103" s="776" t="s">
        <v>49</v>
      </c>
      <c r="T2103" s="777"/>
      <c r="U2103" s="778" t="s">
        <v>104</v>
      </c>
      <c r="V2103" s="779"/>
      <c r="W2103" s="779"/>
      <c r="X2103" s="779"/>
      <c r="Y2103" s="779"/>
      <c r="Z2103" s="780"/>
      <c r="AA2103" s="781" t="s">
        <v>49</v>
      </c>
      <c r="AB2103" s="782"/>
      <c r="AC2103" s="783" t="s">
        <v>105</v>
      </c>
      <c r="AD2103" s="784"/>
      <c r="AE2103" s="784"/>
      <c r="AF2103" s="785"/>
      <c r="AG2103" s="786" t="s">
        <v>49</v>
      </c>
      <c r="AH2103" s="787"/>
      <c r="AI2103" s="788" t="s">
        <v>23</v>
      </c>
      <c r="AJ2103" s="789"/>
      <c r="AK2103" s="790"/>
      <c r="AL2103" s="62"/>
    </row>
    <row r="2104" spans="1:39" ht="113.25" thickBot="1" x14ac:dyDescent="0.3">
      <c r="A2104" s="742"/>
      <c r="B2104" s="743"/>
      <c r="C2104" s="761"/>
      <c r="D2104" s="763"/>
      <c r="E2104" s="91" t="s">
        <v>81</v>
      </c>
      <c r="F2104" s="619" t="s">
        <v>82</v>
      </c>
      <c r="G2104" s="91" t="s">
        <v>83</v>
      </c>
      <c r="H2104" s="619" t="s">
        <v>84</v>
      </c>
      <c r="I2104" s="197" t="s">
        <v>81</v>
      </c>
      <c r="J2104" s="64" t="s">
        <v>92</v>
      </c>
      <c r="K2104" s="197" t="s">
        <v>93</v>
      </c>
      <c r="L2104" s="64" t="s">
        <v>94</v>
      </c>
      <c r="M2104" s="98" t="s">
        <v>85</v>
      </c>
      <c r="N2104" s="207" t="s">
        <v>86</v>
      </c>
      <c r="O2104" s="100" t="s">
        <v>87</v>
      </c>
      <c r="P2104" s="102" t="s">
        <v>101</v>
      </c>
      <c r="Q2104" s="100" t="s">
        <v>88</v>
      </c>
      <c r="R2104" s="102" t="s">
        <v>102</v>
      </c>
      <c r="S2104" s="103" t="s">
        <v>89</v>
      </c>
      <c r="T2104" s="213" t="s">
        <v>90</v>
      </c>
      <c r="U2104" s="104" t="s">
        <v>87</v>
      </c>
      <c r="V2104" s="107" t="s">
        <v>106</v>
      </c>
      <c r="W2104" s="105" t="s">
        <v>107</v>
      </c>
      <c r="X2104" s="108" t="s">
        <v>88</v>
      </c>
      <c r="Y2104" s="107" t="s">
        <v>108</v>
      </c>
      <c r="Z2104" s="105" t="s">
        <v>109</v>
      </c>
      <c r="AA2104" s="110" t="s">
        <v>95</v>
      </c>
      <c r="AB2104" s="111" t="s">
        <v>96</v>
      </c>
      <c r="AC2104" s="112" t="s">
        <v>87</v>
      </c>
      <c r="AD2104" s="113" t="s">
        <v>101</v>
      </c>
      <c r="AE2104" s="112" t="s">
        <v>88</v>
      </c>
      <c r="AF2104" s="113" t="s">
        <v>102</v>
      </c>
      <c r="AG2104" s="114" t="s">
        <v>91</v>
      </c>
      <c r="AH2104" s="115" t="s">
        <v>110</v>
      </c>
      <c r="AI2104" s="120" t="s">
        <v>111</v>
      </c>
      <c r="AJ2104" s="122" t="s">
        <v>112</v>
      </c>
      <c r="AK2104" s="151" t="s">
        <v>79</v>
      </c>
      <c r="AL2104" s="58"/>
      <c r="AM2104" s="59"/>
    </row>
    <row r="2105" spans="1:39" ht="15.75" thickBot="1" x14ac:dyDescent="0.3">
      <c r="A2105" s="708" t="s">
        <v>1</v>
      </c>
      <c r="B2105" s="709"/>
      <c r="C2105" s="139" t="s">
        <v>2</v>
      </c>
      <c r="D2105" s="143" t="s">
        <v>3</v>
      </c>
      <c r="E2105" s="144" t="s">
        <v>4</v>
      </c>
      <c r="F2105" s="264" t="s">
        <v>5</v>
      </c>
      <c r="G2105" s="144" t="s">
        <v>33</v>
      </c>
      <c r="H2105" s="264" t="s">
        <v>34</v>
      </c>
      <c r="I2105" s="263" t="s">
        <v>18</v>
      </c>
      <c r="J2105" s="146" t="s">
        <v>19</v>
      </c>
      <c r="K2105" s="263" t="s">
        <v>20</v>
      </c>
      <c r="L2105" s="264" t="s">
        <v>21</v>
      </c>
      <c r="M2105" s="145" t="s">
        <v>22</v>
      </c>
      <c r="N2105" s="264" t="s">
        <v>35</v>
      </c>
      <c r="O2105" s="144" t="s">
        <v>36</v>
      </c>
      <c r="P2105" s="264" t="s">
        <v>37</v>
      </c>
      <c r="Q2105" s="144" t="s">
        <v>38</v>
      </c>
      <c r="R2105" s="264" t="s">
        <v>24</v>
      </c>
      <c r="S2105" s="145" t="s">
        <v>25</v>
      </c>
      <c r="T2105" s="146" t="s">
        <v>26</v>
      </c>
      <c r="U2105" s="144" t="s">
        <v>27</v>
      </c>
      <c r="V2105" s="88" t="s">
        <v>28</v>
      </c>
      <c r="W2105" s="147" t="s">
        <v>29</v>
      </c>
      <c r="X2105" s="148" t="s">
        <v>30</v>
      </c>
      <c r="Y2105" s="89" t="s">
        <v>31</v>
      </c>
      <c r="Z2105" s="264" t="s">
        <v>32</v>
      </c>
      <c r="AA2105" s="145" t="s">
        <v>51</v>
      </c>
      <c r="AB2105" s="140" t="s">
        <v>52</v>
      </c>
      <c r="AC2105" s="144" t="s">
        <v>53</v>
      </c>
      <c r="AD2105" s="140" t="s">
        <v>54</v>
      </c>
      <c r="AE2105" s="144" t="s">
        <v>55</v>
      </c>
      <c r="AF2105" s="140" t="s">
        <v>56</v>
      </c>
      <c r="AG2105" s="145" t="s">
        <v>60</v>
      </c>
      <c r="AH2105" s="140" t="s">
        <v>61</v>
      </c>
      <c r="AI2105" s="139" t="s">
        <v>62</v>
      </c>
      <c r="AJ2105" s="140" t="s">
        <v>63</v>
      </c>
      <c r="AK2105" s="152" t="s">
        <v>64</v>
      </c>
      <c r="AL2105" s="60"/>
      <c r="AM2105" s="59"/>
    </row>
    <row r="2106" spans="1:39" ht="37.5" x14ac:dyDescent="0.25">
      <c r="A2106" s="31">
        <v>1</v>
      </c>
      <c r="B2106" s="131" t="s">
        <v>71</v>
      </c>
      <c r="C2106" s="864">
        <f>C2073</f>
        <v>95738</v>
      </c>
      <c r="D2106" s="865">
        <f>C2106-AH2117</f>
        <v>79511</v>
      </c>
      <c r="E2106" s="467"/>
      <c r="F2106" s="468"/>
      <c r="G2106" s="434"/>
      <c r="H2106" s="475"/>
      <c r="I2106" s="492"/>
      <c r="J2106" s="437"/>
      <c r="K2106" s="492"/>
      <c r="L2106" s="437"/>
      <c r="M2106" s="248">
        <f t="shared" ref="M2106:M2116" si="1438">SUM(I2106,K2106)</f>
        <v>0</v>
      </c>
      <c r="N2106" s="249">
        <f t="shared" ref="N2106:N2116" si="1439">SUM(J2106,L2106)</f>
        <v>0</v>
      </c>
      <c r="O2106" s="436"/>
      <c r="P2106" s="428"/>
      <c r="Q2106" s="436"/>
      <c r="R2106" s="428"/>
      <c r="S2106" s="245">
        <f t="shared" ref="S2106:S2116" si="1440">O2106+Q2106</f>
        <v>0</v>
      </c>
      <c r="T2106" s="246">
        <f t="shared" ref="T2106:T2116" si="1441">P2106+R2106</f>
        <v>0</v>
      </c>
      <c r="U2106" s="231"/>
      <c r="V2106" s="232"/>
      <c r="W2106" s="230"/>
      <c r="X2106" s="242"/>
      <c r="Y2106" s="232"/>
      <c r="Z2106" s="230"/>
      <c r="AA2106" s="239">
        <f t="shared" ref="AA2106:AA2116" si="1442">U2106+X2106</f>
        <v>0</v>
      </c>
      <c r="AB2106" s="229">
        <f t="shared" ref="AB2106:AB2116" si="1443">W2106+Z2106</f>
        <v>0</v>
      </c>
      <c r="AC2106" s="219"/>
      <c r="AD2106" s="222"/>
      <c r="AE2106" s="219"/>
      <c r="AF2106" s="222"/>
      <c r="AG2106" s="261">
        <f t="shared" ref="AG2106:AG2116" si="1444">U2106+X2106+AC2106+AE2106</f>
        <v>0</v>
      </c>
      <c r="AH2106" s="262">
        <f t="shared" ref="AH2106:AH2116" si="1445">W2106+Z2106+AD2106+AF2106</f>
        <v>0</v>
      </c>
      <c r="AI2106" s="67">
        <f>AD2106/C2073</f>
        <v>0</v>
      </c>
      <c r="AJ2106" s="141">
        <f>AF2106/C2073</f>
        <v>0</v>
      </c>
      <c r="AK2106" s="153">
        <f>AH2106/C2073</f>
        <v>0</v>
      </c>
      <c r="AL2106" s="61"/>
      <c r="AM2106" s="59"/>
    </row>
    <row r="2107" spans="1:39" ht="75" x14ac:dyDescent="0.25">
      <c r="A2107" s="32">
        <v>2</v>
      </c>
      <c r="B2107" s="131" t="s">
        <v>72</v>
      </c>
      <c r="C2107" s="864"/>
      <c r="D2107" s="865"/>
      <c r="E2107" s="467"/>
      <c r="F2107" s="468"/>
      <c r="G2107" s="434"/>
      <c r="H2107" s="475"/>
      <c r="I2107" s="492"/>
      <c r="J2107" s="437"/>
      <c r="K2107" s="492"/>
      <c r="L2107" s="437"/>
      <c r="M2107" s="248">
        <f t="shared" si="1438"/>
        <v>0</v>
      </c>
      <c r="N2107" s="249">
        <f t="shared" si="1439"/>
        <v>0</v>
      </c>
      <c r="O2107" s="436"/>
      <c r="P2107" s="428"/>
      <c r="Q2107" s="436"/>
      <c r="R2107" s="428"/>
      <c r="S2107" s="245">
        <f t="shared" si="1440"/>
        <v>0</v>
      </c>
      <c r="T2107" s="246">
        <f t="shared" si="1441"/>
        <v>0</v>
      </c>
      <c r="U2107" s="231"/>
      <c r="V2107" s="232"/>
      <c r="W2107" s="230"/>
      <c r="X2107" s="242"/>
      <c r="Y2107" s="232"/>
      <c r="Z2107" s="230"/>
      <c r="AA2107" s="239">
        <f t="shared" si="1442"/>
        <v>0</v>
      </c>
      <c r="AB2107" s="229">
        <f t="shared" si="1443"/>
        <v>0</v>
      </c>
      <c r="AC2107" s="219"/>
      <c r="AD2107" s="222"/>
      <c r="AE2107" s="219"/>
      <c r="AF2107" s="222"/>
      <c r="AG2107" s="261">
        <f t="shared" si="1444"/>
        <v>0</v>
      </c>
      <c r="AH2107" s="262">
        <f t="shared" si="1445"/>
        <v>0</v>
      </c>
      <c r="AI2107" s="67">
        <f>AD2107/C2073</f>
        <v>0</v>
      </c>
      <c r="AJ2107" s="141">
        <f>AF2107/C2073</f>
        <v>0</v>
      </c>
      <c r="AK2107" s="153">
        <f>AH2107/C2073</f>
        <v>0</v>
      </c>
      <c r="AL2107" s="61"/>
      <c r="AM2107" s="59"/>
    </row>
    <row r="2108" spans="1:39" ht="37.5" x14ac:dyDescent="0.25">
      <c r="A2108" s="32">
        <v>3</v>
      </c>
      <c r="B2108" s="131" t="s">
        <v>73</v>
      </c>
      <c r="C2108" s="864"/>
      <c r="D2108" s="865"/>
      <c r="E2108" s="467"/>
      <c r="F2108" s="468"/>
      <c r="G2108" s="434"/>
      <c r="H2108" s="475"/>
      <c r="I2108" s="492"/>
      <c r="J2108" s="437"/>
      <c r="K2108" s="492"/>
      <c r="L2108" s="437"/>
      <c r="M2108" s="248">
        <f t="shared" si="1438"/>
        <v>0</v>
      </c>
      <c r="N2108" s="249">
        <f t="shared" si="1439"/>
        <v>0</v>
      </c>
      <c r="O2108" s="436"/>
      <c r="P2108" s="428"/>
      <c r="Q2108" s="436"/>
      <c r="R2108" s="428"/>
      <c r="S2108" s="245">
        <f t="shared" si="1440"/>
        <v>0</v>
      </c>
      <c r="T2108" s="246">
        <f t="shared" si="1441"/>
        <v>0</v>
      </c>
      <c r="U2108" s="231"/>
      <c r="V2108" s="232"/>
      <c r="W2108" s="230"/>
      <c r="X2108" s="242"/>
      <c r="Y2108" s="232"/>
      <c r="Z2108" s="230"/>
      <c r="AA2108" s="239">
        <f t="shared" si="1442"/>
        <v>0</v>
      </c>
      <c r="AB2108" s="229">
        <f t="shared" si="1443"/>
        <v>0</v>
      </c>
      <c r="AC2108" s="219"/>
      <c r="AD2108" s="222"/>
      <c r="AE2108" s="219"/>
      <c r="AF2108" s="222"/>
      <c r="AG2108" s="261">
        <f t="shared" si="1444"/>
        <v>0</v>
      </c>
      <c r="AH2108" s="262">
        <f t="shared" si="1445"/>
        <v>0</v>
      </c>
      <c r="AI2108" s="67">
        <f>AD2108/C2073</f>
        <v>0</v>
      </c>
      <c r="AJ2108" s="141">
        <f>AF2108/C2073</f>
        <v>0</v>
      </c>
      <c r="AK2108" s="153">
        <f>AH2108/C2073</f>
        <v>0</v>
      </c>
      <c r="AL2108" s="61"/>
      <c r="AM2108" s="59"/>
    </row>
    <row r="2109" spans="1:39" ht="37.5" x14ac:dyDescent="0.25">
      <c r="A2109" s="32">
        <v>4</v>
      </c>
      <c r="B2109" s="131" t="s">
        <v>74</v>
      </c>
      <c r="C2109" s="864"/>
      <c r="D2109" s="865"/>
      <c r="E2109" s="467"/>
      <c r="F2109" s="468"/>
      <c r="G2109" s="434"/>
      <c r="H2109" s="475"/>
      <c r="I2109" s="492"/>
      <c r="J2109" s="437"/>
      <c r="K2109" s="492"/>
      <c r="L2109" s="437"/>
      <c r="M2109" s="248">
        <f t="shared" si="1438"/>
        <v>0</v>
      </c>
      <c r="N2109" s="249">
        <f t="shared" si="1439"/>
        <v>0</v>
      </c>
      <c r="O2109" s="436"/>
      <c r="P2109" s="428"/>
      <c r="Q2109" s="436"/>
      <c r="R2109" s="428"/>
      <c r="S2109" s="245">
        <f t="shared" si="1440"/>
        <v>0</v>
      </c>
      <c r="T2109" s="246">
        <f t="shared" si="1441"/>
        <v>0</v>
      </c>
      <c r="U2109" s="231"/>
      <c r="V2109" s="232"/>
      <c r="W2109" s="230"/>
      <c r="X2109" s="242"/>
      <c r="Y2109" s="232"/>
      <c r="Z2109" s="230"/>
      <c r="AA2109" s="239">
        <f t="shared" si="1442"/>
        <v>0</v>
      </c>
      <c r="AB2109" s="229">
        <f t="shared" si="1443"/>
        <v>0</v>
      </c>
      <c r="AC2109" s="219"/>
      <c r="AD2109" s="222"/>
      <c r="AE2109" s="219"/>
      <c r="AF2109" s="222"/>
      <c r="AG2109" s="261">
        <f t="shared" si="1444"/>
        <v>0</v>
      </c>
      <c r="AH2109" s="262">
        <f t="shared" si="1445"/>
        <v>0</v>
      </c>
      <c r="AI2109" s="67">
        <f>AD2109/C2073</f>
        <v>0</v>
      </c>
      <c r="AJ2109" s="141">
        <f>AF2109/C2073</f>
        <v>0</v>
      </c>
      <c r="AK2109" s="153">
        <f>AH2109/C2073</f>
        <v>0</v>
      </c>
      <c r="AL2109" s="61"/>
      <c r="AM2109" s="59"/>
    </row>
    <row r="2110" spans="1:39" ht="37.5" x14ac:dyDescent="0.25">
      <c r="A2110" s="32">
        <v>5</v>
      </c>
      <c r="B2110" s="131" t="s">
        <v>75</v>
      </c>
      <c r="C2110" s="864"/>
      <c r="D2110" s="865"/>
      <c r="E2110" s="467"/>
      <c r="F2110" s="468"/>
      <c r="G2110" s="434"/>
      <c r="H2110" s="475"/>
      <c r="I2110" s="492"/>
      <c r="J2110" s="437"/>
      <c r="K2110" s="492"/>
      <c r="L2110" s="437"/>
      <c r="M2110" s="248">
        <f t="shared" si="1438"/>
        <v>0</v>
      </c>
      <c r="N2110" s="249">
        <f t="shared" si="1439"/>
        <v>0</v>
      </c>
      <c r="O2110" s="436"/>
      <c r="P2110" s="494"/>
      <c r="Q2110" s="436"/>
      <c r="R2110" s="428"/>
      <c r="S2110" s="245">
        <f t="shared" si="1440"/>
        <v>0</v>
      </c>
      <c r="T2110" s="246">
        <f t="shared" si="1441"/>
        <v>0</v>
      </c>
      <c r="U2110" s="231"/>
      <c r="V2110" s="232"/>
      <c r="W2110" s="230"/>
      <c r="X2110" s="242"/>
      <c r="Y2110" s="232"/>
      <c r="Z2110" s="230"/>
      <c r="AA2110" s="239">
        <f t="shared" si="1442"/>
        <v>0</v>
      </c>
      <c r="AB2110" s="229">
        <f t="shared" si="1443"/>
        <v>0</v>
      </c>
      <c r="AC2110" s="219"/>
      <c r="AD2110" s="222"/>
      <c r="AE2110" s="219"/>
      <c r="AF2110" s="222"/>
      <c r="AG2110" s="261">
        <f t="shared" si="1444"/>
        <v>0</v>
      </c>
      <c r="AH2110" s="262">
        <f t="shared" si="1445"/>
        <v>0</v>
      </c>
      <c r="AI2110" s="67">
        <f>AD2110/C2073</f>
        <v>0</v>
      </c>
      <c r="AJ2110" s="141">
        <f>AF2110/C2073</f>
        <v>0</v>
      </c>
      <c r="AK2110" s="153">
        <f>AH2110/C2073</f>
        <v>0</v>
      </c>
      <c r="AL2110" s="61"/>
      <c r="AM2110" s="59"/>
    </row>
    <row r="2111" spans="1:39" ht="37.5" x14ac:dyDescent="0.25">
      <c r="A2111" s="32">
        <v>6</v>
      </c>
      <c r="B2111" s="131" t="s">
        <v>76</v>
      </c>
      <c r="C2111" s="864"/>
      <c r="D2111" s="865"/>
      <c r="E2111" s="467"/>
      <c r="F2111" s="468"/>
      <c r="G2111" s="434"/>
      <c r="H2111" s="475"/>
      <c r="I2111" s="492"/>
      <c r="J2111" s="440"/>
      <c r="K2111" s="492"/>
      <c r="L2111" s="437"/>
      <c r="M2111" s="248">
        <f t="shared" si="1438"/>
        <v>0</v>
      </c>
      <c r="N2111" s="249">
        <f t="shared" si="1439"/>
        <v>0</v>
      </c>
      <c r="O2111" s="436"/>
      <c r="P2111" s="494"/>
      <c r="Q2111" s="436"/>
      <c r="R2111" s="428"/>
      <c r="S2111" s="245">
        <f t="shared" si="1440"/>
        <v>0</v>
      </c>
      <c r="T2111" s="246">
        <f t="shared" si="1441"/>
        <v>0</v>
      </c>
      <c r="U2111" s="231"/>
      <c r="V2111" s="232"/>
      <c r="W2111" s="230"/>
      <c r="X2111" s="242"/>
      <c r="Y2111" s="232"/>
      <c r="Z2111" s="230"/>
      <c r="AA2111" s="239">
        <f t="shared" si="1442"/>
        <v>0</v>
      </c>
      <c r="AB2111" s="229">
        <f t="shared" si="1443"/>
        <v>0</v>
      </c>
      <c r="AC2111" s="219"/>
      <c r="AD2111" s="222"/>
      <c r="AE2111" s="219"/>
      <c r="AF2111" s="222"/>
      <c r="AG2111" s="261">
        <f t="shared" si="1444"/>
        <v>0</v>
      </c>
      <c r="AH2111" s="262">
        <f t="shared" si="1445"/>
        <v>0</v>
      </c>
      <c r="AI2111" s="67">
        <f>AD2111/C2073</f>
        <v>0</v>
      </c>
      <c r="AJ2111" s="141">
        <f>AF2111/C2073</f>
        <v>0</v>
      </c>
      <c r="AK2111" s="153">
        <f>AH2111/C2073</f>
        <v>0</v>
      </c>
      <c r="AL2111" s="61"/>
      <c r="AM2111" s="59"/>
    </row>
    <row r="2112" spans="1:39" ht="38.25" thickBot="1" x14ac:dyDescent="0.35">
      <c r="A2112" s="32">
        <v>7</v>
      </c>
      <c r="B2112" s="132" t="s">
        <v>42</v>
      </c>
      <c r="C2112" s="864"/>
      <c r="D2112" s="865"/>
      <c r="E2112" s="467"/>
      <c r="F2112" s="468"/>
      <c r="G2112" s="434"/>
      <c r="H2112" s="475"/>
      <c r="I2112" s="492"/>
      <c r="J2112" s="440"/>
      <c r="K2112" s="492"/>
      <c r="L2112" s="437"/>
      <c r="M2112" s="248">
        <f t="shared" si="1438"/>
        <v>0</v>
      </c>
      <c r="N2112" s="249">
        <f t="shared" si="1439"/>
        <v>0</v>
      </c>
      <c r="O2112" s="436"/>
      <c r="P2112" s="494"/>
      <c r="Q2112" s="436"/>
      <c r="R2112" s="428"/>
      <c r="S2112" s="245">
        <f t="shared" si="1440"/>
        <v>0</v>
      </c>
      <c r="T2112" s="246">
        <f t="shared" si="1441"/>
        <v>0</v>
      </c>
      <c r="U2112" s="231"/>
      <c r="V2112" s="232"/>
      <c r="W2112" s="230"/>
      <c r="X2112" s="242"/>
      <c r="Y2112" s="232"/>
      <c r="Z2112" s="230"/>
      <c r="AA2112" s="239">
        <f t="shared" si="1442"/>
        <v>0</v>
      </c>
      <c r="AB2112" s="229">
        <f t="shared" si="1443"/>
        <v>0</v>
      </c>
      <c r="AC2112" s="219"/>
      <c r="AD2112" s="222"/>
      <c r="AE2112" s="219"/>
      <c r="AF2112" s="222"/>
      <c r="AG2112" s="261">
        <f t="shared" si="1444"/>
        <v>0</v>
      </c>
      <c r="AH2112" s="262">
        <f t="shared" si="1445"/>
        <v>0</v>
      </c>
      <c r="AI2112" s="67">
        <f>AD2112/C2073</f>
        <v>0</v>
      </c>
      <c r="AJ2112" s="141">
        <f>AF2112/C2073</f>
        <v>0</v>
      </c>
      <c r="AK2112" s="153">
        <f>AH2112/C2073</f>
        <v>0</v>
      </c>
      <c r="AL2112" s="61"/>
      <c r="AM2112" s="59"/>
    </row>
    <row r="2113" spans="1:39" ht="38.25" thickBot="1" x14ac:dyDescent="0.3">
      <c r="A2113" s="32">
        <v>8</v>
      </c>
      <c r="B2113" s="133" t="s">
        <v>67</v>
      </c>
      <c r="C2113" s="864"/>
      <c r="D2113" s="865"/>
      <c r="E2113" s="467"/>
      <c r="F2113" s="468"/>
      <c r="G2113" s="434"/>
      <c r="H2113" s="475"/>
      <c r="I2113" s="492"/>
      <c r="J2113" s="440"/>
      <c r="K2113" s="492"/>
      <c r="L2113" s="437"/>
      <c r="M2113" s="248">
        <f t="shared" si="1438"/>
        <v>0</v>
      </c>
      <c r="N2113" s="249">
        <f t="shared" si="1439"/>
        <v>0</v>
      </c>
      <c r="O2113" s="436"/>
      <c r="P2113" s="494"/>
      <c r="Q2113" s="436"/>
      <c r="R2113" s="428"/>
      <c r="S2113" s="245">
        <f t="shared" si="1440"/>
        <v>0</v>
      </c>
      <c r="T2113" s="246">
        <f t="shared" si="1441"/>
        <v>0</v>
      </c>
      <c r="U2113" s="231"/>
      <c r="V2113" s="232"/>
      <c r="W2113" s="230"/>
      <c r="X2113" s="242"/>
      <c r="Y2113" s="232"/>
      <c r="Z2113" s="230"/>
      <c r="AA2113" s="239">
        <f t="shared" si="1442"/>
        <v>0</v>
      </c>
      <c r="AB2113" s="229">
        <f t="shared" si="1443"/>
        <v>0</v>
      </c>
      <c r="AC2113" s="425"/>
      <c r="AD2113" s="431"/>
      <c r="AE2113" s="425"/>
      <c r="AF2113" s="431"/>
      <c r="AG2113" s="261">
        <f t="shared" si="1444"/>
        <v>0</v>
      </c>
      <c r="AH2113" s="262">
        <f t="shared" si="1445"/>
        <v>0</v>
      </c>
      <c r="AI2113" s="67">
        <f>AD2113/C2073</f>
        <v>0</v>
      </c>
      <c r="AJ2113" s="141">
        <f>AF2113/C2073</f>
        <v>0</v>
      </c>
      <c r="AK2113" s="153">
        <f>AH2113/C2073</f>
        <v>0</v>
      </c>
      <c r="AL2113" s="61"/>
      <c r="AM2113" s="59"/>
    </row>
    <row r="2114" spans="1:39" ht="75" x14ac:dyDescent="0.25">
      <c r="A2114" s="14" t="s">
        <v>69</v>
      </c>
      <c r="B2114" s="580" t="s">
        <v>339</v>
      </c>
      <c r="C2114" s="864"/>
      <c r="D2114" s="865"/>
      <c r="E2114" s="467">
        <v>1</v>
      </c>
      <c r="F2114" s="468">
        <f>F2086</f>
        <v>19115.5</v>
      </c>
      <c r="G2114" s="434">
        <v>7</v>
      </c>
      <c r="H2114" s="475">
        <v>147813.13</v>
      </c>
      <c r="I2114" s="477">
        <v>0</v>
      </c>
      <c r="J2114" s="437">
        <v>0</v>
      </c>
      <c r="K2114" s="477">
        <v>4</v>
      </c>
      <c r="L2114" s="437">
        <f>L2086</f>
        <v>95738</v>
      </c>
      <c r="M2114" s="248">
        <f t="shared" si="1438"/>
        <v>4</v>
      </c>
      <c r="N2114" s="249">
        <f t="shared" si="1439"/>
        <v>95738</v>
      </c>
      <c r="O2114" s="436">
        <v>0</v>
      </c>
      <c r="P2114" s="428">
        <v>0</v>
      </c>
      <c r="Q2114" s="436">
        <v>0</v>
      </c>
      <c r="R2114" s="428">
        <v>0</v>
      </c>
      <c r="S2114" s="245">
        <f t="shared" si="1440"/>
        <v>0</v>
      </c>
      <c r="T2114" s="246">
        <f t="shared" si="1441"/>
        <v>0</v>
      </c>
      <c r="U2114" s="231">
        <v>0</v>
      </c>
      <c r="V2114" s="232">
        <v>0</v>
      </c>
      <c r="W2114" s="230">
        <v>0</v>
      </c>
      <c r="X2114" s="242">
        <v>0</v>
      </c>
      <c r="Y2114" s="232">
        <v>0</v>
      </c>
      <c r="Z2114" s="230">
        <v>0</v>
      </c>
      <c r="AA2114" s="239">
        <f t="shared" si="1442"/>
        <v>0</v>
      </c>
      <c r="AB2114" s="229">
        <f t="shared" si="1443"/>
        <v>0</v>
      </c>
      <c r="AC2114" s="425">
        <v>0</v>
      </c>
      <c r="AD2114" s="431">
        <v>0</v>
      </c>
      <c r="AE2114" s="425">
        <v>1</v>
      </c>
      <c r="AF2114" s="431">
        <f>AF2086</f>
        <v>16227</v>
      </c>
      <c r="AG2114" s="261">
        <f t="shared" si="1444"/>
        <v>1</v>
      </c>
      <c r="AH2114" s="262">
        <f t="shared" si="1445"/>
        <v>16227</v>
      </c>
      <c r="AI2114" s="67">
        <f>AD2114/C2073</f>
        <v>0</v>
      </c>
      <c r="AJ2114" s="141">
        <f>AF2114/C2073</f>
        <v>0.16949382690258832</v>
      </c>
      <c r="AK2114" s="153">
        <f>AH2114/C2073</f>
        <v>0.16949382690258832</v>
      </c>
      <c r="AL2114" s="61"/>
      <c r="AM2114" s="59"/>
    </row>
    <row r="2115" spans="1:39" ht="21" x14ac:dyDescent="0.25">
      <c r="A2115" s="14" t="s">
        <v>68</v>
      </c>
      <c r="B2115" s="134"/>
      <c r="C2115" s="864"/>
      <c r="D2115" s="865"/>
      <c r="E2115" s="467"/>
      <c r="F2115" s="468"/>
      <c r="G2115" s="434"/>
      <c r="H2115" s="475"/>
      <c r="I2115" s="492"/>
      <c r="J2115" s="440"/>
      <c r="K2115" s="492"/>
      <c r="L2115" s="437"/>
      <c r="M2115" s="248">
        <f t="shared" si="1438"/>
        <v>0</v>
      </c>
      <c r="N2115" s="249">
        <f t="shared" si="1439"/>
        <v>0</v>
      </c>
      <c r="O2115" s="436"/>
      <c r="P2115" s="494"/>
      <c r="Q2115" s="436"/>
      <c r="R2115" s="428"/>
      <c r="S2115" s="245">
        <f t="shared" si="1440"/>
        <v>0</v>
      </c>
      <c r="T2115" s="246">
        <f t="shared" si="1441"/>
        <v>0</v>
      </c>
      <c r="U2115" s="231"/>
      <c r="V2115" s="232"/>
      <c r="W2115" s="230"/>
      <c r="X2115" s="242"/>
      <c r="Y2115" s="232"/>
      <c r="Z2115" s="230"/>
      <c r="AA2115" s="239">
        <f t="shared" si="1442"/>
        <v>0</v>
      </c>
      <c r="AB2115" s="229">
        <f t="shared" si="1443"/>
        <v>0</v>
      </c>
      <c r="AC2115" s="219"/>
      <c r="AD2115" s="222"/>
      <c r="AE2115" s="219"/>
      <c r="AF2115" s="222"/>
      <c r="AG2115" s="261">
        <f t="shared" si="1444"/>
        <v>0</v>
      </c>
      <c r="AH2115" s="262">
        <f t="shared" si="1445"/>
        <v>0</v>
      </c>
      <c r="AI2115" s="67">
        <f>AD2115/C2073</f>
        <v>0</v>
      </c>
      <c r="AJ2115" s="141">
        <f>AF2115/C2073</f>
        <v>0</v>
      </c>
      <c r="AK2115" s="153">
        <f>AH2115/C2073</f>
        <v>0</v>
      </c>
      <c r="AL2115" s="61"/>
      <c r="AM2115" s="59"/>
    </row>
    <row r="2116" spans="1:39" ht="21.75" thickBot="1" x14ac:dyDescent="0.3">
      <c r="A2116" s="14" t="s">
        <v>70</v>
      </c>
      <c r="B2116" s="134"/>
      <c r="C2116" s="878"/>
      <c r="D2116" s="879"/>
      <c r="E2116" s="95"/>
      <c r="F2116" s="474"/>
      <c r="G2116" s="27"/>
      <c r="H2116" s="476"/>
      <c r="I2116" s="201"/>
      <c r="J2116" s="30"/>
      <c r="K2116" s="201"/>
      <c r="L2116" s="438"/>
      <c r="M2116" s="248">
        <f t="shared" si="1438"/>
        <v>0</v>
      </c>
      <c r="N2116" s="249">
        <f t="shared" si="1439"/>
        <v>0</v>
      </c>
      <c r="O2116" s="44"/>
      <c r="P2116" s="20"/>
      <c r="Q2116" s="44"/>
      <c r="R2116" s="20"/>
      <c r="S2116" s="245">
        <f t="shared" si="1440"/>
        <v>0</v>
      </c>
      <c r="T2116" s="246">
        <f t="shared" si="1441"/>
        <v>0</v>
      </c>
      <c r="U2116" s="257"/>
      <c r="V2116" s="259"/>
      <c r="W2116" s="258"/>
      <c r="X2116" s="260"/>
      <c r="Y2116" s="259"/>
      <c r="Z2116" s="258"/>
      <c r="AA2116" s="239">
        <f t="shared" si="1442"/>
        <v>0</v>
      </c>
      <c r="AB2116" s="229">
        <f t="shared" si="1443"/>
        <v>0</v>
      </c>
      <c r="AC2116" s="149"/>
      <c r="AD2116" s="150"/>
      <c r="AE2116" s="149"/>
      <c r="AF2116" s="150"/>
      <c r="AG2116" s="261">
        <f t="shared" si="1444"/>
        <v>0</v>
      </c>
      <c r="AH2116" s="262">
        <f t="shared" si="1445"/>
        <v>0</v>
      </c>
      <c r="AI2116" s="68">
        <f>AD2116/C2073</f>
        <v>0</v>
      </c>
      <c r="AJ2116" s="142">
        <f>AF2116/C2073</f>
        <v>0</v>
      </c>
      <c r="AK2116" s="154">
        <f>AH2116/C2073</f>
        <v>0</v>
      </c>
      <c r="AL2116" s="61"/>
      <c r="AM2116" s="59"/>
    </row>
    <row r="2117" spans="1:39" ht="24" thickBot="1" x14ac:dyDescent="0.3">
      <c r="A2117" s="719" t="s">
        <v>40</v>
      </c>
      <c r="B2117" s="720"/>
      <c r="C2117" s="135">
        <f>C2106</f>
        <v>95738</v>
      </c>
      <c r="D2117" s="135">
        <f>D2106</f>
        <v>79511</v>
      </c>
      <c r="E2117" s="56">
        <f t="shared" ref="E2117:AG2117" si="1446">SUM(E2106:E2116)</f>
        <v>1</v>
      </c>
      <c r="F2117" s="236">
        <f t="shared" si="1446"/>
        <v>19115.5</v>
      </c>
      <c r="G2117" s="56">
        <f t="shared" si="1446"/>
        <v>7</v>
      </c>
      <c r="H2117" s="96">
        <f t="shared" si="1446"/>
        <v>147813.13</v>
      </c>
      <c r="I2117" s="247">
        <f t="shared" si="1446"/>
        <v>0</v>
      </c>
      <c r="J2117" s="46">
        <f t="shared" si="1446"/>
        <v>0</v>
      </c>
      <c r="K2117" s="247">
        <f t="shared" si="1446"/>
        <v>4</v>
      </c>
      <c r="L2117" s="236">
        <f t="shared" si="1446"/>
        <v>95738</v>
      </c>
      <c r="M2117" s="82">
        <f t="shared" si="1446"/>
        <v>4</v>
      </c>
      <c r="N2117" s="236">
        <f t="shared" si="1446"/>
        <v>95738</v>
      </c>
      <c r="O2117" s="86">
        <f t="shared" si="1446"/>
        <v>0</v>
      </c>
      <c r="P2117" s="236">
        <f t="shared" si="1446"/>
        <v>0</v>
      </c>
      <c r="Q2117" s="86">
        <f t="shared" si="1446"/>
        <v>0</v>
      </c>
      <c r="R2117" s="38">
        <f t="shared" si="1446"/>
        <v>0</v>
      </c>
      <c r="S2117" s="75">
        <f t="shared" si="1446"/>
        <v>0</v>
      </c>
      <c r="T2117" s="38">
        <f t="shared" si="1446"/>
        <v>0</v>
      </c>
      <c r="U2117" s="85">
        <f t="shared" si="1446"/>
        <v>0</v>
      </c>
      <c r="V2117" s="38">
        <f t="shared" si="1446"/>
        <v>0</v>
      </c>
      <c r="W2117" s="96">
        <f t="shared" si="1446"/>
        <v>0</v>
      </c>
      <c r="X2117" s="75">
        <f t="shared" si="1446"/>
        <v>0</v>
      </c>
      <c r="Y2117" s="38">
        <f t="shared" si="1446"/>
        <v>0</v>
      </c>
      <c r="Z2117" s="38">
        <f t="shared" si="1446"/>
        <v>0</v>
      </c>
      <c r="AA2117" s="136">
        <f t="shared" si="1446"/>
        <v>0</v>
      </c>
      <c r="AB2117" s="46">
        <f t="shared" si="1446"/>
        <v>0</v>
      </c>
      <c r="AC2117" s="97">
        <f t="shared" si="1446"/>
        <v>0</v>
      </c>
      <c r="AD2117" s="46">
        <f t="shared" si="1446"/>
        <v>0</v>
      </c>
      <c r="AE2117" s="86">
        <f t="shared" si="1446"/>
        <v>1</v>
      </c>
      <c r="AF2117" s="46">
        <f t="shared" si="1446"/>
        <v>16227</v>
      </c>
      <c r="AG2117" s="75">
        <f t="shared" si="1446"/>
        <v>1</v>
      </c>
      <c r="AH2117" s="96">
        <f>SUM(AH2106:AH2116)</f>
        <v>16227</v>
      </c>
      <c r="AI2117" s="137">
        <f>AD2117/C2073</f>
        <v>0</v>
      </c>
      <c r="AJ2117" s="138">
        <f>AF2117/C2073</f>
        <v>0.16949382690258832</v>
      </c>
      <c r="AK2117" s="65">
        <f>AH2117/C2073</f>
        <v>0.16949382690258832</v>
      </c>
      <c r="AL2117" s="61"/>
      <c r="AM2117" s="59"/>
    </row>
    <row r="2118" spans="1:39" x14ac:dyDescent="0.25">
      <c r="E2118" s="336" t="str">
        <f>IF(E2086=E2117,"OK","BŁĄD")</f>
        <v>OK</v>
      </c>
      <c r="F2118" s="610" t="str">
        <f t="shared" ref="F2118" si="1447">IF(F2086=F2117,"OK","BŁĄD")</f>
        <v>OK</v>
      </c>
      <c r="G2118" s="336" t="str">
        <f t="shared" ref="G2118" si="1448">IF(G2086=G2117,"OK","BŁĄD")</f>
        <v>OK</v>
      </c>
      <c r="H2118" s="610" t="str">
        <f t="shared" ref="H2118" si="1449">IF(H2086=H2117,"OK","BŁĄD")</f>
        <v>OK</v>
      </c>
      <c r="I2118" s="573" t="str">
        <f t="shared" ref="I2118" si="1450">IF(I2086=I2117,"OK","BŁĄD")</f>
        <v>OK</v>
      </c>
      <c r="J2118" s="336" t="str">
        <f t="shared" ref="J2118" si="1451">IF(J2086=J2117,"OK","BŁĄD")</f>
        <v>OK</v>
      </c>
      <c r="K2118" s="573" t="str">
        <f t="shared" ref="K2118" si="1452">IF(K2086=K2117,"OK","BŁĄD")</f>
        <v>OK</v>
      </c>
      <c r="L2118" s="610" t="str">
        <f t="shared" ref="L2118" si="1453">IF(L2086=L2117,"OK","BŁĄD")</f>
        <v>OK</v>
      </c>
      <c r="M2118" s="336" t="str">
        <f t="shared" ref="M2118" si="1454">IF(M2086=M2117,"OK","BŁĄD")</f>
        <v>OK</v>
      </c>
      <c r="N2118" s="336" t="str">
        <f t="shared" ref="N2118" si="1455">IF(N2086=N2117,"OK","BŁĄD")</f>
        <v>OK</v>
      </c>
      <c r="O2118" s="336" t="str">
        <f t="shared" ref="O2118" si="1456">IF(O2086=O2117,"OK","BŁĄD")</f>
        <v>OK</v>
      </c>
      <c r="P2118" s="336" t="str">
        <f t="shared" ref="P2118" si="1457">IF(P2086=P2117,"OK","BŁĄD")</f>
        <v>OK</v>
      </c>
      <c r="Q2118" s="336" t="str">
        <f t="shared" ref="Q2118" si="1458">IF(Q2086=Q2117,"OK","BŁĄD")</f>
        <v>OK</v>
      </c>
      <c r="R2118" s="336" t="str">
        <f t="shared" ref="R2118" si="1459">IF(R2086=R2117,"OK","BŁĄD")</f>
        <v>OK</v>
      </c>
      <c r="S2118" s="336" t="str">
        <f t="shared" ref="S2118" si="1460">IF(S2086=S2117,"OK","BŁĄD")</f>
        <v>OK</v>
      </c>
      <c r="T2118" s="336" t="str">
        <f t="shared" ref="T2118" si="1461">IF(T2086=T2117,"OK","BŁĄD")</f>
        <v>OK</v>
      </c>
      <c r="U2118" s="336" t="str">
        <f t="shared" ref="U2118" si="1462">IF(U2086=U2117,"OK","BŁĄD")</f>
        <v>OK</v>
      </c>
      <c r="V2118" s="336" t="str">
        <f t="shared" ref="V2118" si="1463">IF(V2086=V2117,"OK","BŁĄD")</f>
        <v>OK</v>
      </c>
      <c r="W2118" s="336" t="str">
        <f t="shared" ref="W2118" si="1464">IF(W2086=W2117,"OK","BŁĄD")</f>
        <v>OK</v>
      </c>
      <c r="X2118" s="336" t="str">
        <f t="shared" ref="X2118" si="1465">IF(X2086=X2117,"OK","BŁĄD")</f>
        <v>OK</v>
      </c>
      <c r="Y2118" s="336" t="str">
        <f t="shared" ref="Y2118" si="1466">IF(Y2086=Y2117,"OK","BŁĄD")</f>
        <v>OK</v>
      </c>
      <c r="Z2118" s="336" t="str">
        <f t="shared" ref="Z2118" si="1467">IF(Z2086=Z2117,"OK","BŁĄD")</f>
        <v>OK</v>
      </c>
      <c r="AA2118" s="336" t="str">
        <f t="shared" ref="AA2118" si="1468">IF(AA2086=AA2117,"OK","BŁĄD")</f>
        <v>OK</v>
      </c>
      <c r="AB2118" s="336" t="str">
        <f t="shared" ref="AB2118" si="1469">IF(AB2086=AB2117,"OK","BŁĄD")</f>
        <v>OK</v>
      </c>
      <c r="AC2118" s="336" t="str">
        <f t="shared" ref="AC2118" si="1470">IF(AC2086=AC2117,"OK","BŁĄD")</f>
        <v>OK</v>
      </c>
      <c r="AD2118" s="336" t="str">
        <f t="shared" ref="AD2118" si="1471">IF(AD2086=AD2117,"OK","BŁĄD")</f>
        <v>OK</v>
      </c>
      <c r="AE2118" s="336" t="str">
        <f t="shared" ref="AE2118" si="1472">IF(AE2086=AE2117,"OK","BŁĄD")</f>
        <v>OK</v>
      </c>
      <c r="AF2118" s="336" t="str">
        <f t="shared" ref="AF2118" si="1473">IF(AF2086=AF2117,"OK","BŁĄD")</f>
        <v>OK</v>
      </c>
      <c r="AG2118" s="336" t="str">
        <f t="shared" ref="AG2118" si="1474">IF(AG2086=AG2117,"OK","BŁĄD")</f>
        <v>OK</v>
      </c>
      <c r="AH2118" s="336" t="str">
        <f t="shared" ref="AH2118" si="1475">IF(AH2086=AH2117,"OK","BŁĄD")</f>
        <v>OK</v>
      </c>
      <c r="AJ2118" s="59"/>
      <c r="AK2118" s="59"/>
      <c r="AL2118" s="59"/>
      <c r="AM2118" s="59"/>
    </row>
    <row r="2119" spans="1:39" ht="15.75" thickBot="1" x14ac:dyDescent="0.3">
      <c r="AJ2119" s="59"/>
      <c r="AK2119" s="59"/>
      <c r="AL2119" s="59"/>
      <c r="AM2119" s="59"/>
    </row>
    <row r="2120" spans="1:39" ht="19.5" thickTop="1" x14ac:dyDescent="0.3">
      <c r="A2120" s="721" t="s">
        <v>45</v>
      </c>
      <c r="B2120" s="722"/>
      <c r="C2120" s="722"/>
      <c r="D2120" s="722"/>
      <c r="E2120" s="722"/>
      <c r="F2120" s="722"/>
      <c r="G2120" s="722"/>
      <c r="H2120" s="722"/>
      <c r="I2120" s="722"/>
      <c r="J2120" s="722"/>
      <c r="K2120" s="723"/>
      <c r="L2120" s="722"/>
      <c r="M2120" s="722"/>
      <c r="N2120" s="722"/>
      <c r="O2120" s="722"/>
      <c r="P2120" s="722"/>
      <c r="Q2120" s="724"/>
      <c r="AD2120" s="33" t="s">
        <v>50</v>
      </c>
      <c r="AE2120" s="3" t="str">
        <f>IF(AH2117=AH2086,"OK","BŁĄD")</f>
        <v>OK</v>
      </c>
    </row>
    <row r="2121" spans="1:39" x14ac:dyDescent="0.25">
      <c r="A2121" s="725"/>
      <c r="B2121" s="726"/>
      <c r="C2121" s="726"/>
      <c r="D2121" s="726"/>
      <c r="E2121" s="726"/>
      <c r="F2121" s="726"/>
      <c r="G2121" s="726"/>
      <c r="H2121" s="726"/>
      <c r="I2121" s="726"/>
      <c r="J2121" s="726"/>
      <c r="K2121" s="727"/>
      <c r="L2121" s="726"/>
      <c r="M2121" s="726"/>
      <c r="N2121" s="726"/>
      <c r="O2121" s="726"/>
      <c r="P2121" s="726"/>
      <c r="Q2121" s="728"/>
    </row>
    <row r="2122" spans="1:39" x14ac:dyDescent="0.25">
      <c r="A2122" s="725"/>
      <c r="B2122" s="726"/>
      <c r="C2122" s="726"/>
      <c r="D2122" s="726"/>
      <c r="E2122" s="726"/>
      <c r="F2122" s="726"/>
      <c r="G2122" s="726"/>
      <c r="H2122" s="726"/>
      <c r="I2122" s="726"/>
      <c r="J2122" s="726"/>
      <c r="K2122" s="727"/>
      <c r="L2122" s="726"/>
      <c r="M2122" s="726"/>
      <c r="N2122" s="726"/>
      <c r="O2122" s="726"/>
      <c r="P2122" s="726"/>
      <c r="Q2122" s="728"/>
    </row>
    <row r="2123" spans="1:39" x14ac:dyDescent="0.25">
      <c r="A2123" s="725"/>
      <c r="B2123" s="726"/>
      <c r="C2123" s="726"/>
      <c r="D2123" s="726"/>
      <c r="E2123" s="726"/>
      <c r="F2123" s="726"/>
      <c r="G2123" s="726"/>
      <c r="H2123" s="726"/>
      <c r="I2123" s="726"/>
      <c r="J2123" s="726"/>
      <c r="K2123" s="727"/>
      <c r="L2123" s="726"/>
      <c r="M2123" s="726"/>
      <c r="N2123" s="726"/>
      <c r="O2123" s="726"/>
      <c r="P2123" s="726"/>
      <c r="Q2123" s="728"/>
    </row>
    <row r="2124" spans="1:39" x14ac:dyDescent="0.25">
      <c r="A2124" s="725"/>
      <c r="B2124" s="726"/>
      <c r="C2124" s="726"/>
      <c r="D2124" s="726"/>
      <c r="E2124" s="726"/>
      <c r="F2124" s="726"/>
      <c r="G2124" s="726"/>
      <c r="H2124" s="726"/>
      <c r="I2124" s="726"/>
      <c r="J2124" s="726"/>
      <c r="K2124" s="727"/>
      <c r="L2124" s="726"/>
      <c r="M2124" s="726"/>
      <c r="N2124" s="726"/>
      <c r="O2124" s="726"/>
      <c r="P2124" s="726"/>
      <c r="Q2124" s="728"/>
    </row>
    <row r="2125" spans="1:39" x14ac:dyDescent="0.25">
      <c r="A2125" s="725"/>
      <c r="B2125" s="726"/>
      <c r="C2125" s="726"/>
      <c r="D2125" s="726"/>
      <c r="E2125" s="726"/>
      <c r="F2125" s="726"/>
      <c r="G2125" s="726"/>
      <c r="H2125" s="726"/>
      <c r="I2125" s="726"/>
      <c r="J2125" s="726"/>
      <c r="K2125" s="727"/>
      <c r="L2125" s="726"/>
      <c r="M2125" s="726"/>
      <c r="N2125" s="726"/>
      <c r="O2125" s="726"/>
      <c r="P2125" s="726"/>
      <c r="Q2125" s="728"/>
    </row>
    <row r="2126" spans="1:39" x14ac:dyDescent="0.25">
      <c r="A2126" s="725"/>
      <c r="B2126" s="726"/>
      <c r="C2126" s="726"/>
      <c r="D2126" s="726"/>
      <c r="E2126" s="726"/>
      <c r="F2126" s="726"/>
      <c r="G2126" s="726"/>
      <c r="H2126" s="726"/>
      <c r="I2126" s="726"/>
      <c r="J2126" s="726"/>
      <c r="K2126" s="727"/>
      <c r="L2126" s="726"/>
      <c r="M2126" s="726"/>
      <c r="N2126" s="726"/>
      <c r="O2126" s="726"/>
      <c r="P2126" s="726"/>
      <c r="Q2126" s="728"/>
    </row>
    <row r="2127" spans="1:39" x14ac:dyDescent="0.25">
      <c r="A2127" s="725"/>
      <c r="B2127" s="726"/>
      <c r="C2127" s="726"/>
      <c r="D2127" s="726"/>
      <c r="E2127" s="726"/>
      <c r="F2127" s="726"/>
      <c r="G2127" s="726"/>
      <c r="H2127" s="726"/>
      <c r="I2127" s="726"/>
      <c r="J2127" s="726"/>
      <c r="K2127" s="727"/>
      <c r="L2127" s="726"/>
      <c r="M2127" s="726"/>
      <c r="N2127" s="726"/>
      <c r="O2127" s="726"/>
      <c r="P2127" s="726"/>
      <c r="Q2127" s="728"/>
    </row>
    <row r="2128" spans="1:39" ht="15.75" thickBot="1" x14ac:dyDescent="0.3">
      <c r="A2128" s="729"/>
      <c r="B2128" s="730"/>
      <c r="C2128" s="730"/>
      <c r="D2128" s="730"/>
      <c r="E2128" s="730"/>
      <c r="F2128" s="730"/>
      <c r="G2128" s="730"/>
      <c r="H2128" s="730"/>
      <c r="I2128" s="730"/>
      <c r="J2128" s="730"/>
      <c r="K2128" s="731"/>
      <c r="L2128" s="730"/>
      <c r="M2128" s="730"/>
      <c r="N2128" s="730"/>
      <c r="O2128" s="730"/>
      <c r="P2128" s="730"/>
      <c r="Q2128" s="732"/>
    </row>
    <row r="2129" spans="1:38" ht="15.75" thickTop="1" x14ac:dyDescent="0.25"/>
    <row r="2130" spans="1:38" x14ac:dyDescent="0.25">
      <c r="B2130" s="1"/>
      <c r="C2130" s="1"/>
    </row>
    <row r="2133" spans="1:38" ht="18.75" x14ac:dyDescent="0.3">
      <c r="B2133" s="2" t="s">
        <v>15</v>
      </c>
      <c r="C2133" s="2"/>
      <c r="D2133" s="2"/>
      <c r="E2133" s="2"/>
      <c r="F2133" s="618"/>
      <c r="G2133" s="2"/>
    </row>
    <row r="2134" spans="1:38" ht="26.25" x14ac:dyDescent="0.4">
      <c r="A2134"/>
      <c r="B2134" s="868" t="s">
        <v>143</v>
      </c>
      <c r="C2134" s="868"/>
      <c r="D2134" s="868"/>
      <c r="E2134" s="868"/>
      <c r="F2134" s="868"/>
      <c r="G2134" s="868"/>
      <c r="H2134" s="868"/>
      <c r="I2134" s="868"/>
      <c r="J2134" s="868"/>
      <c r="K2134" s="869"/>
      <c r="L2134" s="868"/>
      <c r="M2134" s="868"/>
      <c r="N2134" s="868"/>
      <c r="O2134" s="868"/>
      <c r="S2134" s="3"/>
      <c r="X2134" s="3"/>
      <c r="AA2134" s="3"/>
      <c r="AG2134" s="3"/>
    </row>
    <row r="2135" spans="1:38" ht="21.75" thickBot="1" x14ac:dyDescent="0.4">
      <c r="B2135" s="8"/>
      <c r="C2135" s="8"/>
      <c r="D2135" s="8"/>
      <c r="E2135" s="8"/>
      <c r="F2135" s="214"/>
      <c r="G2135" s="8"/>
      <c r="H2135" s="214"/>
      <c r="I2135" s="196"/>
      <c r="J2135" s="214"/>
      <c r="K2135" s="196"/>
      <c r="L2135" s="214"/>
    </row>
    <row r="2136" spans="1:38" ht="27" customHeight="1" thickBot="1" x14ac:dyDescent="0.3">
      <c r="A2136" s="791" t="s">
        <v>150</v>
      </c>
      <c r="B2136" s="792"/>
      <c r="C2136" s="792"/>
      <c r="D2136" s="792"/>
      <c r="E2136" s="792"/>
      <c r="F2136" s="792"/>
      <c r="G2136" s="792"/>
      <c r="H2136" s="792"/>
      <c r="I2136" s="792"/>
      <c r="J2136" s="792"/>
      <c r="K2136" s="793"/>
      <c r="L2136" s="792"/>
      <c r="M2136" s="792"/>
      <c r="N2136" s="792"/>
      <c r="O2136" s="792"/>
      <c r="P2136" s="792"/>
      <c r="Q2136" s="792"/>
      <c r="R2136" s="792"/>
      <c r="S2136" s="792"/>
      <c r="T2136" s="792"/>
      <c r="U2136" s="792"/>
      <c r="V2136" s="792"/>
      <c r="W2136" s="792"/>
      <c r="X2136" s="792"/>
      <c r="Y2136" s="792"/>
      <c r="Z2136" s="792"/>
      <c r="AA2136" s="792"/>
      <c r="AB2136" s="792"/>
      <c r="AC2136" s="792"/>
      <c r="AD2136" s="792"/>
      <c r="AE2136" s="792"/>
      <c r="AF2136" s="792"/>
      <c r="AG2136" s="792"/>
      <c r="AH2136" s="792"/>
      <c r="AI2136" s="792"/>
      <c r="AJ2136" s="792"/>
      <c r="AK2136" s="792"/>
      <c r="AL2136" s="43"/>
    </row>
    <row r="2137" spans="1:38" ht="33.75" customHeight="1" x14ac:dyDescent="0.25">
      <c r="A2137" s="794" t="s">
        <v>0</v>
      </c>
      <c r="B2137" s="795"/>
      <c r="C2137" s="744" t="s">
        <v>41</v>
      </c>
      <c r="D2137" s="745"/>
      <c r="E2137" s="748" t="s">
        <v>80</v>
      </c>
      <c r="F2137" s="749"/>
      <c r="G2137" s="749"/>
      <c r="H2137" s="749"/>
      <c r="I2137" s="749"/>
      <c r="J2137" s="749"/>
      <c r="K2137" s="750"/>
      <c r="L2137" s="749"/>
      <c r="M2137" s="749"/>
      <c r="N2137" s="802"/>
      <c r="O2137" s="754" t="s">
        <v>78</v>
      </c>
      <c r="P2137" s="755"/>
      <c r="Q2137" s="755"/>
      <c r="R2137" s="755"/>
      <c r="S2137" s="755"/>
      <c r="T2137" s="755"/>
      <c r="U2137" s="755"/>
      <c r="V2137" s="755"/>
      <c r="W2137" s="755"/>
      <c r="X2137" s="755"/>
      <c r="Y2137" s="755"/>
      <c r="Z2137" s="755"/>
      <c r="AA2137" s="755"/>
      <c r="AB2137" s="755"/>
      <c r="AC2137" s="755"/>
      <c r="AD2137" s="755"/>
      <c r="AE2137" s="755"/>
      <c r="AF2137" s="755"/>
      <c r="AG2137" s="755"/>
      <c r="AH2137" s="755"/>
      <c r="AI2137" s="755"/>
      <c r="AJ2137" s="755"/>
      <c r="AK2137" s="755"/>
      <c r="AL2137" s="756"/>
    </row>
    <row r="2138" spans="1:38" ht="51" customHeight="1" thickBot="1" x14ac:dyDescent="0.3">
      <c r="A2138" s="796"/>
      <c r="B2138" s="797"/>
      <c r="C2138" s="800"/>
      <c r="D2138" s="801"/>
      <c r="E2138" s="803"/>
      <c r="F2138" s="804"/>
      <c r="G2138" s="804"/>
      <c r="H2138" s="804"/>
      <c r="I2138" s="804"/>
      <c r="J2138" s="804"/>
      <c r="K2138" s="805"/>
      <c r="L2138" s="804"/>
      <c r="M2138" s="804"/>
      <c r="N2138" s="806"/>
      <c r="O2138" s="859"/>
      <c r="P2138" s="860"/>
      <c r="Q2138" s="860"/>
      <c r="R2138" s="860"/>
      <c r="S2138" s="860"/>
      <c r="T2138" s="860"/>
      <c r="U2138" s="860"/>
      <c r="V2138" s="860"/>
      <c r="W2138" s="860"/>
      <c r="X2138" s="860"/>
      <c r="Y2138" s="860"/>
      <c r="Z2138" s="860"/>
      <c r="AA2138" s="860"/>
      <c r="AB2138" s="860"/>
      <c r="AC2138" s="860"/>
      <c r="AD2138" s="860"/>
      <c r="AE2138" s="860"/>
      <c r="AF2138" s="860"/>
      <c r="AG2138" s="860"/>
      <c r="AH2138" s="860"/>
      <c r="AI2138" s="860"/>
      <c r="AJ2138" s="860"/>
      <c r="AK2138" s="860"/>
      <c r="AL2138" s="861"/>
    </row>
    <row r="2139" spans="1:38" ht="75" customHeight="1" x14ac:dyDescent="0.25">
      <c r="A2139" s="796"/>
      <c r="B2139" s="797"/>
      <c r="C2139" s="862" t="s">
        <v>43</v>
      </c>
      <c r="D2139" s="866" t="s">
        <v>44</v>
      </c>
      <c r="E2139" s="853" t="s">
        <v>59</v>
      </c>
      <c r="F2139" s="854"/>
      <c r="G2139" s="854"/>
      <c r="H2139" s="855"/>
      <c r="I2139" s="845" t="s">
        <v>58</v>
      </c>
      <c r="J2139" s="846"/>
      <c r="K2139" s="847"/>
      <c r="L2139" s="848"/>
      <c r="M2139" s="841" t="s">
        <v>49</v>
      </c>
      <c r="N2139" s="842"/>
      <c r="O2139" s="807" t="s">
        <v>103</v>
      </c>
      <c r="P2139" s="808"/>
      <c r="Q2139" s="808"/>
      <c r="R2139" s="808"/>
      <c r="S2139" s="811" t="s">
        <v>49</v>
      </c>
      <c r="T2139" s="812"/>
      <c r="U2139" s="815" t="s">
        <v>104</v>
      </c>
      <c r="V2139" s="816"/>
      <c r="W2139" s="816"/>
      <c r="X2139" s="816"/>
      <c r="Y2139" s="816"/>
      <c r="Z2139" s="817"/>
      <c r="AA2139" s="821" t="s">
        <v>49</v>
      </c>
      <c r="AB2139" s="822"/>
      <c r="AC2139" s="825" t="s">
        <v>105</v>
      </c>
      <c r="AD2139" s="826"/>
      <c r="AE2139" s="826"/>
      <c r="AF2139" s="827"/>
      <c r="AG2139" s="831" t="s">
        <v>49</v>
      </c>
      <c r="AH2139" s="832"/>
      <c r="AI2139" s="835" t="s">
        <v>23</v>
      </c>
      <c r="AJ2139" s="836"/>
      <c r="AK2139" s="836"/>
      <c r="AL2139" s="837"/>
    </row>
    <row r="2140" spans="1:38" ht="75" customHeight="1" thickBot="1" x14ac:dyDescent="0.3">
      <c r="A2140" s="796"/>
      <c r="B2140" s="797"/>
      <c r="C2140" s="862"/>
      <c r="D2140" s="866"/>
      <c r="E2140" s="856"/>
      <c r="F2140" s="857"/>
      <c r="G2140" s="857"/>
      <c r="H2140" s="858"/>
      <c r="I2140" s="849"/>
      <c r="J2140" s="850"/>
      <c r="K2140" s="851"/>
      <c r="L2140" s="852"/>
      <c r="M2140" s="843"/>
      <c r="N2140" s="844"/>
      <c r="O2140" s="809"/>
      <c r="P2140" s="810"/>
      <c r="Q2140" s="810"/>
      <c r="R2140" s="810"/>
      <c r="S2140" s="813"/>
      <c r="T2140" s="814"/>
      <c r="U2140" s="818"/>
      <c r="V2140" s="819"/>
      <c r="W2140" s="819"/>
      <c r="X2140" s="819"/>
      <c r="Y2140" s="819"/>
      <c r="Z2140" s="820"/>
      <c r="AA2140" s="823"/>
      <c r="AB2140" s="824"/>
      <c r="AC2140" s="828"/>
      <c r="AD2140" s="829"/>
      <c r="AE2140" s="829"/>
      <c r="AF2140" s="830"/>
      <c r="AG2140" s="833"/>
      <c r="AH2140" s="834"/>
      <c r="AI2140" s="838"/>
      <c r="AJ2140" s="839"/>
      <c r="AK2140" s="839"/>
      <c r="AL2140" s="840"/>
    </row>
    <row r="2141" spans="1:38" ht="139.5" customHeight="1" thickBot="1" x14ac:dyDescent="0.3">
      <c r="A2141" s="798"/>
      <c r="B2141" s="799"/>
      <c r="C2141" s="863"/>
      <c r="D2141" s="867"/>
      <c r="E2141" s="91" t="s">
        <v>81</v>
      </c>
      <c r="F2141" s="619" t="s">
        <v>82</v>
      </c>
      <c r="G2141" s="91" t="s">
        <v>83</v>
      </c>
      <c r="H2141" s="619" t="s">
        <v>84</v>
      </c>
      <c r="I2141" s="197" t="s">
        <v>81</v>
      </c>
      <c r="J2141" s="64" t="s">
        <v>92</v>
      </c>
      <c r="K2141" s="197" t="s">
        <v>93</v>
      </c>
      <c r="L2141" s="64" t="s">
        <v>94</v>
      </c>
      <c r="M2141" s="98" t="s">
        <v>85</v>
      </c>
      <c r="N2141" s="207" t="s">
        <v>86</v>
      </c>
      <c r="O2141" s="100" t="s">
        <v>87</v>
      </c>
      <c r="P2141" s="102" t="s">
        <v>101</v>
      </c>
      <c r="Q2141" s="100" t="s">
        <v>88</v>
      </c>
      <c r="R2141" s="102" t="s">
        <v>102</v>
      </c>
      <c r="S2141" s="103" t="s">
        <v>89</v>
      </c>
      <c r="T2141" s="213" t="s">
        <v>90</v>
      </c>
      <c r="U2141" s="104" t="s">
        <v>87</v>
      </c>
      <c r="V2141" s="107" t="s">
        <v>106</v>
      </c>
      <c r="W2141" s="105" t="s">
        <v>107</v>
      </c>
      <c r="X2141" s="108" t="s">
        <v>88</v>
      </c>
      <c r="Y2141" s="107" t="s">
        <v>108</v>
      </c>
      <c r="Z2141" s="105" t="s">
        <v>109</v>
      </c>
      <c r="AA2141" s="110" t="s">
        <v>95</v>
      </c>
      <c r="AB2141" s="111" t="s">
        <v>96</v>
      </c>
      <c r="AC2141" s="112" t="s">
        <v>87</v>
      </c>
      <c r="AD2141" s="113" t="s">
        <v>101</v>
      </c>
      <c r="AE2141" s="112" t="s">
        <v>88</v>
      </c>
      <c r="AF2141" s="113" t="s">
        <v>102</v>
      </c>
      <c r="AG2141" s="114" t="s">
        <v>91</v>
      </c>
      <c r="AH2141" s="115" t="s">
        <v>110</v>
      </c>
      <c r="AI2141" s="120" t="s">
        <v>111</v>
      </c>
      <c r="AJ2141" s="121" t="s">
        <v>112</v>
      </c>
      <c r="AK2141" s="122" t="s">
        <v>39</v>
      </c>
      <c r="AL2141" s="124" t="s">
        <v>57</v>
      </c>
    </row>
    <row r="2142" spans="1:38" ht="38.25" customHeight="1" thickBot="1" x14ac:dyDescent="0.3">
      <c r="A2142" s="708" t="s">
        <v>1</v>
      </c>
      <c r="B2142" s="712"/>
      <c r="C2142" s="5" t="s">
        <v>2</v>
      </c>
      <c r="D2142" s="70" t="s">
        <v>3</v>
      </c>
      <c r="E2142" s="5" t="s">
        <v>4</v>
      </c>
      <c r="F2142" s="208" t="s">
        <v>5</v>
      </c>
      <c r="G2142" s="5" t="s">
        <v>33</v>
      </c>
      <c r="H2142" s="208" t="s">
        <v>34</v>
      </c>
      <c r="I2142" s="198" t="s">
        <v>18</v>
      </c>
      <c r="J2142" s="208" t="s">
        <v>19</v>
      </c>
      <c r="K2142" s="198" t="s">
        <v>20</v>
      </c>
      <c r="L2142" s="208" t="s">
        <v>21</v>
      </c>
      <c r="M2142" s="5" t="s">
        <v>22</v>
      </c>
      <c r="N2142" s="208" t="s">
        <v>35</v>
      </c>
      <c r="O2142" s="5" t="s">
        <v>36</v>
      </c>
      <c r="P2142" s="208" t="s">
        <v>37</v>
      </c>
      <c r="Q2142" s="5" t="s">
        <v>38</v>
      </c>
      <c r="R2142" s="208" t="s">
        <v>24</v>
      </c>
      <c r="S2142" s="5" t="s">
        <v>25</v>
      </c>
      <c r="T2142" s="208" t="s">
        <v>26</v>
      </c>
      <c r="U2142" s="5" t="s">
        <v>27</v>
      </c>
      <c r="V2142" s="321" t="s">
        <v>28</v>
      </c>
      <c r="W2142" s="208" t="s">
        <v>29</v>
      </c>
      <c r="X2142" s="70" t="s">
        <v>30</v>
      </c>
      <c r="Y2142" s="208" t="s">
        <v>31</v>
      </c>
      <c r="Z2142" s="208" t="s">
        <v>32</v>
      </c>
      <c r="AA2142" s="5" t="s">
        <v>51</v>
      </c>
      <c r="AB2142" s="5" t="s">
        <v>52</v>
      </c>
      <c r="AC2142" s="5" t="s">
        <v>53</v>
      </c>
      <c r="AD2142" s="5" t="s">
        <v>54</v>
      </c>
      <c r="AE2142" s="5" t="s">
        <v>55</v>
      </c>
      <c r="AF2142" s="5" t="s">
        <v>56</v>
      </c>
      <c r="AG2142" s="5" t="s">
        <v>60</v>
      </c>
      <c r="AH2142" s="5" t="s">
        <v>61</v>
      </c>
      <c r="AI2142" s="5" t="s">
        <v>62</v>
      </c>
      <c r="AJ2142" s="70" t="s">
        <v>63</v>
      </c>
      <c r="AK2142" s="5" t="s">
        <v>64</v>
      </c>
      <c r="AL2142" s="71" t="s">
        <v>65</v>
      </c>
    </row>
    <row r="2143" spans="1:38" ht="99" customHeight="1" x14ac:dyDescent="0.25">
      <c r="A2143" s="12">
        <v>1</v>
      </c>
      <c r="B2143" s="13" t="s">
        <v>11</v>
      </c>
      <c r="C2143" s="713">
        <v>225010.9</v>
      </c>
      <c r="D2143" s="716">
        <f>C2143-AH2156</f>
        <v>225010.9</v>
      </c>
      <c r="E2143" s="76"/>
      <c r="F2143" s="446"/>
      <c r="G2143" s="76"/>
      <c r="H2143" s="446"/>
      <c r="I2143" s="451"/>
      <c r="J2143" s="41"/>
      <c r="K2143" s="451"/>
      <c r="L2143" s="446"/>
      <c r="M2143" s="76"/>
      <c r="N2143" s="234"/>
      <c r="O2143" s="76"/>
      <c r="P2143" s="234"/>
      <c r="Q2143" s="76"/>
      <c r="R2143" s="234"/>
      <c r="S2143" s="76"/>
      <c r="T2143" s="41"/>
      <c r="U2143" s="76"/>
      <c r="V2143" s="235"/>
      <c r="W2143" s="234"/>
      <c r="X2143" s="76"/>
      <c r="Y2143" s="235"/>
      <c r="Z2143" s="234"/>
      <c r="AA2143" s="76"/>
      <c r="AB2143" s="41"/>
      <c r="AC2143" s="76"/>
      <c r="AD2143" s="41"/>
      <c r="AE2143" s="76"/>
      <c r="AF2143" s="41"/>
      <c r="AG2143" s="76">
        <f>U2143+X2143+AC2143+AE2143</f>
        <v>0</v>
      </c>
      <c r="AH2143" s="41">
        <f>W2143+Z2143+AD2143+AF2143</f>
        <v>0</v>
      </c>
      <c r="AI2143" s="39">
        <f>AD2143/(C2143-AH2150)</f>
        <v>0</v>
      </c>
      <c r="AJ2143" s="90">
        <f>AF2143/(C2143-AH2150)</f>
        <v>0</v>
      </c>
      <c r="AK2143" s="123"/>
      <c r="AL2143" s="125">
        <f>AH2143/C2143</f>
        <v>0</v>
      </c>
    </row>
    <row r="2144" spans="1:38" ht="87" customHeight="1" x14ac:dyDescent="0.25">
      <c r="A2144" s="14">
        <v>2</v>
      </c>
      <c r="B2144" s="15" t="s">
        <v>6</v>
      </c>
      <c r="C2144" s="714"/>
      <c r="D2144" s="717"/>
      <c r="E2144" s="467">
        <v>0</v>
      </c>
      <c r="F2144" s="468">
        <v>0</v>
      </c>
      <c r="G2144" s="434">
        <v>10</v>
      </c>
      <c r="H2144" s="475">
        <v>134238.9</v>
      </c>
      <c r="I2144" s="199">
        <v>0</v>
      </c>
      <c r="J2144" s="437">
        <v>0</v>
      </c>
      <c r="K2144" s="199">
        <v>9</v>
      </c>
      <c r="L2144" s="437">
        <v>125860.9</v>
      </c>
      <c r="M2144" s="248">
        <f t="shared" ref="M2144" si="1476">SUM(I2144,K2144)</f>
        <v>9</v>
      </c>
      <c r="N2144" s="249">
        <f t="shared" ref="N2144" si="1477">SUM(J2144,L2144)</f>
        <v>125860.9</v>
      </c>
      <c r="O2144" s="226"/>
      <c r="P2144" s="221"/>
      <c r="Q2144" s="226"/>
      <c r="R2144" s="221"/>
      <c r="S2144" s="245">
        <f t="shared" ref="S2144" si="1478">O2144+Q2144</f>
        <v>0</v>
      </c>
      <c r="T2144" s="246">
        <f t="shared" ref="T2144" si="1479">P2144+R2144</f>
        <v>0</v>
      </c>
      <c r="U2144" s="231"/>
      <c r="V2144" s="232"/>
      <c r="W2144" s="230"/>
      <c r="X2144" s="242"/>
      <c r="Y2144" s="232"/>
      <c r="Z2144" s="230"/>
      <c r="AA2144" s="239">
        <f t="shared" ref="AA2144" si="1480">U2144+X2144</f>
        <v>0</v>
      </c>
      <c r="AB2144" s="229">
        <f t="shared" ref="AB2144" si="1481">W2144+Z2144</f>
        <v>0</v>
      </c>
      <c r="AC2144" s="219"/>
      <c r="AD2144" s="222"/>
      <c r="AE2144" s="219"/>
      <c r="AF2144" s="222"/>
      <c r="AG2144" s="261">
        <f t="shared" ref="AG2144:AG2147" si="1482">U2144+X2144+AC2144+AE2144</f>
        <v>0</v>
      </c>
      <c r="AH2144" s="262">
        <f t="shared" ref="AH2144:AH2147" si="1483">W2144+Z2144+AD2144+AF2144</f>
        <v>0</v>
      </c>
      <c r="AI2144" s="67">
        <f>AD2144/(C2143-AH2150)</f>
        <v>0</v>
      </c>
      <c r="AJ2144" s="66">
        <f>AF2144/(C2143-AH2150)</f>
        <v>0</v>
      </c>
      <c r="AK2144" s="123"/>
      <c r="AL2144" s="126">
        <f>AH2144/C2143</f>
        <v>0</v>
      </c>
    </row>
    <row r="2145" spans="1:38" ht="85.5" customHeight="1" x14ac:dyDescent="0.25">
      <c r="A2145" s="14">
        <v>3</v>
      </c>
      <c r="B2145" s="15" t="s">
        <v>13</v>
      </c>
      <c r="C2145" s="714"/>
      <c r="D2145" s="717"/>
      <c r="E2145" s="500"/>
      <c r="F2145" s="501"/>
      <c r="G2145" s="502"/>
      <c r="H2145" s="503"/>
      <c r="I2145" s="504"/>
      <c r="J2145" s="503"/>
      <c r="K2145" s="504"/>
      <c r="L2145" s="503"/>
      <c r="M2145" s="267"/>
      <c r="N2145" s="266"/>
      <c r="O2145" s="165"/>
      <c r="P2145" s="266"/>
      <c r="Q2145" s="165"/>
      <c r="R2145" s="266"/>
      <c r="S2145" s="267"/>
      <c r="T2145" s="266"/>
      <c r="U2145" s="165"/>
      <c r="V2145" s="168"/>
      <c r="W2145" s="266"/>
      <c r="X2145" s="267"/>
      <c r="Y2145" s="168"/>
      <c r="Z2145" s="266"/>
      <c r="AA2145" s="267"/>
      <c r="AB2145" s="266"/>
      <c r="AC2145" s="165"/>
      <c r="AD2145" s="266"/>
      <c r="AE2145" s="165"/>
      <c r="AF2145" s="266"/>
      <c r="AG2145" s="267">
        <f t="shared" si="1482"/>
        <v>0</v>
      </c>
      <c r="AH2145" s="266">
        <f t="shared" si="1483"/>
        <v>0</v>
      </c>
      <c r="AI2145" s="169">
        <f>AD2145/(C2143-AH2150)</f>
        <v>0</v>
      </c>
      <c r="AJ2145" s="170">
        <f>AF2145/(C2143-AH2150)</f>
        <v>0</v>
      </c>
      <c r="AK2145" s="171"/>
      <c r="AL2145" s="172">
        <f>AH2145/C2143</f>
        <v>0</v>
      </c>
    </row>
    <row r="2146" spans="1:38" ht="101.25" customHeight="1" x14ac:dyDescent="0.25">
      <c r="A2146" s="14">
        <v>4</v>
      </c>
      <c r="B2146" s="15" t="s">
        <v>14</v>
      </c>
      <c r="C2146" s="714"/>
      <c r="D2146" s="717"/>
      <c r="E2146" s="500"/>
      <c r="F2146" s="501"/>
      <c r="G2146" s="502"/>
      <c r="H2146" s="503"/>
      <c r="I2146" s="504"/>
      <c r="J2146" s="503"/>
      <c r="K2146" s="504"/>
      <c r="L2146" s="503"/>
      <c r="M2146" s="267"/>
      <c r="N2146" s="266"/>
      <c r="O2146" s="165"/>
      <c r="P2146" s="266"/>
      <c r="Q2146" s="165"/>
      <c r="R2146" s="266"/>
      <c r="S2146" s="267"/>
      <c r="T2146" s="266"/>
      <c r="U2146" s="165"/>
      <c r="V2146" s="168"/>
      <c r="W2146" s="266"/>
      <c r="X2146" s="267"/>
      <c r="Y2146" s="168"/>
      <c r="Z2146" s="266"/>
      <c r="AA2146" s="267"/>
      <c r="AB2146" s="266"/>
      <c r="AC2146" s="165"/>
      <c r="AD2146" s="266"/>
      <c r="AE2146" s="165"/>
      <c r="AF2146" s="266"/>
      <c r="AG2146" s="267">
        <f t="shared" si="1482"/>
        <v>0</v>
      </c>
      <c r="AH2146" s="266">
        <f t="shared" si="1483"/>
        <v>0</v>
      </c>
      <c r="AI2146" s="169">
        <f>AD2146/(C2143-AH2150)</f>
        <v>0</v>
      </c>
      <c r="AJ2146" s="170">
        <f>AF2146/(C2143-AH2150)</f>
        <v>0</v>
      </c>
      <c r="AK2146" s="171"/>
      <c r="AL2146" s="172">
        <f>AH2146/C2143</f>
        <v>0</v>
      </c>
    </row>
    <row r="2147" spans="1:38" ht="138" customHeight="1" x14ac:dyDescent="0.25">
      <c r="A2147" s="14">
        <v>5</v>
      </c>
      <c r="B2147" s="15" t="s">
        <v>99</v>
      </c>
      <c r="C2147" s="714"/>
      <c r="D2147" s="717"/>
      <c r="E2147" s="467">
        <v>7</v>
      </c>
      <c r="F2147" s="468">
        <v>365520.71</v>
      </c>
      <c r="G2147" s="434">
        <v>1</v>
      </c>
      <c r="H2147" s="475">
        <v>53900</v>
      </c>
      <c r="I2147" s="199">
        <v>1</v>
      </c>
      <c r="J2147" s="437">
        <v>45250</v>
      </c>
      <c r="K2147" s="199">
        <v>1</v>
      </c>
      <c r="L2147" s="437">
        <v>53900</v>
      </c>
      <c r="M2147" s="248">
        <f t="shared" ref="M2147" si="1484">SUM(I2147,K2147)</f>
        <v>2</v>
      </c>
      <c r="N2147" s="249">
        <f t="shared" ref="N2147" si="1485">SUM(J2147,L2147)</f>
        <v>99150</v>
      </c>
      <c r="O2147" s="226"/>
      <c r="P2147" s="221"/>
      <c r="Q2147" s="226"/>
      <c r="R2147" s="221"/>
      <c r="S2147" s="245">
        <f t="shared" ref="S2147" si="1486">O2147+Q2147</f>
        <v>0</v>
      </c>
      <c r="T2147" s="246">
        <f t="shared" ref="T2147" si="1487">P2147+R2147</f>
        <v>0</v>
      </c>
      <c r="U2147" s="231"/>
      <c r="V2147" s="232"/>
      <c r="W2147" s="230"/>
      <c r="X2147" s="242"/>
      <c r="Y2147" s="232"/>
      <c r="Z2147" s="230"/>
      <c r="AA2147" s="239">
        <f t="shared" ref="AA2147" si="1488">U2147+X2147</f>
        <v>0</v>
      </c>
      <c r="AB2147" s="229">
        <f t="shared" ref="AB2147" si="1489">W2147+Z2147</f>
        <v>0</v>
      </c>
      <c r="AC2147" s="219"/>
      <c r="AD2147" s="222"/>
      <c r="AE2147" s="219"/>
      <c r="AF2147" s="222"/>
      <c r="AG2147" s="261">
        <f t="shared" si="1482"/>
        <v>0</v>
      </c>
      <c r="AH2147" s="262">
        <f t="shared" si="1483"/>
        <v>0</v>
      </c>
      <c r="AI2147" s="67">
        <f>AD2147/(C2143-AH2150)</f>
        <v>0</v>
      </c>
      <c r="AJ2147" s="66">
        <f>AF2147/(C2143-AH2150)</f>
        <v>0</v>
      </c>
      <c r="AK2147" s="123"/>
      <c r="AL2147" s="126">
        <f>AH2147/C2143</f>
        <v>0</v>
      </c>
    </row>
    <row r="2148" spans="1:38" ht="116.25" customHeight="1" x14ac:dyDescent="0.25">
      <c r="A2148" s="14">
        <v>6</v>
      </c>
      <c r="B2148" s="15" t="s">
        <v>16</v>
      </c>
      <c r="C2148" s="714"/>
      <c r="D2148" s="717"/>
      <c r="E2148" s="163"/>
      <c r="F2148" s="501"/>
      <c r="G2148" s="165"/>
      <c r="H2148" s="503"/>
      <c r="I2148" s="504"/>
      <c r="J2148" s="166"/>
      <c r="K2148" s="504"/>
      <c r="L2148" s="503"/>
      <c r="M2148" s="167"/>
      <c r="N2148" s="266"/>
      <c r="O2148" s="165"/>
      <c r="P2148" s="266"/>
      <c r="Q2148" s="165"/>
      <c r="R2148" s="266"/>
      <c r="S2148" s="167"/>
      <c r="T2148" s="166"/>
      <c r="U2148" s="165"/>
      <c r="V2148" s="168"/>
      <c r="W2148" s="266"/>
      <c r="X2148" s="167"/>
      <c r="Y2148" s="168"/>
      <c r="Z2148" s="266"/>
      <c r="AA2148" s="167"/>
      <c r="AB2148" s="166"/>
      <c r="AC2148" s="165"/>
      <c r="AD2148" s="166"/>
      <c r="AE2148" s="165"/>
      <c r="AF2148" s="166"/>
      <c r="AG2148" s="167">
        <f t="shared" ref="AG2148:AG2155" si="1490">U2148+X2148+AC2148+AE2148</f>
        <v>0</v>
      </c>
      <c r="AH2148" s="166">
        <f t="shared" ref="AH2148:AH2155" si="1491">W2148+Z2148+AD2148+AF2148</f>
        <v>0</v>
      </c>
      <c r="AI2148" s="169">
        <f>AD2148/(C2143-AH2150)</f>
        <v>0</v>
      </c>
      <c r="AJ2148" s="170">
        <f>AF2148/(C2143-AH2150)</f>
        <v>0</v>
      </c>
      <c r="AK2148" s="171"/>
      <c r="AL2148" s="172">
        <f>AH2148/C2143</f>
        <v>0</v>
      </c>
    </row>
    <row r="2149" spans="1:38" ht="65.25" customHeight="1" x14ac:dyDescent="0.25">
      <c r="A2149" s="14">
        <v>7</v>
      </c>
      <c r="B2149" s="15" t="s">
        <v>98</v>
      </c>
      <c r="C2149" s="714"/>
      <c r="D2149" s="717"/>
      <c r="E2149" s="163"/>
      <c r="F2149" s="501"/>
      <c r="G2149" s="165"/>
      <c r="H2149" s="503"/>
      <c r="I2149" s="504"/>
      <c r="J2149" s="166"/>
      <c r="K2149" s="504"/>
      <c r="L2149" s="503"/>
      <c r="M2149" s="167"/>
      <c r="N2149" s="266"/>
      <c r="O2149" s="165"/>
      <c r="P2149" s="266"/>
      <c r="Q2149" s="165"/>
      <c r="R2149" s="266"/>
      <c r="S2149" s="167"/>
      <c r="T2149" s="166"/>
      <c r="U2149" s="165"/>
      <c r="V2149" s="168"/>
      <c r="W2149" s="266"/>
      <c r="X2149" s="167"/>
      <c r="Y2149" s="168"/>
      <c r="Z2149" s="266"/>
      <c r="AA2149" s="167"/>
      <c r="AB2149" s="188"/>
      <c r="AC2149" s="165"/>
      <c r="AD2149" s="166"/>
      <c r="AE2149" s="165"/>
      <c r="AF2149" s="166"/>
      <c r="AG2149" s="162">
        <f t="shared" si="1490"/>
        <v>0</v>
      </c>
      <c r="AH2149" s="166">
        <f t="shared" si="1491"/>
        <v>0</v>
      </c>
      <c r="AI2149" s="169">
        <f>AD2149/(C2143-AH2150)</f>
        <v>0</v>
      </c>
      <c r="AJ2149" s="170">
        <f>AF2149/(C2143-AH2150)</f>
        <v>0</v>
      </c>
      <c r="AK2149" s="171"/>
      <c r="AL2149" s="173">
        <f>AH2149/C2143</f>
        <v>0</v>
      </c>
    </row>
    <row r="2150" spans="1:38" ht="59.25" customHeight="1" x14ac:dyDescent="0.25">
      <c r="A2150" s="14">
        <v>8</v>
      </c>
      <c r="B2150" s="15" t="s">
        <v>97</v>
      </c>
      <c r="C2150" s="714"/>
      <c r="D2150" s="717"/>
      <c r="E2150" s="189"/>
      <c r="F2150" s="190"/>
      <c r="G2150" s="174"/>
      <c r="H2150" s="175"/>
      <c r="I2150" s="504"/>
      <c r="J2150" s="166"/>
      <c r="K2150" s="504"/>
      <c r="L2150" s="503"/>
      <c r="M2150" s="191"/>
      <c r="N2150" s="265"/>
      <c r="O2150" s="174"/>
      <c r="P2150" s="175"/>
      <c r="Q2150" s="174"/>
      <c r="R2150" s="175"/>
      <c r="S2150" s="191"/>
      <c r="T2150" s="164"/>
      <c r="U2150" s="165"/>
      <c r="V2150" s="168"/>
      <c r="W2150" s="266"/>
      <c r="X2150" s="167"/>
      <c r="Y2150" s="168"/>
      <c r="Z2150" s="266"/>
      <c r="AA2150" s="191"/>
      <c r="AB2150" s="164"/>
      <c r="AC2150" s="165"/>
      <c r="AD2150" s="166"/>
      <c r="AE2150" s="165"/>
      <c r="AF2150" s="166"/>
      <c r="AG2150" s="167">
        <f t="shared" si="1490"/>
        <v>0</v>
      </c>
      <c r="AH2150" s="166">
        <f t="shared" si="1491"/>
        <v>0</v>
      </c>
      <c r="AI2150" s="169" t="e">
        <f t="shared" ref="AI2150" si="1492">AD2150/(C2145-AH2152)</f>
        <v>#DIV/0!</v>
      </c>
      <c r="AJ2150" s="170">
        <f>AF2150/(C2143-AH2150)</f>
        <v>0</v>
      </c>
      <c r="AK2150" s="171">
        <f>AH2156/C2143</f>
        <v>0</v>
      </c>
      <c r="AL2150" s="172">
        <f>AH2150/C2143</f>
        <v>0</v>
      </c>
    </row>
    <row r="2151" spans="1:38" ht="60" customHeight="1" x14ac:dyDescent="0.25">
      <c r="A2151" s="14">
        <v>9</v>
      </c>
      <c r="B2151" s="15" t="s">
        <v>7</v>
      </c>
      <c r="C2151" s="714"/>
      <c r="D2151" s="717"/>
      <c r="E2151" s="163"/>
      <c r="F2151" s="501"/>
      <c r="G2151" s="165"/>
      <c r="H2151" s="503"/>
      <c r="I2151" s="504"/>
      <c r="J2151" s="166"/>
      <c r="K2151" s="504"/>
      <c r="L2151" s="503"/>
      <c r="M2151" s="167"/>
      <c r="N2151" s="266"/>
      <c r="O2151" s="165"/>
      <c r="P2151" s="266"/>
      <c r="Q2151" s="165"/>
      <c r="R2151" s="266"/>
      <c r="S2151" s="167"/>
      <c r="T2151" s="166"/>
      <c r="U2151" s="165"/>
      <c r="V2151" s="168"/>
      <c r="W2151" s="266"/>
      <c r="X2151" s="167"/>
      <c r="Y2151" s="168"/>
      <c r="Z2151" s="266"/>
      <c r="AA2151" s="167"/>
      <c r="AB2151" s="166"/>
      <c r="AC2151" s="165"/>
      <c r="AD2151" s="166"/>
      <c r="AE2151" s="165"/>
      <c r="AF2151" s="166"/>
      <c r="AG2151" s="167">
        <f t="shared" si="1490"/>
        <v>0</v>
      </c>
      <c r="AH2151" s="166">
        <f t="shared" si="1491"/>
        <v>0</v>
      </c>
      <c r="AI2151" s="169">
        <f>AD2151/(C2143-AH2150)</f>
        <v>0</v>
      </c>
      <c r="AJ2151" s="170">
        <f>AF2151/(C2143-AH2150)</f>
        <v>0</v>
      </c>
      <c r="AK2151" s="171"/>
      <c r="AL2151" s="172">
        <f>AH2151/C2143</f>
        <v>0</v>
      </c>
    </row>
    <row r="2152" spans="1:38" ht="73.5" customHeight="1" x14ac:dyDescent="0.25">
      <c r="A2152" s="14">
        <v>10</v>
      </c>
      <c r="B2152" s="15" t="s">
        <v>8</v>
      </c>
      <c r="C2152" s="714"/>
      <c r="D2152" s="717"/>
      <c r="E2152" s="163"/>
      <c r="F2152" s="501"/>
      <c r="G2152" s="165"/>
      <c r="H2152" s="503"/>
      <c r="I2152" s="504"/>
      <c r="J2152" s="166"/>
      <c r="K2152" s="504"/>
      <c r="L2152" s="503"/>
      <c r="M2152" s="167"/>
      <c r="N2152" s="266"/>
      <c r="O2152" s="165"/>
      <c r="P2152" s="266"/>
      <c r="Q2152" s="165"/>
      <c r="R2152" s="266"/>
      <c r="S2152" s="167"/>
      <c r="T2152" s="166"/>
      <c r="U2152" s="165"/>
      <c r="V2152" s="168"/>
      <c r="W2152" s="266"/>
      <c r="X2152" s="167"/>
      <c r="Y2152" s="168"/>
      <c r="Z2152" s="266"/>
      <c r="AA2152" s="167"/>
      <c r="AB2152" s="166"/>
      <c r="AC2152" s="174"/>
      <c r="AD2152" s="175"/>
      <c r="AE2152" s="174"/>
      <c r="AF2152" s="175"/>
      <c r="AG2152" s="167">
        <f t="shared" si="1490"/>
        <v>0</v>
      </c>
      <c r="AH2152" s="166">
        <f t="shared" si="1491"/>
        <v>0</v>
      </c>
      <c r="AI2152" s="169">
        <f>AD2152/(C2143-AH2150)</f>
        <v>0</v>
      </c>
      <c r="AJ2152" s="170">
        <f>AF2152/(C2143-AH2150)</f>
        <v>0</v>
      </c>
      <c r="AK2152" s="171"/>
      <c r="AL2152" s="172">
        <f>AH2152/C2143</f>
        <v>0</v>
      </c>
    </row>
    <row r="2153" spans="1:38" ht="120" customHeight="1" x14ac:dyDescent="0.25">
      <c r="A2153" s="14">
        <v>11</v>
      </c>
      <c r="B2153" s="15" t="s">
        <v>12</v>
      </c>
      <c r="C2153" s="714"/>
      <c r="D2153" s="717"/>
      <c r="E2153" s="163"/>
      <c r="F2153" s="501"/>
      <c r="G2153" s="165"/>
      <c r="H2153" s="503"/>
      <c r="I2153" s="504"/>
      <c r="J2153" s="166"/>
      <c r="K2153" s="504"/>
      <c r="L2153" s="503"/>
      <c r="M2153" s="167"/>
      <c r="N2153" s="266"/>
      <c r="O2153" s="165"/>
      <c r="P2153" s="266"/>
      <c r="Q2153" s="165"/>
      <c r="R2153" s="266"/>
      <c r="S2153" s="167"/>
      <c r="T2153" s="166"/>
      <c r="U2153" s="165"/>
      <c r="V2153" s="168"/>
      <c r="W2153" s="266"/>
      <c r="X2153" s="167"/>
      <c r="Y2153" s="168"/>
      <c r="Z2153" s="266"/>
      <c r="AA2153" s="167"/>
      <c r="AB2153" s="166"/>
      <c r="AC2153" s="165"/>
      <c r="AD2153" s="166"/>
      <c r="AE2153" s="165"/>
      <c r="AF2153" s="166"/>
      <c r="AG2153" s="167">
        <f t="shared" si="1490"/>
        <v>0</v>
      </c>
      <c r="AH2153" s="166">
        <f t="shared" si="1491"/>
        <v>0</v>
      </c>
      <c r="AI2153" s="169">
        <f>AD2153/(C2143-AH2150)</f>
        <v>0</v>
      </c>
      <c r="AJ2153" s="170">
        <f>AF2153/(C2143-AH2150)</f>
        <v>0</v>
      </c>
      <c r="AK2153" s="171"/>
      <c r="AL2153" s="172">
        <f>AH2153/C2143</f>
        <v>0</v>
      </c>
    </row>
    <row r="2154" spans="1:38" ht="63.75" customHeight="1" x14ac:dyDescent="0.25">
      <c r="A2154" s="14">
        <v>12</v>
      </c>
      <c r="B2154" s="15" t="s">
        <v>9</v>
      </c>
      <c r="C2154" s="714"/>
      <c r="D2154" s="717"/>
      <c r="E2154" s="163"/>
      <c r="F2154" s="501"/>
      <c r="G2154" s="165"/>
      <c r="H2154" s="503"/>
      <c r="I2154" s="504"/>
      <c r="J2154" s="166"/>
      <c r="K2154" s="504"/>
      <c r="L2154" s="503"/>
      <c r="M2154" s="167"/>
      <c r="N2154" s="266"/>
      <c r="O2154" s="165"/>
      <c r="P2154" s="266"/>
      <c r="Q2154" s="165"/>
      <c r="R2154" s="266"/>
      <c r="S2154" s="167"/>
      <c r="T2154" s="166"/>
      <c r="U2154" s="165"/>
      <c r="V2154" s="168"/>
      <c r="W2154" s="266"/>
      <c r="X2154" s="167"/>
      <c r="Y2154" s="168"/>
      <c r="Z2154" s="266"/>
      <c r="AA2154" s="167"/>
      <c r="AB2154" s="166"/>
      <c r="AC2154" s="165"/>
      <c r="AD2154" s="166"/>
      <c r="AE2154" s="165"/>
      <c r="AF2154" s="166"/>
      <c r="AG2154" s="167">
        <f t="shared" si="1490"/>
        <v>0</v>
      </c>
      <c r="AH2154" s="166">
        <f t="shared" si="1491"/>
        <v>0</v>
      </c>
      <c r="AI2154" s="169">
        <f>AD2154/(C2143-AH2150)</f>
        <v>0</v>
      </c>
      <c r="AJ2154" s="170">
        <f>AF2154/(C2143-AH2150)</f>
        <v>0</v>
      </c>
      <c r="AK2154" s="171"/>
      <c r="AL2154" s="172">
        <f>AH2154/C2143</f>
        <v>0</v>
      </c>
    </row>
    <row r="2155" spans="1:38" ht="62.25" customHeight="1" thickBot="1" x14ac:dyDescent="0.3">
      <c r="A2155" s="16">
        <v>13</v>
      </c>
      <c r="B2155" s="17" t="s">
        <v>10</v>
      </c>
      <c r="C2155" s="715"/>
      <c r="D2155" s="718"/>
      <c r="E2155" s="176"/>
      <c r="F2155" s="177"/>
      <c r="G2155" s="178"/>
      <c r="H2155" s="179"/>
      <c r="I2155" s="269"/>
      <c r="J2155" s="180"/>
      <c r="K2155" s="269"/>
      <c r="L2155" s="268"/>
      <c r="M2155" s="181"/>
      <c r="N2155" s="268"/>
      <c r="O2155" s="178"/>
      <c r="P2155" s="179"/>
      <c r="Q2155" s="178"/>
      <c r="R2155" s="179"/>
      <c r="S2155" s="182"/>
      <c r="T2155" s="179"/>
      <c r="U2155" s="178"/>
      <c r="V2155" s="183"/>
      <c r="W2155" s="179"/>
      <c r="X2155" s="182"/>
      <c r="Y2155" s="183"/>
      <c r="Z2155" s="179"/>
      <c r="AA2155" s="182"/>
      <c r="AB2155" s="179"/>
      <c r="AC2155" s="178"/>
      <c r="AD2155" s="179"/>
      <c r="AE2155" s="178"/>
      <c r="AF2155" s="179"/>
      <c r="AG2155" s="182">
        <f t="shared" si="1490"/>
        <v>0</v>
      </c>
      <c r="AH2155" s="179">
        <f t="shared" si="1491"/>
        <v>0</v>
      </c>
      <c r="AI2155" s="184">
        <f>AD2155/(C2143-AH2150)</f>
        <v>0</v>
      </c>
      <c r="AJ2155" s="185">
        <f>AF2155/(C2143-AH2150)</f>
        <v>0</v>
      </c>
      <c r="AK2155" s="186"/>
      <c r="AL2155" s="187">
        <f>AH2155/C2143</f>
        <v>0</v>
      </c>
    </row>
    <row r="2156" spans="1:38" ht="29.25" customHeight="1" thickBot="1" x14ac:dyDescent="0.3">
      <c r="A2156" s="719" t="s">
        <v>40</v>
      </c>
      <c r="B2156" s="720"/>
      <c r="C2156" s="11">
        <f>C2143</f>
        <v>225010.9</v>
      </c>
      <c r="D2156" s="11">
        <f>D2143</f>
        <v>225010.9</v>
      </c>
      <c r="E2156" s="56">
        <f t="shared" ref="E2156:L2156" si="1493">SUM(E2143:E2155)</f>
        <v>7</v>
      </c>
      <c r="F2156" s="236">
        <f t="shared" si="1493"/>
        <v>365520.71</v>
      </c>
      <c r="G2156" s="56">
        <f t="shared" si="1493"/>
        <v>11</v>
      </c>
      <c r="H2156" s="236">
        <f t="shared" si="1493"/>
        <v>188138.9</v>
      </c>
      <c r="I2156" s="241">
        <f t="shared" si="1493"/>
        <v>1</v>
      </c>
      <c r="J2156" s="57">
        <f t="shared" si="1493"/>
        <v>45250</v>
      </c>
      <c r="K2156" s="241">
        <f t="shared" si="1493"/>
        <v>10</v>
      </c>
      <c r="L2156" s="244">
        <f t="shared" si="1493"/>
        <v>179760.9</v>
      </c>
      <c r="M2156" s="51">
        <f>SUM(M2143:M2155)</f>
        <v>11</v>
      </c>
      <c r="N2156" s="244">
        <f>SUM(N2143:N2155)</f>
        <v>225010.9</v>
      </c>
      <c r="O2156" s="97">
        <f>SUM(O2143:O2155)</f>
        <v>0</v>
      </c>
      <c r="P2156" s="236">
        <f>SUM(P2143:P2155)</f>
        <v>0</v>
      </c>
      <c r="Q2156" s="86">
        <f t="shared" ref="Q2156:AJ2156" si="1494">SUM(Q2143:Q2155)</f>
        <v>0</v>
      </c>
      <c r="R2156" s="236">
        <f t="shared" si="1494"/>
        <v>0</v>
      </c>
      <c r="S2156" s="75">
        <f t="shared" si="1494"/>
        <v>0</v>
      </c>
      <c r="T2156" s="46">
        <f t="shared" si="1494"/>
        <v>0</v>
      </c>
      <c r="U2156" s="86">
        <f t="shared" si="1494"/>
        <v>0</v>
      </c>
      <c r="V2156" s="236">
        <f t="shared" si="1494"/>
        <v>0</v>
      </c>
      <c r="W2156" s="236">
        <f t="shared" si="1494"/>
        <v>0</v>
      </c>
      <c r="X2156" s="75">
        <f t="shared" si="1494"/>
        <v>0</v>
      </c>
      <c r="Y2156" s="236">
        <f t="shared" si="1494"/>
        <v>0</v>
      </c>
      <c r="Z2156" s="236">
        <f t="shared" si="1494"/>
        <v>0</v>
      </c>
      <c r="AA2156" s="75">
        <f t="shared" si="1494"/>
        <v>0</v>
      </c>
      <c r="AB2156" s="46">
        <f t="shared" si="1494"/>
        <v>0</v>
      </c>
      <c r="AC2156" s="86">
        <f t="shared" si="1494"/>
        <v>0</v>
      </c>
      <c r="AD2156" s="46">
        <f t="shared" si="1494"/>
        <v>0</v>
      </c>
      <c r="AE2156" s="86">
        <f t="shared" si="1494"/>
        <v>0</v>
      </c>
      <c r="AF2156" s="46">
        <f t="shared" si="1494"/>
        <v>0</v>
      </c>
      <c r="AG2156" s="75">
        <f t="shared" si="1494"/>
        <v>0</v>
      </c>
      <c r="AH2156" s="46">
        <f t="shared" si="1494"/>
        <v>0</v>
      </c>
      <c r="AI2156" s="87" t="e">
        <f t="shared" si="1494"/>
        <v>#DIV/0!</v>
      </c>
      <c r="AJ2156" s="87">
        <f t="shared" si="1494"/>
        <v>0</v>
      </c>
      <c r="AK2156" s="130">
        <f>AK2150</f>
        <v>0</v>
      </c>
      <c r="AL2156" s="128">
        <f>AH2156/C2143</f>
        <v>0</v>
      </c>
    </row>
    <row r="2157" spans="1:38" ht="21.75" thickBot="1" x14ac:dyDescent="0.3">
      <c r="AF2157" s="24" t="s">
        <v>113</v>
      </c>
      <c r="AG2157" s="72">
        <v>4.3499999999999996</v>
      </c>
      <c r="AH2157" s="25">
        <f>AH2156/AG2157</f>
        <v>0</v>
      </c>
    </row>
    <row r="2158" spans="1:38" ht="15.75" thickTop="1" x14ac:dyDescent="0.25">
      <c r="A2158" s="721" t="s">
        <v>45</v>
      </c>
      <c r="B2158" s="722"/>
      <c r="C2158" s="722"/>
      <c r="D2158" s="722"/>
      <c r="E2158" s="722"/>
      <c r="F2158" s="722"/>
      <c r="G2158" s="722"/>
      <c r="H2158" s="722"/>
      <c r="I2158" s="722"/>
      <c r="J2158" s="722"/>
      <c r="K2158" s="723"/>
      <c r="L2158" s="722"/>
      <c r="M2158" s="722"/>
      <c r="N2158" s="722"/>
      <c r="O2158" s="722"/>
      <c r="P2158" s="722"/>
      <c r="Q2158" s="724"/>
    </row>
    <row r="2159" spans="1:38" ht="18.75" x14ac:dyDescent="0.3">
      <c r="A2159" s="725"/>
      <c r="B2159" s="726"/>
      <c r="C2159" s="726"/>
      <c r="D2159" s="726"/>
      <c r="E2159" s="726"/>
      <c r="F2159" s="726"/>
      <c r="G2159" s="726"/>
      <c r="H2159" s="726"/>
      <c r="I2159" s="726"/>
      <c r="J2159" s="726"/>
      <c r="K2159" s="727"/>
      <c r="L2159" s="726"/>
      <c r="M2159" s="726"/>
      <c r="N2159" s="726"/>
      <c r="O2159" s="726"/>
      <c r="P2159" s="726"/>
      <c r="Q2159" s="728"/>
      <c r="AF2159" s="33"/>
    </row>
    <row r="2160" spans="1:38" ht="15.75" x14ac:dyDescent="0.25">
      <c r="A2160" s="725"/>
      <c r="B2160" s="726"/>
      <c r="C2160" s="726"/>
      <c r="D2160" s="726"/>
      <c r="E2160" s="726"/>
      <c r="F2160" s="726"/>
      <c r="G2160" s="726"/>
      <c r="H2160" s="726"/>
      <c r="I2160" s="726"/>
      <c r="J2160" s="726"/>
      <c r="K2160" s="727"/>
      <c r="L2160" s="726"/>
      <c r="M2160" s="726"/>
      <c r="N2160" s="726"/>
      <c r="O2160" s="726"/>
      <c r="P2160" s="726"/>
      <c r="Q2160" s="728"/>
      <c r="AE2160" s="34" t="s">
        <v>66</v>
      </c>
      <c r="AF2160" s="24"/>
    </row>
    <row r="2161" spans="1:39" ht="15.75" x14ac:dyDescent="0.25">
      <c r="A2161" s="725"/>
      <c r="B2161" s="726"/>
      <c r="C2161" s="726"/>
      <c r="D2161" s="726"/>
      <c r="E2161" s="726"/>
      <c r="F2161" s="726"/>
      <c r="G2161" s="726"/>
      <c r="H2161" s="726"/>
      <c r="I2161" s="726"/>
      <c r="J2161" s="726"/>
      <c r="K2161" s="727"/>
      <c r="L2161" s="726"/>
      <c r="M2161" s="726"/>
      <c r="N2161" s="726"/>
      <c r="O2161" s="726"/>
      <c r="P2161" s="726"/>
      <c r="Q2161" s="728"/>
      <c r="AE2161" s="34" t="s">
        <v>46</v>
      </c>
      <c r="AF2161" s="54">
        <f>(Z2156-Z2150)+(AF2156-AF2150)</f>
        <v>0</v>
      </c>
    </row>
    <row r="2162" spans="1:39" ht="15.75" x14ac:dyDescent="0.25">
      <c r="A2162" s="725"/>
      <c r="B2162" s="726"/>
      <c r="C2162" s="726"/>
      <c r="D2162" s="726"/>
      <c r="E2162" s="726"/>
      <c r="F2162" s="726"/>
      <c r="G2162" s="726"/>
      <c r="H2162" s="726"/>
      <c r="I2162" s="726"/>
      <c r="J2162" s="726"/>
      <c r="K2162" s="727"/>
      <c r="L2162" s="726"/>
      <c r="M2162" s="726"/>
      <c r="N2162" s="726"/>
      <c r="O2162" s="726"/>
      <c r="P2162" s="726"/>
      <c r="Q2162" s="728"/>
      <c r="AE2162" s="34" t="s">
        <v>47</v>
      </c>
      <c r="AF2162" s="54">
        <f>W2156+AD2156</f>
        <v>0</v>
      </c>
    </row>
    <row r="2163" spans="1:39" ht="15.75" x14ac:dyDescent="0.25">
      <c r="A2163" s="725"/>
      <c r="B2163" s="726"/>
      <c r="C2163" s="726"/>
      <c r="D2163" s="726"/>
      <c r="E2163" s="726"/>
      <c r="F2163" s="726"/>
      <c r="G2163" s="726"/>
      <c r="H2163" s="726"/>
      <c r="I2163" s="726"/>
      <c r="J2163" s="726"/>
      <c r="K2163" s="727"/>
      <c r="L2163" s="726"/>
      <c r="M2163" s="726"/>
      <c r="N2163" s="726"/>
      <c r="O2163" s="726"/>
      <c r="P2163" s="726"/>
      <c r="Q2163" s="728"/>
      <c r="AE2163" s="34" t="s">
        <v>48</v>
      </c>
      <c r="AF2163" s="54">
        <f>Z2150+AF2150</f>
        <v>0</v>
      </c>
    </row>
    <row r="2164" spans="1:39" ht="15.75" x14ac:dyDescent="0.25">
      <c r="A2164" s="725"/>
      <c r="B2164" s="726"/>
      <c r="C2164" s="726"/>
      <c r="D2164" s="726"/>
      <c r="E2164" s="726"/>
      <c r="F2164" s="726"/>
      <c r="G2164" s="726"/>
      <c r="H2164" s="726"/>
      <c r="I2164" s="726"/>
      <c r="J2164" s="726"/>
      <c r="K2164" s="727"/>
      <c r="L2164" s="726"/>
      <c r="M2164" s="726"/>
      <c r="N2164" s="726"/>
      <c r="O2164" s="726"/>
      <c r="P2164" s="726"/>
      <c r="Q2164" s="728"/>
      <c r="AE2164" s="34" t="s">
        <v>49</v>
      </c>
      <c r="AF2164" s="55">
        <f>SUM(AF2161:AF2163)</f>
        <v>0</v>
      </c>
    </row>
    <row r="2165" spans="1:39" x14ac:dyDescent="0.25">
      <c r="A2165" s="725"/>
      <c r="B2165" s="726"/>
      <c r="C2165" s="726"/>
      <c r="D2165" s="726"/>
      <c r="E2165" s="726"/>
      <c r="F2165" s="726"/>
      <c r="G2165" s="726"/>
      <c r="H2165" s="726"/>
      <c r="I2165" s="726"/>
      <c r="J2165" s="726"/>
      <c r="K2165" s="727"/>
      <c r="L2165" s="726"/>
      <c r="M2165" s="726"/>
      <c r="N2165" s="726"/>
      <c r="O2165" s="726"/>
      <c r="P2165" s="726"/>
      <c r="Q2165" s="728"/>
    </row>
    <row r="2166" spans="1:39" ht="15.75" thickBot="1" x14ac:dyDescent="0.3">
      <c r="A2166" s="729"/>
      <c r="B2166" s="730"/>
      <c r="C2166" s="730"/>
      <c r="D2166" s="730"/>
      <c r="E2166" s="730"/>
      <c r="F2166" s="730"/>
      <c r="G2166" s="730"/>
      <c r="H2166" s="730"/>
      <c r="I2166" s="730"/>
      <c r="J2166" s="730"/>
      <c r="K2166" s="731"/>
      <c r="L2166" s="730"/>
      <c r="M2166" s="730"/>
      <c r="N2166" s="730"/>
      <c r="O2166" s="730"/>
      <c r="P2166" s="730"/>
      <c r="Q2166" s="732"/>
    </row>
    <row r="2167" spans="1:39" ht="15.75" thickTop="1" x14ac:dyDescent="0.25"/>
    <row r="2169" spans="1:39" ht="15.75" thickBot="1" x14ac:dyDescent="0.3"/>
    <row r="2170" spans="1:39" ht="27" thickBot="1" x14ac:dyDescent="0.3">
      <c r="A2170" s="733" t="s">
        <v>150</v>
      </c>
      <c r="B2170" s="734"/>
      <c r="C2170" s="734"/>
      <c r="D2170" s="734"/>
      <c r="E2170" s="734"/>
      <c r="F2170" s="734"/>
      <c r="G2170" s="734"/>
      <c r="H2170" s="734"/>
      <c r="I2170" s="734"/>
      <c r="J2170" s="734"/>
      <c r="K2170" s="735"/>
      <c r="L2170" s="734"/>
      <c r="M2170" s="734"/>
      <c r="N2170" s="734"/>
      <c r="O2170" s="734"/>
      <c r="P2170" s="734"/>
      <c r="Q2170" s="734"/>
      <c r="R2170" s="734"/>
      <c r="S2170" s="734"/>
      <c r="T2170" s="734"/>
      <c r="U2170" s="734"/>
      <c r="V2170" s="734"/>
      <c r="W2170" s="734"/>
      <c r="X2170" s="734"/>
      <c r="Y2170" s="734"/>
      <c r="Z2170" s="734"/>
      <c r="AA2170" s="734"/>
      <c r="AB2170" s="734"/>
      <c r="AC2170" s="734"/>
      <c r="AD2170" s="734"/>
      <c r="AE2170" s="734"/>
      <c r="AF2170" s="734"/>
      <c r="AG2170" s="734"/>
      <c r="AH2170" s="734"/>
      <c r="AI2170" s="734"/>
      <c r="AJ2170" s="734"/>
      <c r="AK2170" s="736"/>
      <c r="AL2170" s="73"/>
      <c r="AM2170" s="45"/>
    </row>
    <row r="2171" spans="1:39" ht="21" customHeight="1" x14ac:dyDescent="0.25">
      <c r="A2171" s="737" t="s">
        <v>114</v>
      </c>
      <c r="B2171" s="738"/>
      <c r="C2171" s="744" t="s">
        <v>41</v>
      </c>
      <c r="D2171" s="745"/>
      <c r="E2171" s="748" t="s">
        <v>100</v>
      </c>
      <c r="F2171" s="749"/>
      <c r="G2171" s="749"/>
      <c r="H2171" s="749"/>
      <c r="I2171" s="749"/>
      <c r="J2171" s="749"/>
      <c r="K2171" s="750"/>
      <c r="L2171" s="749"/>
      <c r="M2171" s="749"/>
      <c r="N2171" s="749"/>
      <c r="O2171" s="754" t="s">
        <v>77</v>
      </c>
      <c r="P2171" s="755"/>
      <c r="Q2171" s="755"/>
      <c r="R2171" s="755"/>
      <c r="S2171" s="755"/>
      <c r="T2171" s="755"/>
      <c r="U2171" s="755"/>
      <c r="V2171" s="755"/>
      <c r="W2171" s="755"/>
      <c r="X2171" s="755"/>
      <c r="Y2171" s="755"/>
      <c r="Z2171" s="755"/>
      <c r="AA2171" s="755"/>
      <c r="AB2171" s="755"/>
      <c r="AC2171" s="755"/>
      <c r="AD2171" s="755"/>
      <c r="AE2171" s="755"/>
      <c r="AF2171" s="755"/>
      <c r="AG2171" s="755"/>
      <c r="AH2171" s="755"/>
      <c r="AI2171" s="755"/>
      <c r="AJ2171" s="755"/>
      <c r="AK2171" s="756"/>
      <c r="AL2171" s="63"/>
    </row>
    <row r="2172" spans="1:39" ht="36" customHeight="1" thickBot="1" x14ac:dyDescent="0.3">
      <c r="A2172" s="739"/>
      <c r="B2172" s="740"/>
      <c r="C2172" s="746"/>
      <c r="D2172" s="747"/>
      <c r="E2172" s="751"/>
      <c r="F2172" s="752"/>
      <c r="G2172" s="752"/>
      <c r="H2172" s="752"/>
      <c r="I2172" s="752"/>
      <c r="J2172" s="752"/>
      <c r="K2172" s="753"/>
      <c r="L2172" s="752"/>
      <c r="M2172" s="752"/>
      <c r="N2172" s="752"/>
      <c r="O2172" s="757"/>
      <c r="P2172" s="758"/>
      <c r="Q2172" s="758"/>
      <c r="R2172" s="758"/>
      <c r="S2172" s="758"/>
      <c r="T2172" s="758"/>
      <c r="U2172" s="758"/>
      <c r="V2172" s="758"/>
      <c r="W2172" s="758"/>
      <c r="X2172" s="758"/>
      <c r="Y2172" s="758"/>
      <c r="Z2172" s="758"/>
      <c r="AA2172" s="758"/>
      <c r="AB2172" s="758"/>
      <c r="AC2172" s="758"/>
      <c r="AD2172" s="758"/>
      <c r="AE2172" s="758"/>
      <c r="AF2172" s="758"/>
      <c r="AG2172" s="758"/>
      <c r="AH2172" s="758"/>
      <c r="AI2172" s="758"/>
      <c r="AJ2172" s="758"/>
      <c r="AK2172" s="759"/>
      <c r="AL2172" s="63"/>
    </row>
    <row r="2173" spans="1:39" s="33" customFormat="1" ht="84" customHeight="1" thickBot="1" x14ac:dyDescent="0.35">
      <c r="A2173" s="739"/>
      <c r="B2173" s="741"/>
      <c r="C2173" s="760" t="s">
        <v>43</v>
      </c>
      <c r="D2173" s="762" t="s">
        <v>44</v>
      </c>
      <c r="E2173" s="764" t="s">
        <v>59</v>
      </c>
      <c r="F2173" s="765"/>
      <c r="G2173" s="765"/>
      <c r="H2173" s="766"/>
      <c r="I2173" s="767" t="s">
        <v>58</v>
      </c>
      <c r="J2173" s="768"/>
      <c r="K2173" s="769"/>
      <c r="L2173" s="770"/>
      <c r="M2173" s="771" t="s">
        <v>49</v>
      </c>
      <c r="N2173" s="772"/>
      <c r="O2173" s="773" t="s">
        <v>103</v>
      </c>
      <c r="P2173" s="774"/>
      <c r="Q2173" s="774"/>
      <c r="R2173" s="775"/>
      <c r="S2173" s="776" t="s">
        <v>49</v>
      </c>
      <c r="T2173" s="777"/>
      <c r="U2173" s="778" t="s">
        <v>104</v>
      </c>
      <c r="V2173" s="779"/>
      <c r="W2173" s="779"/>
      <c r="X2173" s="779"/>
      <c r="Y2173" s="779"/>
      <c r="Z2173" s="780"/>
      <c r="AA2173" s="781" t="s">
        <v>49</v>
      </c>
      <c r="AB2173" s="782"/>
      <c r="AC2173" s="783" t="s">
        <v>105</v>
      </c>
      <c r="AD2173" s="784"/>
      <c r="AE2173" s="784"/>
      <c r="AF2173" s="785"/>
      <c r="AG2173" s="786" t="s">
        <v>49</v>
      </c>
      <c r="AH2173" s="787"/>
      <c r="AI2173" s="788" t="s">
        <v>23</v>
      </c>
      <c r="AJ2173" s="789"/>
      <c r="AK2173" s="790"/>
      <c r="AL2173" s="62"/>
    </row>
    <row r="2174" spans="1:39" ht="113.25" thickBot="1" x14ac:dyDescent="0.3">
      <c r="A2174" s="742"/>
      <c r="B2174" s="743"/>
      <c r="C2174" s="761"/>
      <c r="D2174" s="763"/>
      <c r="E2174" s="91" t="s">
        <v>81</v>
      </c>
      <c r="F2174" s="619" t="s">
        <v>82</v>
      </c>
      <c r="G2174" s="91" t="s">
        <v>83</v>
      </c>
      <c r="H2174" s="619" t="s">
        <v>84</v>
      </c>
      <c r="I2174" s="197" t="s">
        <v>81</v>
      </c>
      <c r="J2174" s="64" t="s">
        <v>92</v>
      </c>
      <c r="K2174" s="197" t="s">
        <v>93</v>
      </c>
      <c r="L2174" s="64" t="s">
        <v>94</v>
      </c>
      <c r="M2174" s="98" t="s">
        <v>85</v>
      </c>
      <c r="N2174" s="207" t="s">
        <v>86</v>
      </c>
      <c r="O2174" s="100" t="s">
        <v>87</v>
      </c>
      <c r="P2174" s="102" t="s">
        <v>101</v>
      </c>
      <c r="Q2174" s="100" t="s">
        <v>88</v>
      </c>
      <c r="R2174" s="102" t="s">
        <v>102</v>
      </c>
      <c r="S2174" s="103" t="s">
        <v>89</v>
      </c>
      <c r="T2174" s="213" t="s">
        <v>90</v>
      </c>
      <c r="U2174" s="104" t="s">
        <v>87</v>
      </c>
      <c r="V2174" s="107" t="s">
        <v>106</v>
      </c>
      <c r="W2174" s="105" t="s">
        <v>107</v>
      </c>
      <c r="X2174" s="108" t="s">
        <v>88</v>
      </c>
      <c r="Y2174" s="107" t="s">
        <v>108</v>
      </c>
      <c r="Z2174" s="105" t="s">
        <v>109</v>
      </c>
      <c r="AA2174" s="110" t="s">
        <v>95</v>
      </c>
      <c r="AB2174" s="111" t="s">
        <v>96</v>
      </c>
      <c r="AC2174" s="112" t="s">
        <v>87</v>
      </c>
      <c r="AD2174" s="113" t="s">
        <v>101</v>
      </c>
      <c r="AE2174" s="112" t="s">
        <v>88</v>
      </c>
      <c r="AF2174" s="113" t="s">
        <v>102</v>
      </c>
      <c r="AG2174" s="114" t="s">
        <v>91</v>
      </c>
      <c r="AH2174" s="115" t="s">
        <v>110</v>
      </c>
      <c r="AI2174" s="120" t="s">
        <v>111</v>
      </c>
      <c r="AJ2174" s="122" t="s">
        <v>112</v>
      </c>
      <c r="AK2174" s="151" t="s">
        <v>79</v>
      </c>
      <c r="AL2174" s="58"/>
      <c r="AM2174" s="59"/>
    </row>
    <row r="2175" spans="1:39" ht="15.75" thickBot="1" x14ac:dyDescent="0.3">
      <c r="A2175" s="708" t="s">
        <v>1</v>
      </c>
      <c r="B2175" s="709"/>
      <c r="C2175" s="139" t="s">
        <v>2</v>
      </c>
      <c r="D2175" s="143" t="s">
        <v>3</v>
      </c>
      <c r="E2175" s="144" t="s">
        <v>4</v>
      </c>
      <c r="F2175" s="264" t="s">
        <v>5</v>
      </c>
      <c r="G2175" s="144" t="s">
        <v>33</v>
      </c>
      <c r="H2175" s="264" t="s">
        <v>34</v>
      </c>
      <c r="I2175" s="263" t="s">
        <v>18</v>
      </c>
      <c r="J2175" s="146" t="s">
        <v>19</v>
      </c>
      <c r="K2175" s="263" t="s">
        <v>20</v>
      </c>
      <c r="L2175" s="264" t="s">
        <v>21</v>
      </c>
      <c r="M2175" s="145" t="s">
        <v>22</v>
      </c>
      <c r="N2175" s="264" t="s">
        <v>35</v>
      </c>
      <c r="O2175" s="144" t="s">
        <v>36</v>
      </c>
      <c r="P2175" s="264" t="s">
        <v>37</v>
      </c>
      <c r="Q2175" s="144" t="s">
        <v>38</v>
      </c>
      <c r="R2175" s="264" t="s">
        <v>24</v>
      </c>
      <c r="S2175" s="145" t="s">
        <v>25</v>
      </c>
      <c r="T2175" s="146" t="s">
        <v>26</v>
      </c>
      <c r="U2175" s="144" t="s">
        <v>27</v>
      </c>
      <c r="V2175" s="88" t="s">
        <v>28</v>
      </c>
      <c r="W2175" s="147" t="s">
        <v>29</v>
      </c>
      <c r="X2175" s="148" t="s">
        <v>30</v>
      </c>
      <c r="Y2175" s="89" t="s">
        <v>31</v>
      </c>
      <c r="Z2175" s="264" t="s">
        <v>32</v>
      </c>
      <c r="AA2175" s="145" t="s">
        <v>51</v>
      </c>
      <c r="AB2175" s="140" t="s">
        <v>52</v>
      </c>
      <c r="AC2175" s="144" t="s">
        <v>53</v>
      </c>
      <c r="AD2175" s="140" t="s">
        <v>54</v>
      </c>
      <c r="AE2175" s="144" t="s">
        <v>55</v>
      </c>
      <c r="AF2175" s="140" t="s">
        <v>56</v>
      </c>
      <c r="AG2175" s="145" t="s">
        <v>60</v>
      </c>
      <c r="AH2175" s="140" t="s">
        <v>61</v>
      </c>
      <c r="AI2175" s="139" t="s">
        <v>62</v>
      </c>
      <c r="AJ2175" s="140" t="s">
        <v>63</v>
      </c>
      <c r="AK2175" s="152" t="s">
        <v>64</v>
      </c>
      <c r="AL2175" s="60"/>
      <c r="AM2175" s="59"/>
    </row>
    <row r="2176" spans="1:39" ht="37.5" x14ac:dyDescent="0.25">
      <c r="A2176" s="31">
        <v>1</v>
      </c>
      <c r="B2176" s="131" t="s">
        <v>71</v>
      </c>
      <c r="C2176" s="864">
        <f>C2143</f>
        <v>225010.9</v>
      </c>
      <c r="D2176" s="865">
        <f>C2176-AH2197</f>
        <v>225010.9</v>
      </c>
      <c r="E2176" s="467">
        <v>1</v>
      </c>
      <c r="F2176" s="468">
        <v>9212.32</v>
      </c>
      <c r="G2176" s="434">
        <v>3</v>
      </c>
      <c r="H2176" s="475">
        <v>29790.959999999999</v>
      </c>
      <c r="I2176" s="199">
        <v>0</v>
      </c>
      <c r="J2176" s="437">
        <v>0</v>
      </c>
      <c r="K2176" s="199">
        <v>2</v>
      </c>
      <c r="L2176" s="437">
        <v>21412.959999999999</v>
      </c>
      <c r="M2176" s="248">
        <f t="shared" ref="M2176:M2196" si="1495">SUM(I2176,K2176)</f>
        <v>2</v>
      </c>
      <c r="N2176" s="249">
        <f t="shared" ref="N2176:N2196" si="1496">SUM(J2176,L2176)</f>
        <v>21412.959999999999</v>
      </c>
      <c r="O2176" s="436">
        <v>0</v>
      </c>
      <c r="P2176" s="428">
        <v>0</v>
      </c>
      <c r="Q2176" s="436">
        <v>0</v>
      </c>
      <c r="R2176" s="428">
        <v>0</v>
      </c>
      <c r="S2176" s="245">
        <f t="shared" ref="S2176:S2183" si="1497">O2176+Q2176</f>
        <v>0</v>
      </c>
      <c r="T2176" s="246">
        <f t="shared" ref="T2176:T2183" si="1498">P2176+R2176</f>
        <v>0</v>
      </c>
      <c r="U2176" s="443">
        <v>0</v>
      </c>
      <c r="V2176" s="444">
        <v>0</v>
      </c>
      <c r="W2176" s="442">
        <v>0</v>
      </c>
      <c r="X2176" s="452">
        <v>0</v>
      </c>
      <c r="Y2176" s="444">
        <v>0</v>
      </c>
      <c r="Z2176" s="442">
        <v>0</v>
      </c>
      <c r="AA2176" s="239">
        <f t="shared" ref="AA2176:AA2183" si="1499">U2176+X2176</f>
        <v>0</v>
      </c>
      <c r="AB2176" s="229">
        <f t="shared" ref="AB2176:AB2183" si="1500">W2176+Z2176</f>
        <v>0</v>
      </c>
      <c r="AC2176" s="425">
        <v>0</v>
      </c>
      <c r="AD2176" s="431">
        <v>0</v>
      </c>
      <c r="AE2176" s="425">
        <v>0</v>
      </c>
      <c r="AF2176" s="431">
        <v>0</v>
      </c>
      <c r="AG2176" s="261">
        <f t="shared" ref="AG2176:AG2183" si="1501">U2176+X2176+AC2176+AE2176</f>
        <v>0</v>
      </c>
      <c r="AH2176" s="262">
        <f t="shared" ref="AH2176:AH2183" si="1502">W2176+Z2176+AD2176+AF2176</f>
        <v>0</v>
      </c>
      <c r="AI2176" s="67">
        <f>AD2176/C2143</f>
        <v>0</v>
      </c>
      <c r="AJ2176" s="141">
        <f>AF2176/C2143</f>
        <v>0</v>
      </c>
      <c r="AK2176" s="153">
        <f>AH2176/C2143</f>
        <v>0</v>
      </c>
      <c r="AL2176" s="61"/>
      <c r="AM2176" s="59"/>
    </row>
    <row r="2177" spans="1:39" ht="75" x14ac:dyDescent="0.25">
      <c r="A2177" s="32">
        <v>2</v>
      </c>
      <c r="B2177" s="131" t="s">
        <v>72</v>
      </c>
      <c r="C2177" s="864"/>
      <c r="D2177" s="865"/>
      <c r="E2177" s="467"/>
      <c r="F2177" s="468"/>
      <c r="G2177" s="434"/>
      <c r="H2177" s="475"/>
      <c r="I2177" s="199"/>
      <c r="J2177" s="437"/>
      <c r="K2177" s="199"/>
      <c r="L2177" s="437"/>
      <c r="M2177" s="248">
        <f t="shared" si="1495"/>
        <v>0</v>
      </c>
      <c r="N2177" s="249">
        <f t="shared" si="1496"/>
        <v>0</v>
      </c>
      <c r="O2177" s="436"/>
      <c r="P2177" s="428"/>
      <c r="Q2177" s="436"/>
      <c r="R2177" s="428"/>
      <c r="S2177" s="245">
        <f t="shared" si="1497"/>
        <v>0</v>
      </c>
      <c r="T2177" s="246">
        <f t="shared" si="1498"/>
        <v>0</v>
      </c>
      <c r="U2177" s="443"/>
      <c r="V2177" s="444"/>
      <c r="W2177" s="442"/>
      <c r="X2177" s="452"/>
      <c r="Y2177" s="444"/>
      <c r="Z2177" s="442"/>
      <c r="AA2177" s="239">
        <f t="shared" si="1499"/>
        <v>0</v>
      </c>
      <c r="AB2177" s="229">
        <f t="shared" si="1500"/>
        <v>0</v>
      </c>
      <c r="AC2177" s="425"/>
      <c r="AD2177" s="431"/>
      <c r="AE2177" s="425"/>
      <c r="AF2177" s="431"/>
      <c r="AG2177" s="261">
        <f t="shared" si="1501"/>
        <v>0</v>
      </c>
      <c r="AH2177" s="262">
        <f t="shared" si="1502"/>
        <v>0</v>
      </c>
      <c r="AI2177" s="67">
        <f>AD2177/C2143</f>
        <v>0</v>
      </c>
      <c r="AJ2177" s="141">
        <f>AF2177/C2143</f>
        <v>0</v>
      </c>
      <c r="AK2177" s="153">
        <f>AH2177/C2143</f>
        <v>0</v>
      </c>
      <c r="AL2177" s="61"/>
      <c r="AM2177" s="59"/>
    </row>
    <row r="2178" spans="1:39" ht="37.5" x14ac:dyDescent="0.25">
      <c r="A2178" s="32">
        <v>3</v>
      </c>
      <c r="B2178" s="131" t="s">
        <v>73</v>
      </c>
      <c r="C2178" s="864"/>
      <c r="D2178" s="865"/>
      <c r="E2178" s="467"/>
      <c r="F2178" s="468"/>
      <c r="G2178" s="434"/>
      <c r="H2178" s="475"/>
      <c r="I2178" s="199"/>
      <c r="J2178" s="437"/>
      <c r="K2178" s="199"/>
      <c r="L2178" s="437"/>
      <c r="M2178" s="248">
        <f t="shared" si="1495"/>
        <v>0</v>
      </c>
      <c r="N2178" s="249">
        <f t="shared" si="1496"/>
        <v>0</v>
      </c>
      <c r="O2178" s="436"/>
      <c r="P2178" s="428"/>
      <c r="Q2178" s="436"/>
      <c r="R2178" s="428"/>
      <c r="S2178" s="245">
        <f t="shared" si="1497"/>
        <v>0</v>
      </c>
      <c r="T2178" s="246">
        <f t="shared" si="1498"/>
        <v>0</v>
      </c>
      <c r="U2178" s="443"/>
      <c r="V2178" s="444"/>
      <c r="W2178" s="442"/>
      <c r="X2178" s="452"/>
      <c r="Y2178" s="444"/>
      <c r="Z2178" s="442"/>
      <c r="AA2178" s="239">
        <f t="shared" si="1499"/>
        <v>0</v>
      </c>
      <c r="AB2178" s="229">
        <f t="shared" si="1500"/>
        <v>0</v>
      </c>
      <c r="AC2178" s="425"/>
      <c r="AD2178" s="431"/>
      <c r="AE2178" s="425"/>
      <c r="AF2178" s="431"/>
      <c r="AG2178" s="261">
        <f t="shared" si="1501"/>
        <v>0</v>
      </c>
      <c r="AH2178" s="262">
        <f t="shared" si="1502"/>
        <v>0</v>
      </c>
      <c r="AI2178" s="67">
        <f>AD2178/C2143</f>
        <v>0</v>
      </c>
      <c r="AJ2178" s="141">
        <f>AF2178/C2143</f>
        <v>0</v>
      </c>
      <c r="AK2178" s="153">
        <f>AH2178/C2143</f>
        <v>0</v>
      </c>
      <c r="AL2178" s="61"/>
      <c r="AM2178" s="59"/>
    </row>
    <row r="2179" spans="1:39" ht="37.5" x14ac:dyDescent="0.25">
      <c r="A2179" s="32">
        <v>4</v>
      </c>
      <c r="B2179" s="131" t="s">
        <v>74</v>
      </c>
      <c r="C2179" s="864"/>
      <c r="D2179" s="865"/>
      <c r="E2179" s="467"/>
      <c r="F2179" s="468"/>
      <c r="G2179" s="434"/>
      <c r="H2179" s="475"/>
      <c r="I2179" s="199"/>
      <c r="J2179" s="437"/>
      <c r="K2179" s="199"/>
      <c r="L2179" s="437"/>
      <c r="M2179" s="248">
        <f t="shared" si="1495"/>
        <v>0</v>
      </c>
      <c r="N2179" s="249">
        <f t="shared" si="1496"/>
        <v>0</v>
      </c>
      <c r="O2179" s="436"/>
      <c r="P2179" s="428"/>
      <c r="Q2179" s="436"/>
      <c r="R2179" s="428"/>
      <c r="S2179" s="245">
        <f t="shared" si="1497"/>
        <v>0</v>
      </c>
      <c r="T2179" s="246">
        <f t="shared" si="1498"/>
        <v>0</v>
      </c>
      <c r="U2179" s="443"/>
      <c r="V2179" s="444"/>
      <c r="W2179" s="442"/>
      <c r="X2179" s="452"/>
      <c r="Y2179" s="444"/>
      <c r="Z2179" s="442"/>
      <c r="AA2179" s="239">
        <f t="shared" si="1499"/>
        <v>0</v>
      </c>
      <c r="AB2179" s="229">
        <f t="shared" si="1500"/>
        <v>0</v>
      </c>
      <c r="AC2179" s="219"/>
      <c r="AD2179" s="222"/>
      <c r="AE2179" s="219"/>
      <c r="AF2179" s="222"/>
      <c r="AG2179" s="261">
        <f t="shared" si="1501"/>
        <v>0</v>
      </c>
      <c r="AH2179" s="262">
        <f t="shared" si="1502"/>
        <v>0</v>
      </c>
      <c r="AI2179" s="67">
        <f>AD2179/C2143</f>
        <v>0</v>
      </c>
      <c r="AJ2179" s="141">
        <f>AF2179/C2143</f>
        <v>0</v>
      </c>
      <c r="AK2179" s="153">
        <f>AH2179/C2143</f>
        <v>0</v>
      </c>
      <c r="AL2179" s="61"/>
      <c r="AM2179" s="59"/>
    </row>
    <row r="2180" spans="1:39" ht="37.5" x14ac:dyDescent="0.25">
      <c r="A2180" s="32">
        <v>5</v>
      </c>
      <c r="B2180" s="131" t="s">
        <v>75</v>
      </c>
      <c r="C2180" s="864"/>
      <c r="D2180" s="865"/>
      <c r="E2180" s="467"/>
      <c r="F2180" s="468"/>
      <c r="G2180" s="434"/>
      <c r="H2180" s="475"/>
      <c r="I2180" s="199"/>
      <c r="J2180" s="437"/>
      <c r="K2180" s="199"/>
      <c r="L2180" s="437"/>
      <c r="M2180" s="248">
        <f t="shared" si="1495"/>
        <v>0</v>
      </c>
      <c r="N2180" s="249">
        <f t="shared" si="1496"/>
        <v>0</v>
      </c>
      <c r="O2180" s="436"/>
      <c r="P2180" s="494"/>
      <c r="Q2180" s="436"/>
      <c r="R2180" s="428"/>
      <c r="S2180" s="245">
        <f t="shared" si="1497"/>
        <v>0</v>
      </c>
      <c r="T2180" s="246">
        <f t="shared" si="1498"/>
        <v>0</v>
      </c>
      <c r="U2180" s="443"/>
      <c r="V2180" s="444"/>
      <c r="W2180" s="442"/>
      <c r="X2180" s="452"/>
      <c r="Y2180" s="444"/>
      <c r="Z2180" s="442"/>
      <c r="AA2180" s="239">
        <f t="shared" si="1499"/>
        <v>0</v>
      </c>
      <c r="AB2180" s="229">
        <f t="shared" si="1500"/>
        <v>0</v>
      </c>
      <c r="AC2180" s="219"/>
      <c r="AD2180" s="222"/>
      <c r="AE2180" s="219"/>
      <c r="AF2180" s="222"/>
      <c r="AG2180" s="261">
        <f t="shared" si="1501"/>
        <v>0</v>
      </c>
      <c r="AH2180" s="262">
        <f t="shared" si="1502"/>
        <v>0</v>
      </c>
      <c r="AI2180" s="67">
        <f>AD2180/C2143</f>
        <v>0</v>
      </c>
      <c r="AJ2180" s="141">
        <f>AF2180/C2143</f>
        <v>0</v>
      </c>
      <c r="AK2180" s="153">
        <f>AH2180/C2143</f>
        <v>0</v>
      </c>
      <c r="AL2180" s="61"/>
      <c r="AM2180" s="59"/>
    </row>
    <row r="2181" spans="1:39" ht="37.5" x14ac:dyDescent="0.25">
      <c r="A2181" s="32">
        <v>6</v>
      </c>
      <c r="B2181" s="131" t="s">
        <v>76</v>
      </c>
      <c r="C2181" s="864"/>
      <c r="D2181" s="865"/>
      <c r="E2181" s="467"/>
      <c r="F2181" s="468"/>
      <c r="G2181" s="434"/>
      <c r="H2181" s="475"/>
      <c r="I2181" s="199"/>
      <c r="J2181" s="440"/>
      <c r="K2181" s="199"/>
      <c r="L2181" s="437"/>
      <c r="M2181" s="248">
        <f t="shared" si="1495"/>
        <v>0</v>
      </c>
      <c r="N2181" s="249">
        <f t="shared" si="1496"/>
        <v>0</v>
      </c>
      <c r="O2181" s="226"/>
      <c r="P2181" s="221"/>
      <c r="Q2181" s="226"/>
      <c r="R2181" s="221"/>
      <c r="S2181" s="245">
        <f t="shared" si="1497"/>
        <v>0</v>
      </c>
      <c r="T2181" s="246">
        <f t="shared" si="1498"/>
        <v>0</v>
      </c>
      <c r="U2181" s="231"/>
      <c r="V2181" s="232"/>
      <c r="W2181" s="230"/>
      <c r="X2181" s="242"/>
      <c r="Y2181" s="232"/>
      <c r="Z2181" s="230"/>
      <c r="AA2181" s="239">
        <f t="shared" si="1499"/>
        <v>0</v>
      </c>
      <c r="AB2181" s="229">
        <f t="shared" si="1500"/>
        <v>0</v>
      </c>
      <c r="AC2181" s="219"/>
      <c r="AD2181" s="222"/>
      <c r="AE2181" s="219"/>
      <c r="AF2181" s="222"/>
      <c r="AG2181" s="261">
        <f t="shared" si="1501"/>
        <v>0</v>
      </c>
      <c r="AH2181" s="262">
        <f t="shared" si="1502"/>
        <v>0</v>
      </c>
      <c r="AI2181" s="67">
        <f>AD2181/C2143</f>
        <v>0</v>
      </c>
      <c r="AJ2181" s="141">
        <f>AF2181/C2143</f>
        <v>0</v>
      </c>
      <c r="AK2181" s="153">
        <f>AH2181/C2143</f>
        <v>0</v>
      </c>
      <c r="AL2181" s="61"/>
      <c r="AM2181" s="59"/>
    </row>
    <row r="2182" spans="1:39" ht="38.25" thickBot="1" x14ac:dyDescent="0.35">
      <c r="A2182" s="32">
        <v>7</v>
      </c>
      <c r="B2182" s="132" t="s">
        <v>42</v>
      </c>
      <c r="C2182" s="864"/>
      <c r="D2182" s="865"/>
      <c r="E2182" s="467"/>
      <c r="F2182" s="468"/>
      <c r="G2182" s="434"/>
      <c r="H2182" s="475"/>
      <c r="I2182" s="199"/>
      <c r="J2182" s="440"/>
      <c r="K2182" s="199"/>
      <c r="L2182" s="437"/>
      <c r="M2182" s="248">
        <f t="shared" si="1495"/>
        <v>0</v>
      </c>
      <c r="N2182" s="249">
        <f t="shared" si="1496"/>
        <v>0</v>
      </c>
      <c r="O2182" s="226"/>
      <c r="P2182" s="221"/>
      <c r="Q2182" s="226"/>
      <c r="R2182" s="221"/>
      <c r="S2182" s="245">
        <f t="shared" si="1497"/>
        <v>0</v>
      </c>
      <c r="T2182" s="246">
        <f t="shared" si="1498"/>
        <v>0</v>
      </c>
      <c r="U2182" s="231"/>
      <c r="V2182" s="232"/>
      <c r="W2182" s="230"/>
      <c r="X2182" s="242"/>
      <c r="Y2182" s="232"/>
      <c r="Z2182" s="230"/>
      <c r="AA2182" s="239">
        <f t="shared" si="1499"/>
        <v>0</v>
      </c>
      <c r="AB2182" s="229">
        <f t="shared" si="1500"/>
        <v>0</v>
      </c>
      <c r="AC2182" s="219"/>
      <c r="AD2182" s="222"/>
      <c r="AE2182" s="219"/>
      <c r="AF2182" s="222"/>
      <c r="AG2182" s="261">
        <f t="shared" si="1501"/>
        <v>0</v>
      </c>
      <c r="AH2182" s="262">
        <f t="shared" si="1502"/>
        <v>0</v>
      </c>
      <c r="AI2182" s="67">
        <f>AD2182/C2143</f>
        <v>0</v>
      </c>
      <c r="AJ2182" s="141">
        <f>AF2182/C2143</f>
        <v>0</v>
      </c>
      <c r="AK2182" s="153">
        <f>AH2182/C2143</f>
        <v>0</v>
      </c>
      <c r="AL2182" s="61"/>
      <c r="AM2182" s="59"/>
    </row>
    <row r="2183" spans="1:39" ht="38.25" thickBot="1" x14ac:dyDescent="0.3">
      <c r="A2183" s="32">
        <v>8</v>
      </c>
      <c r="B2183" s="133" t="s">
        <v>67</v>
      </c>
      <c r="C2183" s="864"/>
      <c r="D2183" s="865"/>
      <c r="E2183" s="92"/>
      <c r="F2183" s="468"/>
      <c r="G2183" s="26"/>
      <c r="H2183" s="475"/>
      <c r="I2183" s="199"/>
      <c r="J2183" s="29"/>
      <c r="K2183" s="199"/>
      <c r="L2183" s="437"/>
      <c r="M2183" s="248">
        <f t="shared" si="1495"/>
        <v>0</v>
      </c>
      <c r="N2183" s="249">
        <f t="shared" si="1496"/>
        <v>0</v>
      </c>
      <c r="O2183" s="226"/>
      <c r="P2183" s="221"/>
      <c r="Q2183" s="226"/>
      <c r="R2183" s="221"/>
      <c r="S2183" s="245">
        <f t="shared" si="1497"/>
        <v>0</v>
      </c>
      <c r="T2183" s="246">
        <f t="shared" si="1498"/>
        <v>0</v>
      </c>
      <c r="U2183" s="231"/>
      <c r="V2183" s="232"/>
      <c r="W2183" s="230"/>
      <c r="X2183" s="242"/>
      <c r="Y2183" s="232"/>
      <c r="Z2183" s="230"/>
      <c r="AA2183" s="239">
        <f t="shared" si="1499"/>
        <v>0</v>
      </c>
      <c r="AB2183" s="229">
        <f t="shared" si="1500"/>
        <v>0</v>
      </c>
      <c r="AC2183" s="219"/>
      <c r="AD2183" s="222"/>
      <c r="AE2183" s="219"/>
      <c r="AF2183" s="222"/>
      <c r="AG2183" s="261">
        <f t="shared" si="1501"/>
        <v>0</v>
      </c>
      <c r="AH2183" s="262">
        <f t="shared" si="1502"/>
        <v>0</v>
      </c>
      <c r="AI2183" s="67">
        <f>AD2183/C2143</f>
        <v>0</v>
      </c>
      <c r="AJ2183" s="141">
        <f>AF2183/C2143</f>
        <v>0</v>
      </c>
      <c r="AK2183" s="153">
        <f>AH2183/C2143</f>
        <v>0</v>
      </c>
      <c r="AL2183" s="61"/>
      <c r="AM2183" s="59"/>
    </row>
    <row r="2184" spans="1:39" s="423" customFormat="1" ht="21" x14ac:dyDescent="0.25">
      <c r="A2184" s="426" t="s">
        <v>69</v>
      </c>
      <c r="B2184" s="489" t="s">
        <v>309</v>
      </c>
      <c r="C2184" s="864"/>
      <c r="D2184" s="865"/>
      <c r="E2184" s="467">
        <v>1</v>
      </c>
      <c r="F2184" s="468">
        <v>16725.05</v>
      </c>
      <c r="G2184" s="434">
        <v>0</v>
      </c>
      <c r="H2184" s="475">
        <v>0</v>
      </c>
      <c r="I2184" s="199">
        <v>0</v>
      </c>
      <c r="J2184" s="440">
        <v>0</v>
      </c>
      <c r="K2184" s="199">
        <v>0</v>
      </c>
      <c r="L2184" s="437">
        <v>0</v>
      </c>
      <c r="M2184" s="463">
        <f t="shared" si="1495"/>
        <v>0</v>
      </c>
      <c r="N2184" s="464">
        <f t="shared" si="1496"/>
        <v>0</v>
      </c>
      <c r="O2184" s="436">
        <v>0</v>
      </c>
      <c r="P2184" s="494">
        <v>0</v>
      </c>
      <c r="Q2184" s="436">
        <v>0</v>
      </c>
      <c r="R2184" s="428">
        <v>0</v>
      </c>
      <c r="S2184" s="459">
        <f t="shared" ref="S2184:S2196" si="1503">O2184+Q2184</f>
        <v>0</v>
      </c>
      <c r="T2184" s="460">
        <f t="shared" ref="T2184:T2196" si="1504">P2184+R2184</f>
        <v>0</v>
      </c>
      <c r="U2184" s="443">
        <v>0</v>
      </c>
      <c r="V2184" s="444">
        <v>0</v>
      </c>
      <c r="W2184" s="442">
        <v>0</v>
      </c>
      <c r="X2184" s="452">
        <v>0</v>
      </c>
      <c r="Y2184" s="444">
        <v>0</v>
      </c>
      <c r="Z2184" s="442">
        <v>0</v>
      </c>
      <c r="AA2184" s="450">
        <f t="shared" ref="AA2184:AA2196" si="1505">U2184+X2184</f>
        <v>0</v>
      </c>
      <c r="AB2184" s="441">
        <f t="shared" ref="AB2184:AB2196" si="1506">W2184+Z2184</f>
        <v>0</v>
      </c>
      <c r="AC2184" s="425">
        <v>0</v>
      </c>
      <c r="AD2184" s="431">
        <v>0</v>
      </c>
      <c r="AE2184" s="425">
        <v>0</v>
      </c>
      <c r="AF2184" s="431">
        <v>0</v>
      </c>
      <c r="AG2184" s="486">
        <f t="shared" ref="AG2184:AG2196" si="1507">U2184+X2184+AC2184+AE2184</f>
        <v>0</v>
      </c>
      <c r="AH2184" s="487">
        <f t="shared" ref="AH2184:AH2196" si="1508">W2184+Z2184+AD2184+AF2184</f>
        <v>0</v>
      </c>
      <c r="AI2184" s="455">
        <f>AD2184/C2143</f>
        <v>0</v>
      </c>
      <c r="AJ2184" s="490">
        <f>AF2184/C2143</f>
        <v>0</v>
      </c>
      <c r="AK2184" s="497">
        <f>AH2184/C2143</f>
        <v>0</v>
      </c>
      <c r="AL2184" s="454"/>
      <c r="AM2184" s="453"/>
    </row>
    <row r="2185" spans="1:39" s="423" customFormat="1" ht="21" x14ac:dyDescent="0.25">
      <c r="A2185" s="426" t="s">
        <v>68</v>
      </c>
      <c r="B2185" s="489" t="s">
        <v>310</v>
      </c>
      <c r="C2185" s="864"/>
      <c r="D2185" s="865"/>
      <c r="E2185" s="467">
        <v>1</v>
      </c>
      <c r="F2185" s="468">
        <v>45250</v>
      </c>
      <c r="G2185" s="434">
        <v>0</v>
      </c>
      <c r="H2185" s="475">
        <v>0</v>
      </c>
      <c r="I2185" s="199">
        <v>1</v>
      </c>
      <c r="J2185" s="440">
        <v>45250</v>
      </c>
      <c r="K2185" s="199">
        <v>0</v>
      </c>
      <c r="L2185" s="437">
        <v>0</v>
      </c>
      <c r="M2185" s="463">
        <f t="shared" si="1495"/>
        <v>1</v>
      </c>
      <c r="N2185" s="464">
        <f t="shared" si="1496"/>
        <v>45250</v>
      </c>
      <c r="O2185" s="436">
        <v>0</v>
      </c>
      <c r="P2185" s="494">
        <v>0</v>
      </c>
      <c r="Q2185" s="436">
        <v>0</v>
      </c>
      <c r="R2185" s="428">
        <v>0</v>
      </c>
      <c r="S2185" s="459">
        <f t="shared" si="1503"/>
        <v>0</v>
      </c>
      <c r="T2185" s="460">
        <f t="shared" si="1504"/>
        <v>0</v>
      </c>
      <c r="U2185" s="443">
        <v>0</v>
      </c>
      <c r="V2185" s="444">
        <v>0</v>
      </c>
      <c r="W2185" s="442">
        <v>0</v>
      </c>
      <c r="X2185" s="452">
        <v>0</v>
      </c>
      <c r="Y2185" s="444">
        <v>0</v>
      </c>
      <c r="Z2185" s="442">
        <v>0</v>
      </c>
      <c r="AA2185" s="450">
        <f t="shared" si="1505"/>
        <v>0</v>
      </c>
      <c r="AB2185" s="441">
        <f t="shared" si="1506"/>
        <v>0</v>
      </c>
      <c r="AC2185" s="425">
        <v>0</v>
      </c>
      <c r="AD2185" s="431">
        <v>0</v>
      </c>
      <c r="AE2185" s="425">
        <v>0</v>
      </c>
      <c r="AF2185" s="431">
        <v>0</v>
      </c>
      <c r="AG2185" s="486">
        <f t="shared" si="1507"/>
        <v>0</v>
      </c>
      <c r="AH2185" s="487">
        <f t="shared" si="1508"/>
        <v>0</v>
      </c>
      <c r="AI2185" s="455">
        <f>AD2185/C2143</f>
        <v>0</v>
      </c>
      <c r="AJ2185" s="490">
        <f>AF2185/C2143</f>
        <v>0</v>
      </c>
      <c r="AK2185" s="497">
        <f>AH2185/C2143</f>
        <v>0</v>
      </c>
      <c r="AL2185" s="454"/>
      <c r="AM2185" s="453"/>
    </row>
    <row r="2186" spans="1:39" s="423" customFormat="1" ht="21" x14ac:dyDescent="0.25">
      <c r="A2186" s="426" t="s">
        <v>70</v>
      </c>
      <c r="B2186" s="489" t="s">
        <v>311</v>
      </c>
      <c r="C2186" s="864"/>
      <c r="D2186" s="865"/>
      <c r="E2186" s="405">
        <v>1</v>
      </c>
      <c r="F2186" s="406">
        <v>72000</v>
      </c>
      <c r="G2186" s="407">
        <v>0</v>
      </c>
      <c r="H2186" s="408">
        <v>0</v>
      </c>
      <c r="I2186" s="200">
        <v>0</v>
      </c>
      <c r="J2186" s="509">
        <v>0</v>
      </c>
      <c r="K2186" s="200">
        <v>0</v>
      </c>
      <c r="L2186" s="478">
        <v>0</v>
      </c>
      <c r="M2186" s="463">
        <f t="shared" si="1495"/>
        <v>0</v>
      </c>
      <c r="N2186" s="464">
        <f t="shared" si="1496"/>
        <v>0</v>
      </c>
      <c r="O2186" s="409">
        <v>0</v>
      </c>
      <c r="P2186" s="549">
        <v>0</v>
      </c>
      <c r="Q2186" s="409">
        <v>0</v>
      </c>
      <c r="R2186" s="410">
        <v>0</v>
      </c>
      <c r="S2186" s="459">
        <f t="shared" si="1503"/>
        <v>0</v>
      </c>
      <c r="T2186" s="460">
        <f t="shared" si="1504"/>
        <v>0</v>
      </c>
      <c r="U2186" s="411">
        <v>0</v>
      </c>
      <c r="V2186" s="412">
        <v>0</v>
      </c>
      <c r="W2186" s="413">
        <v>0</v>
      </c>
      <c r="X2186" s="414">
        <v>0</v>
      </c>
      <c r="Y2186" s="412">
        <v>0</v>
      </c>
      <c r="Z2186" s="413">
        <v>0</v>
      </c>
      <c r="AA2186" s="450">
        <f t="shared" si="1505"/>
        <v>0</v>
      </c>
      <c r="AB2186" s="441">
        <f t="shared" si="1506"/>
        <v>0</v>
      </c>
      <c r="AC2186" s="415">
        <v>0</v>
      </c>
      <c r="AD2186" s="416">
        <v>0</v>
      </c>
      <c r="AE2186" s="415">
        <v>0</v>
      </c>
      <c r="AF2186" s="416">
        <v>0</v>
      </c>
      <c r="AG2186" s="486">
        <f t="shared" si="1507"/>
        <v>0</v>
      </c>
      <c r="AH2186" s="487">
        <f t="shared" si="1508"/>
        <v>0</v>
      </c>
      <c r="AI2186" s="550">
        <v>0</v>
      </c>
      <c r="AJ2186" s="551">
        <v>0</v>
      </c>
      <c r="AK2186" s="552">
        <v>0</v>
      </c>
      <c r="AL2186" s="454"/>
      <c r="AM2186" s="453"/>
    </row>
    <row r="2187" spans="1:39" s="423" customFormat="1" ht="21" x14ac:dyDescent="0.25">
      <c r="A2187" s="426" t="s">
        <v>156</v>
      </c>
      <c r="B2187" s="489" t="s">
        <v>312</v>
      </c>
      <c r="C2187" s="864"/>
      <c r="D2187" s="865"/>
      <c r="E2187" s="405">
        <v>1</v>
      </c>
      <c r="F2187" s="406">
        <v>182352</v>
      </c>
      <c r="G2187" s="407">
        <v>0</v>
      </c>
      <c r="H2187" s="408">
        <v>0</v>
      </c>
      <c r="I2187" s="200">
        <v>0</v>
      </c>
      <c r="J2187" s="509">
        <v>0</v>
      </c>
      <c r="K2187" s="200">
        <v>0</v>
      </c>
      <c r="L2187" s="478">
        <v>0</v>
      </c>
      <c r="M2187" s="463">
        <f t="shared" si="1495"/>
        <v>0</v>
      </c>
      <c r="N2187" s="464">
        <f t="shared" si="1496"/>
        <v>0</v>
      </c>
      <c r="O2187" s="409">
        <v>0</v>
      </c>
      <c r="P2187" s="549">
        <v>0</v>
      </c>
      <c r="Q2187" s="409">
        <v>0</v>
      </c>
      <c r="R2187" s="410">
        <v>0</v>
      </c>
      <c r="S2187" s="459">
        <f t="shared" si="1503"/>
        <v>0</v>
      </c>
      <c r="T2187" s="460">
        <f t="shared" si="1504"/>
        <v>0</v>
      </c>
      <c r="U2187" s="411">
        <v>0</v>
      </c>
      <c r="V2187" s="412">
        <v>0</v>
      </c>
      <c r="W2187" s="413">
        <v>0</v>
      </c>
      <c r="X2187" s="414">
        <v>0</v>
      </c>
      <c r="Y2187" s="412">
        <v>0</v>
      </c>
      <c r="Z2187" s="413">
        <v>0</v>
      </c>
      <c r="AA2187" s="450">
        <f t="shared" si="1505"/>
        <v>0</v>
      </c>
      <c r="AB2187" s="441">
        <f t="shared" si="1506"/>
        <v>0</v>
      </c>
      <c r="AC2187" s="415">
        <v>0</v>
      </c>
      <c r="AD2187" s="416">
        <v>0</v>
      </c>
      <c r="AE2187" s="415">
        <v>0</v>
      </c>
      <c r="AF2187" s="416">
        <v>0</v>
      </c>
      <c r="AG2187" s="486">
        <f t="shared" si="1507"/>
        <v>0</v>
      </c>
      <c r="AH2187" s="487">
        <f t="shared" si="1508"/>
        <v>0</v>
      </c>
      <c r="AI2187" s="550">
        <v>0</v>
      </c>
      <c r="AJ2187" s="551">
        <v>0</v>
      </c>
      <c r="AK2187" s="552">
        <v>0</v>
      </c>
      <c r="AL2187" s="454"/>
      <c r="AM2187" s="453"/>
    </row>
    <row r="2188" spans="1:39" s="423" customFormat="1" ht="21" x14ac:dyDescent="0.25">
      <c r="A2188" s="426" t="s">
        <v>158</v>
      </c>
      <c r="B2188" s="489" t="s">
        <v>313</v>
      </c>
      <c r="C2188" s="864"/>
      <c r="D2188" s="865"/>
      <c r="E2188" s="405">
        <v>1</v>
      </c>
      <c r="F2188" s="406">
        <v>18948.34</v>
      </c>
      <c r="G2188" s="407">
        <v>0</v>
      </c>
      <c r="H2188" s="408">
        <v>0</v>
      </c>
      <c r="I2188" s="200">
        <v>0</v>
      </c>
      <c r="J2188" s="509">
        <v>0</v>
      </c>
      <c r="K2188" s="200">
        <v>0</v>
      </c>
      <c r="L2188" s="478">
        <v>0</v>
      </c>
      <c r="M2188" s="463">
        <f t="shared" si="1495"/>
        <v>0</v>
      </c>
      <c r="N2188" s="464">
        <f t="shared" si="1496"/>
        <v>0</v>
      </c>
      <c r="O2188" s="409">
        <v>0</v>
      </c>
      <c r="P2188" s="549">
        <v>0</v>
      </c>
      <c r="Q2188" s="409">
        <v>0</v>
      </c>
      <c r="R2188" s="410">
        <v>0</v>
      </c>
      <c r="S2188" s="459">
        <f t="shared" si="1503"/>
        <v>0</v>
      </c>
      <c r="T2188" s="460">
        <f t="shared" si="1504"/>
        <v>0</v>
      </c>
      <c r="U2188" s="411">
        <v>0</v>
      </c>
      <c r="V2188" s="412">
        <v>0</v>
      </c>
      <c r="W2188" s="413">
        <v>0</v>
      </c>
      <c r="X2188" s="414">
        <v>0</v>
      </c>
      <c r="Y2188" s="412">
        <v>0</v>
      </c>
      <c r="Z2188" s="413">
        <v>0</v>
      </c>
      <c r="AA2188" s="450">
        <f t="shared" si="1505"/>
        <v>0</v>
      </c>
      <c r="AB2188" s="441">
        <f t="shared" si="1506"/>
        <v>0</v>
      </c>
      <c r="AC2188" s="415">
        <v>0</v>
      </c>
      <c r="AD2188" s="416">
        <v>0</v>
      </c>
      <c r="AE2188" s="415">
        <v>0</v>
      </c>
      <c r="AF2188" s="416">
        <v>0</v>
      </c>
      <c r="AG2188" s="486">
        <f t="shared" si="1507"/>
        <v>0</v>
      </c>
      <c r="AH2188" s="487">
        <f t="shared" si="1508"/>
        <v>0</v>
      </c>
      <c r="AI2188" s="550">
        <v>0</v>
      </c>
      <c r="AJ2188" s="551">
        <v>0</v>
      </c>
      <c r="AK2188" s="552">
        <v>0</v>
      </c>
      <c r="AL2188" s="454"/>
      <c r="AM2188" s="453"/>
    </row>
    <row r="2189" spans="1:39" s="423" customFormat="1" ht="21" x14ac:dyDescent="0.25">
      <c r="A2189" s="426" t="s">
        <v>160</v>
      </c>
      <c r="B2189" s="489" t="s">
        <v>314</v>
      </c>
      <c r="C2189" s="864"/>
      <c r="D2189" s="865"/>
      <c r="E2189" s="405">
        <v>1</v>
      </c>
      <c r="F2189" s="406">
        <v>21033</v>
      </c>
      <c r="G2189" s="407">
        <v>0</v>
      </c>
      <c r="H2189" s="408">
        <v>0</v>
      </c>
      <c r="I2189" s="200">
        <v>0</v>
      </c>
      <c r="J2189" s="509">
        <v>0</v>
      </c>
      <c r="K2189" s="200">
        <v>0</v>
      </c>
      <c r="L2189" s="478">
        <v>0</v>
      </c>
      <c r="M2189" s="463">
        <f t="shared" si="1495"/>
        <v>0</v>
      </c>
      <c r="N2189" s="464">
        <f t="shared" si="1496"/>
        <v>0</v>
      </c>
      <c r="O2189" s="409">
        <v>0</v>
      </c>
      <c r="P2189" s="549">
        <v>0</v>
      </c>
      <c r="Q2189" s="409">
        <v>0</v>
      </c>
      <c r="R2189" s="410">
        <v>0</v>
      </c>
      <c r="S2189" s="459">
        <f t="shared" si="1503"/>
        <v>0</v>
      </c>
      <c r="T2189" s="460">
        <f t="shared" si="1504"/>
        <v>0</v>
      </c>
      <c r="U2189" s="411">
        <v>0</v>
      </c>
      <c r="V2189" s="412">
        <v>0</v>
      </c>
      <c r="W2189" s="413">
        <v>0</v>
      </c>
      <c r="X2189" s="414">
        <v>0</v>
      </c>
      <c r="Y2189" s="412">
        <v>0</v>
      </c>
      <c r="Z2189" s="413">
        <v>0</v>
      </c>
      <c r="AA2189" s="450">
        <f t="shared" si="1505"/>
        <v>0</v>
      </c>
      <c r="AB2189" s="441">
        <f t="shared" si="1506"/>
        <v>0</v>
      </c>
      <c r="AC2189" s="415">
        <v>0</v>
      </c>
      <c r="AD2189" s="416">
        <v>0</v>
      </c>
      <c r="AE2189" s="415">
        <v>0</v>
      </c>
      <c r="AF2189" s="416">
        <v>0</v>
      </c>
      <c r="AG2189" s="486">
        <f t="shared" si="1507"/>
        <v>0</v>
      </c>
      <c r="AH2189" s="487">
        <f t="shared" si="1508"/>
        <v>0</v>
      </c>
      <c r="AI2189" s="550">
        <v>0</v>
      </c>
      <c r="AJ2189" s="551">
        <v>0</v>
      </c>
      <c r="AK2189" s="552">
        <v>0</v>
      </c>
      <c r="AL2189" s="454"/>
      <c r="AM2189" s="453"/>
    </row>
    <row r="2190" spans="1:39" s="423" customFormat="1" ht="21" x14ac:dyDescent="0.25">
      <c r="A2190" s="426" t="s">
        <v>162</v>
      </c>
      <c r="B2190" s="489" t="s">
        <v>315</v>
      </c>
      <c r="C2190" s="864"/>
      <c r="D2190" s="865"/>
      <c r="E2190" s="405">
        <v>0</v>
      </c>
      <c r="F2190" s="406">
        <v>0</v>
      </c>
      <c r="G2190" s="407">
        <v>1</v>
      </c>
      <c r="H2190" s="408">
        <v>53900</v>
      </c>
      <c r="I2190" s="200">
        <v>0</v>
      </c>
      <c r="J2190" s="509">
        <v>0</v>
      </c>
      <c r="K2190" s="200">
        <v>1</v>
      </c>
      <c r="L2190" s="478">
        <v>53900</v>
      </c>
      <c r="M2190" s="463">
        <f t="shared" si="1495"/>
        <v>1</v>
      </c>
      <c r="N2190" s="464">
        <f t="shared" si="1496"/>
        <v>53900</v>
      </c>
      <c r="O2190" s="409">
        <v>0</v>
      </c>
      <c r="P2190" s="549">
        <v>0</v>
      </c>
      <c r="Q2190" s="409">
        <v>0</v>
      </c>
      <c r="R2190" s="410">
        <v>0</v>
      </c>
      <c r="S2190" s="459">
        <f t="shared" si="1503"/>
        <v>0</v>
      </c>
      <c r="T2190" s="460">
        <f t="shared" si="1504"/>
        <v>0</v>
      </c>
      <c r="U2190" s="411">
        <v>0</v>
      </c>
      <c r="V2190" s="412">
        <v>0</v>
      </c>
      <c r="W2190" s="413">
        <v>0</v>
      </c>
      <c r="X2190" s="414">
        <v>0</v>
      </c>
      <c r="Y2190" s="412">
        <v>0</v>
      </c>
      <c r="Z2190" s="413">
        <v>0</v>
      </c>
      <c r="AA2190" s="450">
        <f t="shared" si="1505"/>
        <v>0</v>
      </c>
      <c r="AB2190" s="441">
        <f t="shared" si="1506"/>
        <v>0</v>
      </c>
      <c r="AC2190" s="415">
        <v>0</v>
      </c>
      <c r="AD2190" s="416">
        <v>0</v>
      </c>
      <c r="AE2190" s="415">
        <v>0</v>
      </c>
      <c r="AF2190" s="416">
        <v>0</v>
      </c>
      <c r="AG2190" s="486">
        <f t="shared" si="1507"/>
        <v>0</v>
      </c>
      <c r="AH2190" s="487">
        <f t="shared" si="1508"/>
        <v>0</v>
      </c>
      <c r="AI2190" s="550">
        <v>0</v>
      </c>
      <c r="AJ2190" s="551">
        <v>0</v>
      </c>
      <c r="AK2190" s="552">
        <v>0</v>
      </c>
      <c r="AL2190" s="454"/>
      <c r="AM2190" s="453"/>
    </row>
    <row r="2191" spans="1:39" s="423" customFormat="1" ht="21" x14ac:dyDescent="0.25">
      <c r="A2191" s="426" t="s">
        <v>164</v>
      </c>
      <c r="B2191" s="489" t="s">
        <v>316</v>
      </c>
      <c r="C2191" s="864"/>
      <c r="D2191" s="865"/>
      <c r="E2191" s="405">
        <v>0</v>
      </c>
      <c r="F2191" s="406">
        <v>0</v>
      </c>
      <c r="G2191" s="407">
        <v>1</v>
      </c>
      <c r="H2191" s="408">
        <v>20050</v>
      </c>
      <c r="I2191" s="200">
        <v>0</v>
      </c>
      <c r="J2191" s="509">
        <v>0</v>
      </c>
      <c r="K2191" s="200">
        <v>1</v>
      </c>
      <c r="L2191" s="478">
        <v>20050</v>
      </c>
      <c r="M2191" s="463">
        <f t="shared" si="1495"/>
        <v>1</v>
      </c>
      <c r="N2191" s="464">
        <f t="shared" si="1496"/>
        <v>20050</v>
      </c>
      <c r="O2191" s="409">
        <v>0</v>
      </c>
      <c r="P2191" s="549">
        <v>0</v>
      </c>
      <c r="Q2191" s="409">
        <v>0</v>
      </c>
      <c r="R2191" s="410">
        <v>0</v>
      </c>
      <c r="S2191" s="459">
        <f t="shared" si="1503"/>
        <v>0</v>
      </c>
      <c r="T2191" s="460">
        <f t="shared" si="1504"/>
        <v>0</v>
      </c>
      <c r="U2191" s="411">
        <v>0</v>
      </c>
      <c r="V2191" s="412">
        <v>0</v>
      </c>
      <c r="W2191" s="413">
        <v>0</v>
      </c>
      <c r="X2191" s="414">
        <v>0</v>
      </c>
      <c r="Y2191" s="412">
        <v>0</v>
      </c>
      <c r="Z2191" s="413">
        <v>0</v>
      </c>
      <c r="AA2191" s="450">
        <f t="shared" si="1505"/>
        <v>0</v>
      </c>
      <c r="AB2191" s="441">
        <f t="shared" si="1506"/>
        <v>0</v>
      </c>
      <c r="AC2191" s="415">
        <v>0</v>
      </c>
      <c r="AD2191" s="416">
        <v>0</v>
      </c>
      <c r="AE2191" s="415">
        <v>0</v>
      </c>
      <c r="AF2191" s="416">
        <v>0</v>
      </c>
      <c r="AG2191" s="486">
        <f t="shared" si="1507"/>
        <v>0</v>
      </c>
      <c r="AH2191" s="487">
        <f t="shared" si="1508"/>
        <v>0</v>
      </c>
      <c r="AI2191" s="550">
        <v>0</v>
      </c>
      <c r="AJ2191" s="551">
        <v>0</v>
      </c>
      <c r="AK2191" s="552">
        <v>0</v>
      </c>
      <c r="AL2191" s="454"/>
      <c r="AM2191" s="453"/>
    </row>
    <row r="2192" spans="1:39" s="423" customFormat="1" ht="21" x14ac:dyDescent="0.25">
      <c r="A2192" s="426" t="s">
        <v>166</v>
      </c>
      <c r="B2192" s="489" t="s">
        <v>317</v>
      </c>
      <c r="C2192" s="864"/>
      <c r="D2192" s="865"/>
      <c r="E2192" s="405">
        <v>0</v>
      </c>
      <c r="F2192" s="406">
        <v>0</v>
      </c>
      <c r="G2192" s="407">
        <v>2</v>
      </c>
      <c r="H2192" s="408">
        <v>13344.76</v>
      </c>
      <c r="I2192" s="200">
        <v>0</v>
      </c>
      <c r="J2192" s="509">
        <v>0</v>
      </c>
      <c r="K2192" s="200">
        <v>2</v>
      </c>
      <c r="L2192" s="478">
        <v>13344.76</v>
      </c>
      <c r="M2192" s="463">
        <f t="shared" si="1495"/>
        <v>2</v>
      </c>
      <c r="N2192" s="464">
        <f t="shared" si="1496"/>
        <v>13344.76</v>
      </c>
      <c r="O2192" s="409">
        <v>0</v>
      </c>
      <c r="P2192" s="549">
        <v>0</v>
      </c>
      <c r="Q2192" s="409">
        <v>0</v>
      </c>
      <c r="R2192" s="410">
        <v>0</v>
      </c>
      <c r="S2192" s="459">
        <f t="shared" si="1503"/>
        <v>0</v>
      </c>
      <c r="T2192" s="460">
        <f t="shared" si="1504"/>
        <v>0</v>
      </c>
      <c r="U2192" s="411">
        <v>0</v>
      </c>
      <c r="V2192" s="412">
        <v>0</v>
      </c>
      <c r="W2192" s="413">
        <v>0</v>
      </c>
      <c r="X2192" s="414">
        <v>0</v>
      </c>
      <c r="Y2192" s="412">
        <v>0</v>
      </c>
      <c r="Z2192" s="413">
        <v>0</v>
      </c>
      <c r="AA2192" s="450">
        <f t="shared" si="1505"/>
        <v>0</v>
      </c>
      <c r="AB2192" s="441">
        <f t="shared" si="1506"/>
        <v>0</v>
      </c>
      <c r="AC2192" s="415">
        <v>0</v>
      </c>
      <c r="AD2192" s="416">
        <v>0</v>
      </c>
      <c r="AE2192" s="415">
        <v>0</v>
      </c>
      <c r="AF2192" s="416">
        <v>0</v>
      </c>
      <c r="AG2192" s="486">
        <f t="shared" si="1507"/>
        <v>0</v>
      </c>
      <c r="AH2192" s="487">
        <f t="shared" si="1508"/>
        <v>0</v>
      </c>
      <c r="AI2192" s="550">
        <v>0</v>
      </c>
      <c r="AJ2192" s="551">
        <v>0</v>
      </c>
      <c r="AK2192" s="552">
        <v>0</v>
      </c>
      <c r="AL2192" s="454"/>
      <c r="AM2192" s="453"/>
    </row>
    <row r="2193" spans="1:39" s="423" customFormat="1" ht="21" x14ac:dyDescent="0.25">
      <c r="A2193" s="426" t="s">
        <v>168</v>
      </c>
      <c r="B2193" s="489" t="s">
        <v>313</v>
      </c>
      <c r="C2193" s="864"/>
      <c r="D2193" s="865"/>
      <c r="E2193" s="405">
        <v>0</v>
      </c>
      <c r="F2193" s="406">
        <v>0</v>
      </c>
      <c r="G2193" s="407">
        <v>1</v>
      </c>
      <c r="H2193" s="408">
        <v>13388.4</v>
      </c>
      <c r="I2193" s="200">
        <v>0</v>
      </c>
      <c r="J2193" s="509">
        <v>0</v>
      </c>
      <c r="K2193" s="200">
        <v>1</v>
      </c>
      <c r="L2193" s="478">
        <v>13388.4</v>
      </c>
      <c r="M2193" s="463">
        <f t="shared" si="1495"/>
        <v>1</v>
      </c>
      <c r="N2193" s="464">
        <f t="shared" si="1496"/>
        <v>13388.4</v>
      </c>
      <c r="O2193" s="409">
        <v>0</v>
      </c>
      <c r="P2193" s="549">
        <v>0</v>
      </c>
      <c r="Q2193" s="409">
        <v>0</v>
      </c>
      <c r="R2193" s="410">
        <v>0</v>
      </c>
      <c r="S2193" s="459">
        <f t="shared" si="1503"/>
        <v>0</v>
      </c>
      <c r="T2193" s="460">
        <f t="shared" si="1504"/>
        <v>0</v>
      </c>
      <c r="U2193" s="411">
        <v>0</v>
      </c>
      <c r="V2193" s="412">
        <v>0</v>
      </c>
      <c r="W2193" s="413">
        <v>0</v>
      </c>
      <c r="X2193" s="414">
        <v>0</v>
      </c>
      <c r="Y2193" s="412">
        <v>0</v>
      </c>
      <c r="Z2193" s="413">
        <v>0</v>
      </c>
      <c r="AA2193" s="450">
        <f t="shared" si="1505"/>
        <v>0</v>
      </c>
      <c r="AB2193" s="441">
        <f t="shared" si="1506"/>
        <v>0</v>
      </c>
      <c r="AC2193" s="415">
        <v>0</v>
      </c>
      <c r="AD2193" s="416">
        <v>0</v>
      </c>
      <c r="AE2193" s="415">
        <v>0</v>
      </c>
      <c r="AF2193" s="416">
        <v>0</v>
      </c>
      <c r="AG2193" s="486">
        <f t="shared" si="1507"/>
        <v>0</v>
      </c>
      <c r="AH2193" s="487">
        <f t="shared" si="1508"/>
        <v>0</v>
      </c>
      <c r="AI2193" s="550">
        <v>0</v>
      </c>
      <c r="AJ2193" s="551">
        <v>0</v>
      </c>
      <c r="AK2193" s="552">
        <v>0</v>
      </c>
      <c r="AL2193" s="454"/>
      <c r="AM2193" s="453"/>
    </row>
    <row r="2194" spans="1:39" s="423" customFormat="1" ht="21" x14ac:dyDescent="0.25">
      <c r="A2194" s="426" t="s">
        <v>170</v>
      </c>
      <c r="B2194" s="489" t="s">
        <v>318</v>
      </c>
      <c r="C2194" s="864"/>
      <c r="D2194" s="865"/>
      <c r="E2194" s="405">
        <v>0</v>
      </c>
      <c r="F2194" s="406">
        <v>0</v>
      </c>
      <c r="G2194" s="407">
        <v>1</v>
      </c>
      <c r="H2194" s="408">
        <v>18699.02</v>
      </c>
      <c r="I2194" s="200">
        <v>0</v>
      </c>
      <c r="J2194" s="509">
        <v>0</v>
      </c>
      <c r="K2194" s="200">
        <v>1</v>
      </c>
      <c r="L2194" s="478">
        <v>18699.02</v>
      </c>
      <c r="M2194" s="463">
        <f t="shared" si="1495"/>
        <v>1</v>
      </c>
      <c r="N2194" s="464">
        <f t="shared" si="1496"/>
        <v>18699.02</v>
      </c>
      <c r="O2194" s="409">
        <v>0</v>
      </c>
      <c r="P2194" s="549">
        <v>0</v>
      </c>
      <c r="Q2194" s="409">
        <v>0</v>
      </c>
      <c r="R2194" s="410">
        <v>0</v>
      </c>
      <c r="S2194" s="459">
        <f t="shared" si="1503"/>
        <v>0</v>
      </c>
      <c r="T2194" s="460">
        <f t="shared" si="1504"/>
        <v>0</v>
      </c>
      <c r="U2194" s="411">
        <v>0</v>
      </c>
      <c r="V2194" s="412">
        <v>0</v>
      </c>
      <c r="W2194" s="413">
        <v>0</v>
      </c>
      <c r="X2194" s="414">
        <v>0</v>
      </c>
      <c r="Y2194" s="412">
        <v>0</v>
      </c>
      <c r="Z2194" s="413">
        <v>0</v>
      </c>
      <c r="AA2194" s="450">
        <f t="shared" si="1505"/>
        <v>0</v>
      </c>
      <c r="AB2194" s="441">
        <f t="shared" si="1506"/>
        <v>0</v>
      </c>
      <c r="AC2194" s="415">
        <v>0</v>
      </c>
      <c r="AD2194" s="416">
        <v>0</v>
      </c>
      <c r="AE2194" s="415">
        <v>0</v>
      </c>
      <c r="AF2194" s="416">
        <v>0</v>
      </c>
      <c r="AG2194" s="486">
        <f t="shared" si="1507"/>
        <v>0</v>
      </c>
      <c r="AH2194" s="487">
        <f t="shared" si="1508"/>
        <v>0</v>
      </c>
      <c r="AI2194" s="550">
        <v>0</v>
      </c>
      <c r="AJ2194" s="551">
        <v>0</v>
      </c>
      <c r="AK2194" s="552">
        <v>0</v>
      </c>
      <c r="AL2194" s="454"/>
      <c r="AM2194" s="453"/>
    </row>
    <row r="2195" spans="1:39" s="423" customFormat="1" ht="21" x14ac:dyDescent="0.25">
      <c r="A2195" s="426" t="s">
        <v>175</v>
      </c>
      <c r="B2195" s="489" t="s">
        <v>319</v>
      </c>
      <c r="C2195" s="864"/>
      <c r="D2195" s="865"/>
      <c r="E2195" s="405">
        <v>0</v>
      </c>
      <c r="F2195" s="406">
        <v>0</v>
      </c>
      <c r="G2195" s="407">
        <v>1</v>
      </c>
      <c r="H2195" s="408">
        <v>14354</v>
      </c>
      <c r="I2195" s="200">
        <v>0</v>
      </c>
      <c r="J2195" s="509">
        <v>0</v>
      </c>
      <c r="K2195" s="200">
        <v>1</v>
      </c>
      <c r="L2195" s="478">
        <v>14354</v>
      </c>
      <c r="M2195" s="463">
        <f t="shared" si="1495"/>
        <v>1</v>
      </c>
      <c r="N2195" s="464">
        <f t="shared" si="1496"/>
        <v>14354</v>
      </c>
      <c r="O2195" s="409">
        <v>0</v>
      </c>
      <c r="P2195" s="549">
        <v>0</v>
      </c>
      <c r="Q2195" s="409">
        <v>0</v>
      </c>
      <c r="R2195" s="410">
        <v>0</v>
      </c>
      <c r="S2195" s="459">
        <f t="shared" si="1503"/>
        <v>0</v>
      </c>
      <c r="T2195" s="460">
        <f t="shared" si="1504"/>
        <v>0</v>
      </c>
      <c r="U2195" s="411">
        <v>0</v>
      </c>
      <c r="V2195" s="412">
        <v>0</v>
      </c>
      <c r="W2195" s="413">
        <v>0</v>
      </c>
      <c r="X2195" s="414">
        <v>0</v>
      </c>
      <c r="Y2195" s="412">
        <v>0</v>
      </c>
      <c r="Z2195" s="413">
        <v>0</v>
      </c>
      <c r="AA2195" s="450">
        <f t="shared" si="1505"/>
        <v>0</v>
      </c>
      <c r="AB2195" s="441">
        <f t="shared" si="1506"/>
        <v>0</v>
      </c>
      <c r="AC2195" s="415">
        <v>0</v>
      </c>
      <c r="AD2195" s="416">
        <v>0</v>
      </c>
      <c r="AE2195" s="415">
        <v>0</v>
      </c>
      <c r="AF2195" s="416">
        <v>0</v>
      </c>
      <c r="AG2195" s="486">
        <f t="shared" si="1507"/>
        <v>0</v>
      </c>
      <c r="AH2195" s="487">
        <f t="shared" si="1508"/>
        <v>0</v>
      </c>
      <c r="AI2195" s="550">
        <v>0</v>
      </c>
      <c r="AJ2195" s="551">
        <v>0</v>
      </c>
      <c r="AK2195" s="552">
        <v>0</v>
      </c>
      <c r="AL2195" s="454"/>
      <c r="AM2195" s="453"/>
    </row>
    <row r="2196" spans="1:39" s="423" customFormat="1" ht="21.75" thickBot="1" x14ac:dyDescent="0.3">
      <c r="A2196" s="426" t="s">
        <v>176</v>
      </c>
      <c r="B2196" s="489" t="s">
        <v>320</v>
      </c>
      <c r="C2196" s="864"/>
      <c r="D2196" s="865"/>
      <c r="E2196" s="405">
        <v>0</v>
      </c>
      <c r="F2196" s="406">
        <v>0</v>
      </c>
      <c r="G2196" s="407">
        <v>1</v>
      </c>
      <c r="H2196" s="408">
        <v>24611.759999999998</v>
      </c>
      <c r="I2196" s="200">
        <v>0</v>
      </c>
      <c r="J2196" s="509">
        <v>0</v>
      </c>
      <c r="K2196" s="200">
        <v>1</v>
      </c>
      <c r="L2196" s="478">
        <v>24611.759999999998</v>
      </c>
      <c r="M2196" s="463">
        <f t="shared" si="1495"/>
        <v>1</v>
      </c>
      <c r="N2196" s="464">
        <f t="shared" si="1496"/>
        <v>24611.759999999998</v>
      </c>
      <c r="O2196" s="409">
        <v>0</v>
      </c>
      <c r="P2196" s="549">
        <v>0</v>
      </c>
      <c r="Q2196" s="409">
        <v>0</v>
      </c>
      <c r="R2196" s="410">
        <v>0</v>
      </c>
      <c r="S2196" s="459">
        <f t="shared" si="1503"/>
        <v>0</v>
      </c>
      <c r="T2196" s="460">
        <f t="shared" si="1504"/>
        <v>0</v>
      </c>
      <c r="U2196" s="411">
        <v>0</v>
      </c>
      <c r="V2196" s="412">
        <v>0</v>
      </c>
      <c r="W2196" s="413">
        <v>0</v>
      </c>
      <c r="X2196" s="414">
        <v>0</v>
      </c>
      <c r="Y2196" s="412">
        <v>0</v>
      </c>
      <c r="Z2196" s="413">
        <v>0</v>
      </c>
      <c r="AA2196" s="450">
        <f t="shared" si="1505"/>
        <v>0</v>
      </c>
      <c r="AB2196" s="441">
        <f t="shared" si="1506"/>
        <v>0</v>
      </c>
      <c r="AC2196" s="415">
        <v>0</v>
      </c>
      <c r="AD2196" s="416">
        <v>0</v>
      </c>
      <c r="AE2196" s="415">
        <v>0</v>
      </c>
      <c r="AF2196" s="416">
        <v>0</v>
      </c>
      <c r="AG2196" s="486">
        <f t="shared" si="1507"/>
        <v>0</v>
      </c>
      <c r="AH2196" s="487">
        <f t="shared" si="1508"/>
        <v>0</v>
      </c>
      <c r="AI2196" s="550">
        <v>0</v>
      </c>
      <c r="AJ2196" s="551">
        <v>0</v>
      </c>
      <c r="AK2196" s="552">
        <v>0</v>
      </c>
      <c r="AL2196" s="454"/>
      <c r="AM2196" s="453"/>
    </row>
    <row r="2197" spans="1:39" ht="24" thickBot="1" x14ac:dyDescent="0.3">
      <c r="A2197" s="719" t="s">
        <v>40</v>
      </c>
      <c r="B2197" s="720"/>
      <c r="C2197" s="135">
        <f>C2176</f>
        <v>225010.9</v>
      </c>
      <c r="D2197" s="135">
        <f>D2176</f>
        <v>225010.9</v>
      </c>
      <c r="E2197" s="56">
        <f t="shared" ref="E2197:AH2197" si="1509">SUM(E2176:E2196)</f>
        <v>7</v>
      </c>
      <c r="F2197" s="236">
        <f t="shared" si="1509"/>
        <v>365520.71</v>
      </c>
      <c r="G2197" s="56">
        <f t="shared" si="1509"/>
        <v>11</v>
      </c>
      <c r="H2197" s="96">
        <f t="shared" si="1509"/>
        <v>188138.9</v>
      </c>
      <c r="I2197" s="247">
        <f t="shared" si="1509"/>
        <v>1</v>
      </c>
      <c r="J2197" s="46">
        <f t="shared" si="1509"/>
        <v>45250</v>
      </c>
      <c r="K2197" s="247">
        <f t="shared" si="1509"/>
        <v>10</v>
      </c>
      <c r="L2197" s="236">
        <f t="shared" si="1509"/>
        <v>179760.9</v>
      </c>
      <c r="M2197" s="82">
        <f>SUM(M2176:M2196)</f>
        <v>11</v>
      </c>
      <c r="N2197" s="236">
        <f t="shared" si="1509"/>
        <v>225010.9</v>
      </c>
      <c r="O2197" s="86">
        <f t="shared" si="1509"/>
        <v>0</v>
      </c>
      <c r="P2197" s="236">
        <f t="shared" si="1509"/>
        <v>0</v>
      </c>
      <c r="Q2197" s="86">
        <f t="shared" si="1509"/>
        <v>0</v>
      </c>
      <c r="R2197" s="38">
        <f t="shared" si="1509"/>
        <v>0</v>
      </c>
      <c r="S2197" s="75">
        <f t="shared" si="1509"/>
        <v>0</v>
      </c>
      <c r="T2197" s="38">
        <f t="shared" si="1509"/>
        <v>0</v>
      </c>
      <c r="U2197" s="85">
        <f t="shared" si="1509"/>
        <v>0</v>
      </c>
      <c r="V2197" s="38">
        <f t="shared" si="1509"/>
        <v>0</v>
      </c>
      <c r="W2197" s="96">
        <f t="shared" si="1509"/>
        <v>0</v>
      </c>
      <c r="X2197" s="75">
        <f t="shared" si="1509"/>
        <v>0</v>
      </c>
      <c r="Y2197" s="38">
        <f t="shared" si="1509"/>
        <v>0</v>
      </c>
      <c r="Z2197" s="38">
        <f t="shared" si="1509"/>
        <v>0</v>
      </c>
      <c r="AA2197" s="136">
        <f t="shared" si="1509"/>
        <v>0</v>
      </c>
      <c r="AB2197" s="46">
        <f t="shared" si="1509"/>
        <v>0</v>
      </c>
      <c r="AC2197" s="97">
        <f t="shared" si="1509"/>
        <v>0</v>
      </c>
      <c r="AD2197" s="46">
        <f t="shared" si="1509"/>
        <v>0</v>
      </c>
      <c r="AE2197" s="86">
        <f t="shared" si="1509"/>
        <v>0</v>
      </c>
      <c r="AF2197" s="46">
        <f t="shared" si="1509"/>
        <v>0</v>
      </c>
      <c r="AG2197" s="75">
        <f t="shared" si="1509"/>
        <v>0</v>
      </c>
      <c r="AH2197" s="96">
        <f t="shared" si="1509"/>
        <v>0</v>
      </c>
      <c r="AI2197" s="137">
        <f>AD2197/C2143</f>
        <v>0</v>
      </c>
      <c r="AJ2197" s="138">
        <f>AF2197/C2143</f>
        <v>0</v>
      </c>
      <c r="AK2197" s="65">
        <f>AH2197/C2143</f>
        <v>0</v>
      </c>
      <c r="AL2197" s="61"/>
      <c r="AM2197" s="59"/>
    </row>
    <row r="2198" spans="1:39" x14ac:dyDescent="0.25">
      <c r="E2198" s="336" t="str">
        <f t="shared" ref="E2198:AH2198" si="1510">IF(E2156=E2197,"OK","BŁĄD")</f>
        <v>OK</v>
      </c>
      <c r="F2198" s="610" t="str">
        <f t="shared" si="1510"/>
        <v>OK</v>
      </c>
      <c r="G2198" s="336" t="str">
        <f t="shared" si="1510"/>
        <v>OK</v>
      </c>
      <c r="H2198" s="610" t="str">
        <f t="shared" si="1510"/>
        <v>OK</v>
      </c>
      <c r="I2198" s="573" t="str">
        <f t="shared" si="1510"/>
        <v>OK</v>
      </c>
      <c r="J2198" s="336" t="str">
        <f t="shared" si="1510"/>
        <v>OK</v>
      </c>
      <c r="K2198" s="573" t="str">
        <f t="shared" si="1510"/>
        <v>OK</v>
      </c>
      <c r="L2198" s="610" t="str">
        <f t="shared" si="1510"/>
        <v>OK</v>
      </c>
      <c r="M2198" s="336" t="str">
        <f t="shared" si="1510"/>
        <v>OK</v>
      </c>
      <c r="N2198" s="336" t="str">
        <f t="shared" si="1510"/>
        <v>OK</v>
      </c>
      <c r="O2198" s="336" t="str">
        <f t="shared" si="1510"/>
        <v>OK</v>
      </c>
      <c r="P2198" s="336" t="str">
        <f t="shared" si="1510"/>
        <v>OK</v>
      </c>
      <c r="Q2198" s="336" t="str">
        <f t="shared" si="1510"/>
        <v>OK</v>
      </c>
      <c r="R2198" s="336" t="str">
        <f t="shared" si="1510"/>
        <v>OK</v>
      </c>
      <c r="S2198" s="336" t="str">
        <f t="shared" si="1510"/>
        <v>OK</v>
      </c>
      <c r="T2198" s="336" t="str">
        <f t="shared" si="1510"/>
        <v>OK</v>
      </c>
      <c r="U2198" s="336" t="str">
        <f t="shared" si="1510"/>
        <v>OK</v>
      </c>
      <c r="V2198" s="336" t="str">
        <f t="shared" si="1510"/>
        <v>OK</v>
      </c>
      <c r="W2198" s="336" t="str">
        <f t="shared" si="1510"/>
        <v>OK</v>
      </c>
      <c r="X2198" s="336" t="str">
        <f t="shared" si="1510"/>
        <v>OK</v>
      </c>
      <c r="Y2198" s="336" t="str">
        <f t="shared" si="1510"/>
        <v>OK</v>
      </c>
      <c r="Z2198" s="336" t="str">
        <f t="shared" si="1510"/>
        <v>OK</v>
      </c>
      <c r="AA2198" s="336" t="str">
        <f t="shared" si="1510"/>
        <v>OK</v>
      </c>
      <c r="AB2198" s="336" t="str">
        <f t="shared" si="1510"/>
        <v>OK</v>
      </c>
      <c r="AC2198" s="336" t="str">
        <f t="shared" si="1510"/>
        <v>OK</v>
      </c>
      <c r="AD2198" s="336" t="str">
        <f t="shared" si="1510"/>
        <v>OK</v>
      </c>
      <c r="AE2198" s="336" t="str">
        <f t="shared" si="1510"/>
        <v>OK</v>
      </c>
      <c r="AF2198" s="336" t="str">
        <f t="shared" si="1510"/>
        <v>OK</v>
      </c>
      <c r="AG2198" s="336" t="str">
        <f t="shared" si="1510"/>
        <v>OK</v>
      </c>
      <c r="AH2198" s="336" t="str">
        <f t="shared" si="1510"/>
        <v>OK</v>
      </c>
      <c r="AJ2198" s="59"/>
      <c r="AK2198" s="59"/>
      <c r="AL2198" s="59"/>
      <c r="AM2198" s="59"/>
    </row>
    <row r="2199" spans="1:39" ht="15.75" thickBot="1" x14ac:dyDescent="0.3">
      <c r="AJ2199" s="59"/>
      <c r="AK2199" s="59"/>
      <c r="AL2199" s="59"/>
      <c r="AM2199" s="59"/>
    </row>
    <row r="2200" spans="1:39" ht="19.5" thickTop="1" x14ac:dyDescent="0.3">
      <c r="A2200" s="721" t="s">
        <v>45</v>
      </c>
      <c r="B2200" s="722"/>
      <c r="C2200" s="722"/>
      <c r="D2200" s="722"/>
      <c r="E2200" s="722"/>
      <c r="F2200" s="722"/>
      <c r="G2200" s="722"/>
      <c r="H2200" s="722"/>
      <c r="I2200" s="722"/>
      <c r="J2200" s="722"/>
      <c r="K2200" s="723"/>
      <c r="L2200" s="722"/>
      <c r="M2200" s="722"/>
      <c r="N2200" s="722"/>
      <c r="O2200" s="722"/>
      <c r="P2200" s="722"/>
      <c r="Q2200" s="724"/>
      <c r="AD2200" s="33" t="s">
        <v>50</v>
      </c>
      <c r="AE2200" s="3" t="str">
        <f>IF(AH2197=AH2156,"OK","BŁĄD")</f>
        <v>OK</v>
      </c>
    </row>
    <row r="2201" spans="1:39" x14ac:dyDescent="0.25">
      <c r="A2201" s="725"/>
      <c r="B2201" s="726"/>
      <c r="C2201" s="726"/>
      <c r="D2201" s="726"/>
      <c r="E2201" s="726"/>
      <c r="F2201" s="726"/>
      <c r="G2201" s="726"/>
      <c r="H2201" s="726"/>
      <c r="I2201" s="726"/>
      <c r="J2201" s="726"/>
      <c r="K2201" s="727"/>
      <c r="L2201" s="726"/>
      <c r="M2201" s="726"/>
      <c r="N2201" s="726"/>
      <c r="O2201" s="726"/>
      <c r="P2201" s="726"/>
      <c r="Q2201" s="728"/>
    </row>
    <row r="2202" spans="1:39" x14ac:dyDescent="0.25">
      <c r="A2202" s="725"/>
      <c r="B2202" s="726"/>
      <c r="C2202" s="726"/>
      <c r="D2202" s="726"/>
      <c r="E2202" s="726"/>
      <c r="F2202" s="726"/>
      <c r="G2202" s="726"/>
      <c r="H2202" s="726"/>
      <c r="I2202" s="726"/>
      <c r="J2202" s="726"/>
      <c r="K2202" s="727"/>
      <c r="L2202" s="726"/>
      <c r="M2202" s="726"/>
      <c r="N2202" s="726"/>
      <c r="O2202" s="726"/>
      <c r="P2202" s="726"/>
      <c r="Q2202" s="728"/>
    </row>
    <row r="2203" spans="1:39" x14ac:dyDescent="0.25">
      <c r="A2203" s="725"/>
      <c r="B2203" s="726"/>
      <c r="C2203" s="726"/>
      <c r="D2203" s="726"/>
      <c r="E2203" s="726"/>
      <c r="F2203" s="726"/>
      <c r="G2203" s="726"/>
      <c r="H2203" s="726"/>
      <c r="I2203" s="726"/>
      <c r="J2203" s="726"/>
      <c r="K2203" s="727"/>
      <c r="L2203" s="726"/>
      <c r="M2203" s="726"/>
      <c r="N2203" s="726"/>
      <c r="O2203" s="726"/>
      <c r="P2203" s="726"/>
      <c r="Q2203" s="728"/>
    </row>
    <row r="2204" spans="1:39" x14ac:dyDescent="0.25">
      <c r="A2204" s="725"/>
      <c r="B2204" s="726"/>
      <c r="C2204" s="726"/>
      <c r="D2204" s="726"/>
      <c r="E2204" s="726"/>
      <c r="F2204" s="726"/>
      <c r="G2204" s="726"/>
      <c r="H2204" s="726"/>
      <c r="I2204" s="726"/>
      <c r="J2204" s="726"/>
      <c r="K2204" s="727"/>
      <c r="L2204" s="726"/>
      <c r="M2204" s="726"/>
      <c r="N2204" s="726"/>
      <c r="O2204" s="726"/>
      <c r="P2204" s="726"/>
      <c r="Q2204" s="728"/>
    </row>
    <row r="2205" spans="1:39" x14ac:dyDescent="0.25">
      <c r="A2205" s="725"/>
      <c r="B2205" s="726"/>
      <c r="C2205" s="726"/>
      <c r="D2205" s="726"/>
      <c r="E2205" s="726"/>
      <c r="F2205" s="726"/>
      <c r="G2205" s="726"/>
      <c r="H2205" s="726"/>
      <c r="I2205" s="726"/>
      <c r="J2205" s="726"/>
      <c r="K2205" s="727"/>
      <c r="L2205" s="726"/>
      <c r="M2205" s="726"/>
      <c r="N2205" s="726"/>
      <c r="O2205" s="726"/>
      <c r="P2205" s="726"/>
      <c r="Q2205" s="728"/>
    </row>
    <row r="2206" spans="1:39" x14ac:dyDescent="0.25">
      <c r="A2206" s="725"/>
      <c r="B2206" s="726"/>
      <c r="C2206" s="726"/>
      <c r="D2206" s="726"/>
      <c r="E2206" s="726"/>
      <c r="F2206" s="726"/>
      <c r="G2206" s="726"/>
      <c r="H2206" s="726"/>
      <c r="I2206" s="726"/>
      <c r="J2206" s="726"/>
      <c r="K2206" s="727"/>
      <c r="L2206" s="726"/>
      <c r="M2206" s="726"/>
      <c r="N2206" s="726"/>
      <c r="O2206" s="726"/>
      <c r="P2206" s="726"/>
      <c r="Q2206" s="728"/>
    </row>
    <row r="2207" spans="1:39" x14ac:dyDescent="0.25">
      <c r="A2207" s="725"/>
      <c r="B2207" s="726"/>
      <c r="C2207" s="726"/>
      <c r="D2207" s="726"/>
      <c r="E2207" s="726"/>
      <c r="F2207" s="726"/>
      <c r="G2207" s="726"/>
      <c r="H2207" s="726"/>
      <c r="I2207" s="726"/>
      <c r="J2207" s="726"/>
      <c r="K2207" s="727"/>
      <c r="L2207" s="726"/>
      <c r="M2207" s="726"/>
      <c r="N2207" s="726"/>
      <c r="O2207" s="726"/>
      <c r="P2207" s="726"/>
      <c r="Q2207" s="728"/>
    </row>
    <row r="2208" spans="1:39" ht="15.75" thickBot="1" x14ac:dyDescent="0.3">
      <c r="A2208" s="729"/>
      <c r="B2208" s="730"/>
      <c r="C2208" s="730"/>
      <c r="D2208" s="730"/>
      <c r="E2208" s="730"/>
      <c r="F2208" s="730"/>
      <c r="G2208" s="730"/>
      <c r="H2208" s="730"/>
      <c r="I2208" s="730"/>
      <c r="J2208" s="730"/>
      <c r="K2208" s="731"/>
      <c r="L2208" s="730"/>
      <c r="M2208" s="730"/>
      <c r="N2208" s="730"/>
      <c r="O2208" s="730"/>
      <c r="P2208" s="730"/>
      <c r="Q2208" s="732"/>
    </row>
    <row r="2209" spans="1:38" ht="15.75" thickTop="1" x14ac:dyDescent="0.25"/>
    <row r="2210" spans="1:38" x14ac:dyDescent="0.25">
      <c r="B2210" s="1"/>
      <c r="C2210" s="1"/>
    </row>
    <row r="2213" spans="1:38" ht="18.75" x14ac:dyDescent="0.3">
      <c r="B2213" s="2" t="s">
        <v>15</v>
      </c>
      <c r="C2213" s="2"/>
      <c r="D2213" s="2"/>
      <c r="E2213" s="2"/>
      <c r="F2213" s="618"/>
      <c r="G2213" s="2"/>
    </row>
    <row r="2214" spans="1:38" ht="26.25" x14ac:dyDescent="0.4">
      <c r="A2214" s="604"/>
      <c r="B2214" s="868" t="s">
        <v>144</v>
      </c>
      <c r="C2214" s="868"/>
      <c r="D2214" s="868"/>
      <c r="E2214" s="868"/>
      <c r="F2214" s="868"/>
      <c r="G2214" s="868"/>
      <c r="H2214" s="868"/>
      <c r="I2214" s="868"/>
      <c r="J2214" s="868"/>
      <c r="K2214" s="869"/>
      <c r="L2214" s="868"/>
      <c r="M2214" s="868"/>
      <c r="N2214" s="868"/>
      <c r="O2214" s="868"/>
      <c r="S2214" s="3"/>
      <c r="X2214" s="3"/>
      <c r="AA2214" s="3"/>
      <c r="AG2214" s="3"/>
    </row>
    <row r="2215" spans="1:38" ht="21.75" thickBot="1" x14ac:dyDescent="0.4">
      <c r="B2215" s="8"/>
      <c r="C2215" s="8"/>
      <c r="D2215" s="8"/>
      <c r="E2215" s="8"/>
      <c r="F2215" s="214"/>
      <c r="G2215" s="8"/>
      <c r="H2215" s="214"/>
      <c r="I2215" s="196"/>
      <c r="J2215" s="214"/>
      <c r="K2215" s="196"/>
      <c r="L2215" s="214"/>
    </row>
    <row r="2216" spans="1:38" ht="27" customHeight="1" thickBot="1" x14ac:dyDescent="0.3">
      <c r="A2216" s="791" t="s">
        <v>150</v>
      </c>
      <c r="B2216" s="792"/>
      <c r="C2216" s="792"/>
      <c r="D2216" s="792"/>
      <c r="E2216" s="792"/>
      <c r="F2216" s="792"/>
      <c r="G2216" s="792"/>
      <c r="H2216" s="792"/>
      <c r="I2216" s="792"/>
      <c r="J2216" s="792"/>
      <c r="K2216" s="793"/>
      <c r="L2216" s="792"/>
      <c r="M2216" s="792"/>
      <c r="N2216" s="792"/>
      <c r="O2216" s="792"/>
      <c r="P2216" s="792"/>
      <c r="Q2216" s="792"/>
      <c r="R2216" s="792"/>
      <c r="S2216" s="792"/>
      <c r="T2216" s="792"/>
      <c r="U2216" s="792"/>
      <c r="V2216" s="792"/>
      <c r="W2216" s="792"/>
      <c r="X2216" s="792"/>
      <c r="Y2216" s="792"/>
      <c r="Z2216" s="792"/>
      <c r="AA2216" s="792"/>
      <c r="AB2216" s="792"/>
      <c r="AC2216" s="792"/>
      <c r="AD2216" s="792"/>
      <c r="AE2216" s="792"/>
      <c r="AF2216" s="792"/>
      <c r="AG2216" s="792"/>
      <c r="AH2216" s="792"/>
      <c r="AI2216" s="792"/>
      <c r="AJ2216" s="792"/>
      <c r="AK2216" s="792"/>
      <c r="AL2216" s="43"/>
    </row>
    <row r="2217" spans="1:38" ht="33.75" customHeight="1" x14ac:dyDescent="0.25">
      <c r="A2217" s="794" t="s">
        <v>0</v>
      </c>
      <c r="B2217" s="795"/>
      <c r="C2217" s="744" t="s">
        <v>41</v>
      </c>
      <c r="D2217" s="745"/>
      <c r="E2217" s="748" t="s">
        <v>80</v>
      </c>
      <c r="F2217" s="749"/>
      <c r="G2217" s="749"/>
      <c r="H2217" s="749"/>
      <c r="I2217" s="749"/>
      <c r="J2217" s="749"/>
      <c r="K2217" s="750"/>
      <c r="L2217" s="749"/>
      <c r="M2217" s="749"/>
      <c r="N2217" s="802"/>
      <c r="O2217" s="754" t="s">
        <v>78</v>
      </c>
      <c r="P2217" s="755"/>
      <c r="Q2217" s="755"/>
      <c r="R2217" s="755"/>
      <c r="S2217" s="755"/>
      <c r="T2217" s="755"/>
      <c r="U2217" s="755"/>
      <c r="V2217" s="755"/>
      <c r="W2217" s="755"/>
      <c r="X2217" s="755"/>
      <c r="Y2217" s="755"/>
      <c r="Z2217" s="755"/>
      <c r="AA2217" s="755"/>
      <c r="AB2217" s="755"/>
      <c r="AC2217" s="755"/>
      <c r="AD2217" s="755"/>
      <c r="AE2217" s="755"/>
      <c r="AF2217" s="755"/>
      <c r="AG2217" s="755"/>
      <c r="AH2217" s="755"/>
      <c r="AI2217" s="755"/>
      <c r="AJ2217" s="755"/>
      <c r="AK2217" s="755"/>
      <c r="AL2217" s="756"/>
    </row>
    <row r="2218" spans="1:38" ht="51" customHeight="1" thickBot="1" x14ac:dyDescent="0.3">
      <c r="A2218" s="796"/>
      <c r="B2218" s="797"/>
      <c r="C2218" s="800"/>
      <c r="D2218" s="801"/>
      <c r="E2218" s="803"/>
      <c r="F2218" s="804"/>
      <c r="G2218" s="804"/>
      <c r="H2218" s="804"/>
      <c r="I2218" s="804"/>
      <c r="J2218" s="804"/>
      <c r="K2218" s="805"/>
      <c r="L2218" s="804"/>
      <c r="M2218" s="804"/>
      <c r="N2218" s="806"/>
      <c r="O2218" s="859"/>
      <c r="P2218" s="860"/>
      <c r="Q2218" s="860"/>
      <c r="R2218" s="860"/>
      <c r="S2218" s="860"/>
      <c r="T2218" s="860"/>
      <c r="U2218" s="860"/>
      <c r="V2218" s="860"/>
      <c r="W2218" s="860"/>
      <c r="X2218" s="860"/>
      <c r="Y2218" s="860"/>
      <c r="Z2218" s="860"/>
      <c r="AA2218" s="860"/>
      <c r="AB2218" s="860"/>
      <c r="AC2218" s="860"/>
      <c r="AD2218" s="860"/>
      <c r="AE2218" s="860"/>
      <c r="AF2218" s="860"/>
      <c r="AG2218" s="860"/>
      <c r="AH2218" s="860"/>
      <c r="AI2218" s="860"/>
      <c r="AJ2218" s="860"/>
      <c r="AK2218" s="860"/>
      <c r="AL2218" s="861"/>
    </row>
    <row r="2219" spans="1:38" ht="75" customHeight="1" x14ac:dyDescent="0.25">
      <c r="A2219" s="796"/>
      <c r="B2219" s="797"/>
      <c r="C2219" s="862" t="s">
        <v>43</v>
      </c>
      <c r="D2219" s="866" t="s">
        <v>44</v>
      </c>
      <c r="E2219" s="853" t="s">
        <v>59</v>
      </c>
      <c r="F2219" s="854"/>
      <c r="G2219" s="854"/>
      <c r="H2219" s="855"/>
      <c r="I2219" s="845" t="s">
        <v>58</v>
      </c>
      <c r="J2219" s="846"/>
      <c r="K2219" s="847"/>
      <c r="L2219" s="848"/>
      <c r="M2219" s="841" t="s">
        <v>49</v>
      </c>
      <c r="N2219" s="842"/>
      <c r="O2219" s="807" t="s">
        <v>103</v>
      </c>
      <c r="P2219" s="808"/>
      <c r="Q2219" s="808"/>
      <c r="R2219" s="808"/>
      <c r="S2219" s="811" t="s">
        <v>49</v>
      </c>
      <c r="T2219" s="812"/>
      <c r="U2219" s="815" t="s">
        <v>104</v>
      </c>
      <c r="V2219" s="816"/>
      <c r="W2219" s="816"/>
      <c r="X2219" s="816"/>
      <c r="Y2219" s="816"/>
      <c r="Z2219" s="817"/>
      <c r="AA2219" s="821" t="s">
        <v>49</v>
      </c>
      <c r="AB2219" s="822"/>
      <c r="AC2219" s="825" t="s">
        <v>105</v>
      </c>
      <c r="AD2219" s="826"/>
      <c r="AE2219" s="826"/>
      <c r="AF2219" s="827"/>
      <c r="AG2219" s="831" t="s">
        <v>49</v>
      </c>
      <c r="AH2219" s="832"/>
      <c r="AI2219" s="835" t="s">
        <v>23</v>
      </c>
      <c r="AJ2219" s="836"/>
      <c r="AK2219" s="836"/>
      <c r="AL2219" s="837"/>
    </row>
    <row r="2220" spans="1:38" ht="75" customHeight="1" thickBot="1" x14ac:dyDescent="0.3">
      <c r="A2220" s="796"/>
      <c r="B2220" s="797"/>
      <c r="C2220" s="862"/>
      <c r="D2220" s="866"/>
      <c r="E2220" s="856"/>
      <c r="F2220" s="857"/>
      <c r="G2220" s="857"/>
      <c r="H2220" s="858"/>
      <c r="I2220" s="849"/>
      <c r="J2220" s="850"/>
      <c r="K2220" s="851"/>
      <c r="L2220" s="852"/>
      <c r="M2220" s="843"/>
      <c r="N2220" s="844"/>
      <c r="O2220" s="809"/>
      <c r="P2220" s="810"/>
      <c r="Q2220" s="810"/>
      <c r="R2220" s="810"/>
      <c r="S2220" s="813"/>
      <c r="T2220" s="814"/>
      <c r="U2220" s="818"/>
      <c r="V2220" s="819"/>
      <c r="W2220" s="819"/>
      <c r="X2220" s="819"/>
      <c r="Y2220" s="819"/>
      <c r="Z2220" s="820"/>
      <c r="AA2220" s="823"/>
      <c r="AB2220" s="824"/>
      <c r="AC2220" s="828"/>
      <c r="AD2220" s="829"/>
      <c r="AE2220" s="829"/>
      <c r="AF2220" s="830"/>
      <c r="AG2220" s="833"/>
      <c r="AH2220" s="834"/>
      <c r="AI2220" s="838"/>
      <c r="AJ2220" s="839"/>
      <c r="AK2220" s="839"/>
      <c r="AL2220" s="840"/>
    </row>
    <row r="2221" spans="1:38" ht="139.5" customHeight="1" thickBot="1" x14ac:dyDescent="0.3">
      <c r="A2221" s="798"/>
      <c r="B2221" s="799"/>
      <c r="C2221" s="863"/>
      <c r="D2221" s="867"/>
      <c r="E2221" s="91" t="s">
        <v>81</v>
      </c>
      <c r="F2221" s="619" t="s">
        <v>82</v>
      </c>
      <c r="G2221" s="91" t="s">
        <v>83</v>
      </c>
      <c r="H2221" s="619" t="s">
        <v>84</v>
      </c>
      <c r="I2221" s="197" t="s">
        <v>81</v>
      </c>
      <c r="J2221" s="64" t="s">
        <v>92</v>
      </c>
      <c r="K2221" s="197" t="s">
        <v>93</v>
      </c>
      <c r="L2221" s="64" t="s">
        <v>94</v>
      </c>
      <c r="M2221" s="98" t="s">
        <v>85</v>
      </c>
      <c r="N2221" s="207" t="s">
        <v>86</v>
      </c>
      <c r="O2221" s="100" t="s">
        <v>87</v>
      </c>
      <c r="P2221" s="102" t="s">
        <v>101</v>
      </c>
      <c r="Q2221" s="100" t="s">
        <v>88</v>
      </c>
      <c r="R2221" s="102" t="s">
        <v>102</v>
      </c>
      <c r="S2221" s="103" t="s">
        <v>89</v>
      </c>
      <c r="T2221" s="213" t="s">
        <v>90</v>
      </c>
      <c r="U2221" s="104" t="s">
        <v>87</v>
      </c>
      <c r="V2221" s="107" t="s">
        <v>106</v>
      </c>
      <c r="W2221" s="105" t="s">
        <v>107</v>
      </c>
      <c r="X2221" s="108" t="s">
        <v>88</v>
      </c>
      <c r="Y2221" s="107" t="s">
        <v>108</v>
      </c>
      <c r="Z2221" s="105" t="s">
        <v>109</v>
      </c>
      <c r="AA2221" s="110" t="s">
        <v>95</v>
      </c>
      <c r="AB2221" s="111" t="s">
        <v>96</v>
      </c>
      <c r="AC2221" s="112" t="s">
        <v>87</v>
      </c>
      <c r="AD2221" s="113" t="s">
        <v>101</v>
      </c>
      <c r="AE2221" s="112" t="s">
        <v>88</v>
      </c>
      <c r="AF2221" s="113" t="s">
        <v>102</v>
      </c>
      <c r="AG2221" s="114" t="s">
        <v>91</v>
      </c>
      <c r="AH2221" s="115" t="s">
        <v>110</v>
      </c>
      <c r="AI2221" s="120" t="s">
        <v>111</v>
      </c>
      <c r="AJ2221" s="121" t="s">
        <v>112</v>
      </c>
      <c r="AK2221" s="122" t="s">
        <v>39</v>
      </c>
      <c r="AL2221" s="124" t="s">
        <v>57</v>
      </c>
    </row>
    <row r="2222" spans="1:38" ht="38.25" customHeight="1" thickBot="1" x14ac:dyDescent="0.3">
      <c r="A2222" s="708" t="s">
        <v>1</v>
      </c>
      <c r="B2222" s="712"/>
      <c r="C2222" s="5" t="s">
        <v>2</v>
      </c>
      <c r="D2222" s="70" t="s">
        <v>3</v>
      </c>
      <c r="E2222" s="5" t="s">
        <v>4</v>
      </c>
      <c r="F2222" s="208" t="s">
        <v>5</v>
      </c>
      <c r="G2222" s="5" t="s">
        <v>33</v>
      </c>
      <c r="H2222" s="208" t="s">
        <v>34</v>
      </c>
      <c r="I2222" s="198" t="s">
        <v>18</v>
      </c>
      <c r="J2222" s="208" t="s">
        <v>19</v>
      </c>
      <c r="K2222" s="198" t="s">
        <v>20</v>
      </c>
      <c r="L2222" s="208" t="s">
        <v>21</v>
      </c>
      <c r="M2222" s="5" t="s">
        <v>22</v>
      </c>
      <c r="N2222" s="208" t="s">
        <v>35</v>
      </c>
      <c r="O2222" s="5" t="s">
        <v>36</v>
      </c>
      <c r="P2222" s="208" t="s">
        <v>37</v>
      </c>
      <c r="Q2222" s="5" t="s">
        <v>38</v>
      </c>
      <c r="R2222" s="208" t="s">
        <v>24</v>
      </c>
      <c r="S2222" s="5" t="s">
        <v>25</v>
      </c>
      <c r="T2222" s="208" t="s">
        <v>26</v>
      </c>
      <c r="U2222" s="5" t="s">
        <v>27</v>
      </c>
      <c r="V2222" s="321" t="s">
        <v>28</v>
      </c>
      <c r="W2222" s="208" t="s">
        <v>29</v>
      </c>
      <c r="X2222" s="70" t="s">
        <v>30</v>
      </c>
      <c r="Y2222" s="208" t="s">
        <v>31</v>
      </c>
      <c r="Z2222" s="208" t="s">
        <v>32</v>
      </c>
      <c r="AA2222" s="5" t="s">
        <v>51</v>
      </c>
      <c r="AB2222" s="5" t="s">
        <v>52</v>
      </c>
      <c r="AC2222" s="5" t="s">
        <v>53</v>
      </c>
      <c r="AD2222" s="5" t="s">
        <v>54</v>
      </c>
      <c r="AE2222" s="5" t="s">
        <v>55</v>
      </c>
      <c r="AF2222" s="5" t="s">
        <v>56</v>
      </c>
      <c r="AG2222" s="5" t="s">
        <v>60</v>
      </c>
      <c r="AH2222" s="5" t="s">
        <v>61</v>
      </c>
      <c r="AI2222" s="5" t="s">
        <v>62</v>
      </c>
      <c r="AJ2222" s="70" t="s">
        <v>63</v>
      </c>
      <c r="AK2222" s="5" t="s">
        <v>64</v>
      </c>
      <c r="AL2222" s="71" t="s">
        <v>65</v>
      </c>
    </row>
    <row r="2223" spans="1:38" ht="99" customHeight="1" x14ac:dyDescent="0.25">
      <c r="A2223" s="12">
        <v>1</v>
      </c>
      <c r="B2223" s="13" t="s">
        <v>11</v>
      </c>
      <c r="C2223" s="713">
        <v>212016.55</v>
      </c>
      <c r="D2223" s="716">
        <f>C2223-AH2236</f>
        <v>212016.55</v>
      </c>
      <c r="E2223" s="76"/>
      <c r="F2223" s="446"/>
      <c r="G2223" s="76"/>
      <c r="H2223" s="446"/>
      <c r="I2223" s="451"/>
      <c r="J2223" s="41"/>
      <c r="K2223" s="451"/>
      <c r="L2223" s="446"/>
      <c r="M2223" s="76"/>
      <c r="N2223" s="234"/>
      <c r="O2223" s="76"/>
      <c r="P2223" s="234"/>
      <c r="Q2223" s="76"/>
      <c r="R2223" s="234"/>
      <c r="S2223" s="76"/>
      <c r="T2223" s="41"/>
      <c r="U2223" s="76"/>
      <c r="V2223" s="235"/>
      <c r="W2223" s="234"/>
      <c r="X2223" s="76"/>
      <c r="Y2223" s="235"/>
      <c r="Z2223" s="234"/>
      <c r="AA2223" s="76"/>
      <c r="AB2223" s="41"/>
      <c r="AC2223" s="76"/>
      <c r="AD2223" s="41"/>
      <c r="AE2223" s="76"/>
      <c r="AF2223" s="41"/>
      <c r="AG2223" s="76">
        <f>U2223+X2223+AC2223+AE2223</f>
        <v>0</v>
      </c>
      <c r="AH2223" s="41">
        <f>W2223+Z2223+AD2223+AF2223</f>
        <v>0</v>
      </c>
      <c r="AI2223" s="39">
        <f>AD2223/(C2223-AH2230)</f>
        <v>0</v>
      </c>
      <c r="AJ2223" s="90">
        <f>AF2223/(C2223-AH2230)</f>
        <v>0</v>
      </c>
      <c r="AK2223" s="123"/>
      <c r="AL2223" s="125">
        <f>AH2223/C2223</f>
        <v>0</v>
      </c>
    </row>
    <row r="2224" spans="1:38" ht="87" customHeight="1" x14ac:dyDescent="0.25">
      <c r="A2224" s="14">
        <v>2</v>
      </c>
      <c r="B2224" s="15" t="s">
        <v>6</v>
      </c>
      <c r="C2224" s="714"/>
      <c r="D2224" s="717"/>
      <c r="E2224" s="467">
        <v>0</v>
      </c>
      <c r="F2224" s="468">
        <v>0</v>
      </c>
      <c r="G2224" s="434">
        <v>3</v>
      </c>
      <c r="H2224" s="475">
        <v>134960.4</v>
      </c>
      <c r="I2224" s="199">
        <v>0</v>
      </c>
      <c r="J2224" s="437">
        <v>0</v>
      </c>
      <c r="K2224" s="199">
        <v>3</v>
      </c>
      <c r="L2224" s="437">
        <v>134960.4</v>
      </c>
      <c r="M2224" s="248">
        <f t="shared" ref="M2224" si="1511">SUM(I2224,K2224)</f>
        <v>3</v>
      </c>
      <c r="N2224" s="249">
        <f t="shared" ref="N2224" si="1512">SUM(J2224,L2224)</f>
        <v>134960.4</v>
      </c>
      <c r="O2224" s="226"/>
      <c r="P2224" s="221"/>
      <c r="Q2224" s="226"/>
      <c r="R2224" s="221"/>
      <c r="S2224" s="245">
        <f t="shared" ref="S2224" si="1513">O2224+Q2224</f>
        <v>0</v>
      </c>
      <c r="T2224" s="246">
        <f t="shared" ref="T2224" si="1514">P2224+R2224</f>
        <v>0</v>
      </c>
      <c r="U2224" s="231"/>
      <c r="V2224" s="232"/>
      <c r="W2224" s="230"/>
      <c r="X2224" s="242"/>
      <c r="Y2224" s="232"/>
      <c r="Z2224" s="230"/>
      <c r="AA2224" s="239">
        <f t="shared" ref="AA2224" si="1515">U2224+X2224</f>
        <v>0</v>
      </c>
      <c r="AB2224" s="229">
        <f t="shared" ref="AB2224" si="1516">W2224+Z2224</f>
        <v>0</v>
      </c>
      <c r="AC2224" s="219"/>
      <c r="AD2224" s="222"/>
      <c r="AE2224" s="219"/>
      <c r="AF2224" s="222"/>
      <c r="AG2224" s="261">
        <f t="shared" ref="AG2224:AG2227" si="1517">U2224+X2224+AC2224+AE2224</f>
        <v>0</v>
      </c>
      <c r="AH2224" s="262">
        <f t="shared" ref="AH2224:AH2227" si="1518">W2224+Z2224+AD2224+AF2224</f>
        <v>0</v>
      </c>
      <c r="AI2224" s="67">
        <f>AD2224/(C2223-AH2230)</f>
        <v>0</v>
      </c>
      <c r="AJ2224" s="66">
        <f>AF2224/(C2223-AH2230)</f>
        <v>0</v>
      </c>
      <c r="AK2224" s="123"/>
      <c r="AL2224" s="126">
        <f>AH2224/C2223</f>
        <v>0</v>
      </c>
    </row>
    <row r="2225" spans="1:38" ht="85.5" customHeight="1" x14ac:dyDescent="0.25">
      <c r="A2225" s="14">
        <v>3</v>
      </c>
      <c r="B2225" s="15" t="s">
        <v>13</v>
      </c>
      <c r="C2225" s="714"/>
      <c r="D2225" s="717"/>
      <c r="E2225" s="500"/>
      <c r="F2225" s="501"/>
      <c r="G2225" s="502"/>
      <c r="H2225" s="503"/>
      <c r="I2225" s="504"/>
      <c r="J2225" s="503"/>
      <c r="K2225" s="504"/>
      <c r="L2225" s="503"/>
      <c r="M2225" s="267"/>
      <c r="N2225" s="266"/>
      <c r="O2225" s="165"/>
      <c r="P2225" s="266"/>
      <c r="Q2225" s="165"/>
      <c r="R2225" s="266"/>
      <c r="S2225" s="267"/>
      <c r="T2225" s="266"/>
      <c r="U2225" s="165"/>
      <c r="V2225" s="168"/>
      <c r="W2225" s="266"/>
      <c r="X2225" s="267"/>
      <c r="Y2225" s="168"/>
      <c r="Z2225" s="266"/>
      <c r="AA2225" s="267"/>
      <c r="AB2225" s="266"/>
      <c r="AC2225" s="165"/>
      <c r="AD2225" s="266"/>
      <c r="AE2225" s="165"/>
      <c r="AF2225" s="266"/>
      <c r="AG2225" s="267">
        <f t="shared" si="1517"/>
        <v>0</v>
      </c>
      <c r="AH2225" s="266">
        <f t="shared" si="1518"/>
        <v>0</v>
      </c>
      <c r="AI2225" s="169">
        <f>AD2225/(C2223-AH2230)</f>
        <v>0</v>
      </c>
      <c r="AJ2225" s="170">
        <f>AF2225/(C2223-AH2230)</f>
        <v>0</v>
      </c>
      <c r="AK2225" s="171"/>
      <c r="AL2225" s="172">
        <f>AH2225/C2223</f>
        <v>0</v>
      </c>
    </row>
    <row r="2226" spans="1:38" ht="101.25" customHeight="1" x14ac:dyDescent="0.25">
      <c r="A2226" s="14">
        <v>4</v>
      </c>
      <c r="B2226" s="15" t="s">
        <v>14</v>
      </c>
      <c r="C2226" s="714"/>
      <c r="D2226" s="717"/>
      <c r="E2226" s="500"/>
      <c r="F2226" s="501"/>
      <c r="G2226" s="502"/>
      <c r="H2226" s="503"/>
      <c r="I2226" s="504"/>
      <c r="J2226" s="503"/>
      <c r="K2226" s="504"/>
      <c r="L2226" s="503"/>
      <c r="M2226" s="267"/>
      <c r="N2226" s="266"/>
      <c r="O2226" s="165"/>
      <c r="P2226" s="266"/>
      <c r="Q2226" s="165"/>
      <c r="R2226" s="266"/>
      <c r="S2226" s="267"/>
      <c r="T2226" s="266"/>
      <c r="U2226" s="165"/>
      <c r="V2226" s="168"/>
      <c r="W2226" s="266"/>
      <c r="X2226" s="267"/>
      <c r="Y2226" s="168"/>
      <c r="Z2226" s="266"/>
      <c r="AA2226" s="267"/>
      <c r="AB2226" s="266"/>
      <c r="AC2226" s="165"/>
      <c r="AD2226" s="266"/>
      <c r="AE2226" s="165"/>
      <c r="AF2226" s="266"/>
      <c r="AG2226" s="267">
        <f t="shared" si="1517"/>
        <v>0</v>
      </c>
      <c r="AH2226" s="266">
        <f t="shared" si="1518"/>
        <v>0</v>
      </c>
      <c r="AI2226" s="169">
        <f>AD2226/(C2223-AH2230)</f>
        <v>0</v>
      </c>
      <c r="AJ2226" s="170">
        <f>AF2226/(C2223-AH2230)</f>
        <v>0</v>
      </c>
      <c r="AK2226" s="171"/>
      <c r="AL2226" s="172">
        <f>AH2226/C2223</f>
        <v>0</v>
      </c>
    </row>
    <row r="2227" spans="1:38" ht="138" customHeight="1" x14ac:dyDescent="0.25">
      <c r="A2227" s="14">
        <v>5</v>
      </c>
      <c r="B2227" s="15" t="s">
        <v>99</v>
      </c>
      <c r="C2227" s="714"/>
      <c r="D2227" s="717"/>
      <c r="E2227" s="467">
        <v>1</v>
      </c>
      <c r="F2227" s="468">
        <v>19282.66</v>
      </c>
      <c r="G2227" s="434">
        <v>3</v>
      </c>
      <c r="H2227" s="475">
        <v>115624.03</v>
      </c>
      <c r="I2227" s="199">
        <v>0</v>
      </c>
      <c r="J2227" s="437">
        <v>0</v>
      </c>
      <c r="K2227" s="199">
        <v>2</v>
      </c>
      <c r="L2227" s="437">
        <v>77056.149999999994</v>
      </c>
      <c r="M2227" s="248">
        <f t="shared" ref="M2227" si="1519">SUM(I2227,K2227)</f>
        <v>2</v>
      </c>
      <c r="N2227" s="249">
        <f t="shared" ref="N2227" si="1520">SUM(J2227,L2227)</f>
        <v>77056.149999999994</v>
      </c>
      <c r="O2227" s="226"/>
      <c r="P2227" s="221"/>
      <c r="Q2227" s="226"/>
      <c r="R2227" s="221"/>
      <c r="S2227" s="245">
        <f t="shared" ref="S2227" si="1521">O2227+Q2227</f>
        <v>0</v>
      </c>
      <c r="T2227" s="246">
        <f t="shared" ref="T2227" si="1522">P2227+R2227</f>
        <v>0</v>
      </c>
      <c r="U2227" s="231"/>
      <c r="V2227" s="232"/>
      <c r="W2227" s="230"/>
      <c r="X2227" s="242"/>
      <c r="Y2227" s="232"/>
      <c r="Z2227" s="230"/>
      <c r="AA2227" s="239">
        <f t="shared" ref="AA2227" si="1523">U2227+X2227</f>
        <v>0</v>
      </c>
      <c r="AB2227" s="229">
        <f t="shared" ref="AB2227" si="1524">W2227+Z2227</f>
        <v>0</v>
      </c>
      <c r="AC2227" s="219"/>
      <c r="AD2227" s="222"/>
      <c r="AE2227" s="219"/>
      <c r="AF2227" s="222"/>
      <c r="AG2227" s="261">
        <f t="shared" si="1517"/>
        <v>0</v>
      </c>
      <c r="AH2227" s="262">
        <f t="shared" si="1518"/>
        <v>0</v>
      </c>
      <c r="AI2227" s="67">
        <f>AD2227/(C2223-AH2230)</f>
        <v>0</v>
      </c>
      <c r="AJ2227" s="66">
        <f>AF2227/(C2223-AH2230)</f>
        <v>0</v>
      </c>
      <c r="AK2227" s="123"/>
      <c r="AL2227" s="126">
        <f>AH2227/C2223</f>
        <v>0</v>
      </c>
    </row>
    <row r="2228" spans="1:38" ht="116.25" customHeight="1" x14ac:dyDescent="0.25">
      <c r="A2228" s="14">
        <v>6</v>
      </c>
      <c r="B2228" s="15" t="s">
        <v>16</v>
      </c>
      <c r="C2228" s="714"/>
      <c r="D2228" s="717"/>
      <c r="E2228" s="163"/>
      <c r="F2228" s="501"/>
      <c r="G2228" s="165"/>
      <c r="H2228" s="503"/>
      <c r="I2228" s="504"/>
      <c r="J2228" s="166"/>
      <c r="K2228" s="504"/>
      <c r="L2228" s="503"/>
      <c r="M2228" s="167"/>
      <c r="N2228" s="266"/>
      <c r="O2228" s="165"/>
      <c r="P2228" s="266"/>
      <c r="Q2228" s="165"/>
      <c r="R2228" s="266"/>
      <c r="S2228" s="167"/>
      <c r="T2228" s="166"/>
      <c r="U2228" s="165"/>
      <c r="V2228" s="168"/>
      <c r="W2228" s="266"/>
      <c r="X2228" s="167"/>
      <c r="Y2228" s="168"/>
      <c r="Z2228" s="266"/>
      <c r="AA2228" s="167"/>
      <c r="AB2228" s="166"/>
      <c r="AC2228" s="165"/>
      <c r="AD2228" s="166"/>
      <c r="AE2228" s="165"/>
      <c r="AF2228" s="166"/>
      <c r="AG2228" s="167">
        <f t="shared" ref="AG2228:AG2235" si="1525">U2228+X2228+AC2228+AE2228</f>
        <v>0</v>
      </c>
      <c r="AH2228" s="166">
        <f t="shared" ref="AH2228:AH2235" si="1526">W2228+Z2228+AD2228+AF2228</f>
        <v>0</v>
      </c>
      <c r="AI2228" s="169">
        <f>AD2228/(C2223-AH2230)</f>
        <v>0</v>
      </c>
      <c r="AJ2228" s="170">
        <f>AF2228/(C2223-AH2230)</f>
        <v>0</v>
      </c>
      <c r="AK2228" s="171"/>
      <c r="AL2228" s="172">
        <f>AH2228/C2223</f>
        <v>0</v>
      </c>
    </row>
    <row r="2229" spans="1:38" ht="65.25" customHeight="1" x14ac:dyDescent="0.25">
      <c r="A2229" s="14">
        <v>7</v>
      </c>
      <c r="B2229" s="15" t="s">
        <v>98</v>
      </c>
      <c r="C2229" s="714"/>
      <c r="D2229" s="717"/>
      <c r="E2229" s="163"/>
      <c r="F2229" s="501"/>
      <c r="G2229" s="165"/>
      <c r="H2229" s="503"/>
      <c r="I2229" s="504"/>
      <c r="J2229" s="166"/>
      <c r="K2229" s="504"/>
      <c r="L2229" s="503"/>
      <c r="M2229" s="167"/>
      <c r="N2229" s="266"/>
      <c r="O2229" s="165"/>
      <c r="P2229" s="266"/>
      <c r="Q2229" s="165"/>
      <c r="R2229" s="266"/>
      <c r="S2229" s="167"/>
      <c r="T2229" s="166"/>
      <c r="U2229" s="165"/>
      <c r="V2229" s="168"/>
      <c r="W2229" s="266"/>
      <c r="X2229" s="167"/>
      <c r="Y2229" s="168"/>
      <c r="Z2229" s="266"/>
      <c r="AA2229" s="167"/>
      <c r="AB2229" s="188"/>
      <c r="AC2229" s="165"/>
      <c r="AD2229" s="166"/>
      <c r="AE2229" s="165"/>
      <c r="AF2229" s="166"/>
      <c r="AG2229" s="162">
        <f t="shared" si="1525"/>
        <v>0</v>
      </c>
      <c r="AH2229" s="166">
        <f t="shared" si="1526"/>
        <v>0</v>
      </c>
      <c r="AI2229" s="169">
        <f>AD2229/(C2223-AH2230)</f>
        <v>0</v>
      </c>
      <c r="AJ2229" s="170">
        <f>AF2229/(C2223-AH2230)</f>
        <v>0</v>
      </c>
      <c r="AK2229" s="171"/>
      <c r="AL2229" s="173">
        <f>AH2229/C2223</f>
        <v>0</v>
      </c>
    </row>
    <row r="2230" spans="1:38" ht="59.25" customHeight="1" x14ac:dyDescent="0.25">
      <c r="A2230" s="14">
        <v>8</v>
      </c>
      <c r="B2230" s="15" t="s">
        <v>97</v>
      </c>
      <c r="C2230" s="714"/>
      <c r="D2230" s="717"/>
      <c r="E2230" s="189"/>
      <c r="F2230" s="190"/>
      <c r="G2230" s="174"/>
      <c r="H2230" s="175"/>
      <c r="I2230" s="504"/>
      <c r="J2230" s="166"/>
      <c r="K2230" s="504"/>
      <c r="L2230" s="503"/>
      <c r="M2230" s="191"/>
      <c r="N2230" s="265"/>
      <c r="O2230" s="174"/>
      <c r="P2230" s="175"/>
      <c r="Q2230" s="174"/>
      <c r="R2230" s="175"/>
      <c r="S2230" s="191"/>
      <c r="T2230" s="164"/>
      <c r="U2230" s="165"/>
      <c r="V2230" s="168"/>
      <c r="W2230" s="266"/>
      <c r="X2230" s="167"/>
      <c r="Y2230" s="168"/>
      <c r="Z2230" s="266"/>
      <c r="AA2230" s="191"/>
      <c r="AB2230" s="164"/>
      <c r="AC2230" s="165"/>
      <c r="AD2230" s="166"/>
      <c r="AE2230" s="165"/>
      <c r="AF2230" s="166"/>
      <c r="AG2230" s="167">
        <f t="shared" si="1525"/>
        <v>0</v>
      </c>
      <c r="AH2230" s="166">
        <f t="shared" si="1526"/>
        <v>0</v>
      </c>
      <c r="AI2230" s="169" t="e">
        <f t="shared" ref="AI2230" si="1527">AD2230/(C2225-AH2232)</f>
        <v>#DIV/0!</v>
      </c>
      <c r="AJ2230" s="170">
        <f>AF2230/(C2223-AH2230)</f>
        <v>0</v>
      </c>
      <c r="AK2230" s="171">
        <f>AH2236/C2223</f>
        <v>0</v>
      </c>
      <c r="AL2230" s="172">
        <f>AH2230/C2223</f>
        <v>0</v>
      </c>
    </row>
    <row r="2231" spans="1:38" ht="60" customHeight="1" x14ac:dyDescent="0.25">
      <c r="A2231" s="14">
        <v>9</v>
      </c>
      <c r="B2231" s="15" t="s">
        <v>7</v>
      </c>
      <c r="C2231" s="714"/>
      <c r="D2231" s="717"/>
      <c r="E2231" s="163"/>
      <c r="F2231" s="501"/>
      <c r="G2231" s="165"/>
      <c r="H2231" s="503"/>
      <c r="I2231" s="504"/>
      <c r="J2231" s="166"/>
      <c r="K2231" s="504"/>
      <c r="L2231" s="503"/>
      <c r="M2231" s="167"/>
      <c r="N2231" s="266"/>
      <c r="O2231" s="165"/>
      <c r="P2231" s="266"/>
      <c r="Q2231" s="165"/>
      <c r="R2231" s="266"/>
      <c r="S2231" s="167"/>
      <c r="T2231" s="166"/>
      <c r="U2231" s="165"/>
      <c r="V2231" s="168"/>
      <c r="W2231" s="266"/>
      <c r="X2231" s="167"/>
      <c r="Y2231" s="168"/>
      <c r="Z2231" s="266"/>
      <c r="AA2231" s="167"/>
      <c r="AB2231" s="166"/>
      <c r="AC2231" s="165"/>
      <c r="AD2231" s="166"/>
      <c r="AE2231" s="165"/>
      <c r="AF2231" s="166"/>
      <c r="AG2231" s="167">
        <f t="shared" si="1525"/>
        <v>0</v>
      </c>
      <c r="AH2231" s="166">
        <f t="shared" si="1526"/>
        <v>0</v>
      </c>
      <c r="AI2231" s="169">
        <f>AD2231/(C2223-AH2230)</f>
        <v>0</v>
      </c>
      <c r="AJ2231" s="170">
        <f>AF2231/(C2223-AH2230)</f>
        <v>0</v>
      </c>
      <c r="AK2231" s="171"/>
      <c r="AL2231" s="172">
        <f>AH2231/C2223</f>
        <v>0</v>
      </c>
    </row>
    <row r="2232" spans="1:38" ht="73.5" customHeight="1" x14ac:dyDescent="0.25">
      <c r="A2232" s="14">
        <v>10</v>
      </c>
      <c r="B2232" s="15" t="s">
        <v>8</v>
      </c>
      <c r="C2232" s="714"/>
      <c r="D2232" s="717"/>
      <c r="E2232" s="163"/>
      <c r="F2232" s="501"/>
      <c r="G2232" s="165"/>
      <c r="H2232" s="503"/>
      <c r="I2232" s="504"/>
      <c r="J2232" s="166"/>
      <c r="K2232" s="504"/>
      <c r="L2232" s="503"/>
      <c r="M2232" s="167"/>
      <c r="N2232" s="266"/>
      <c r="O2232" s="165"/>
      <c r="P2232" s="266"/>
      <c r="Q2232" s="165"/>
      <c r="R2232" s="266"/>
      <c r="S2232" s="167"/>
      <c r="T2232" s="166"/>
      <c r="U2232" s="165"/>
      <c r="V2232" s="168"/>
      <c r="W2232" s="266"/>
      <c r="X2232" s="167"/>
      <c r="Y2232" s="168"/>
      <c r="Z2232" s="266"/>
      <c r="AA2232" s="167"/>
      <c r="AB2232" s="166"/>
      <c r="AC2232" s="174"/>
      <c r="AD2232" s="175"/>
      <c r="AE2232" s="174"/>
      <c r="AF2232" s="175"/>
      <c r="AG2232" s="167">
        <f t="shared" si="1525"/>
        <v>0</v>
      </c>
      <c r="AH2232" s="166">
        <f t="shared" si="1526"/>
        <v>0</v>
      </c>
      <c r="AI2232" s="169">
        <f>AD2232/(C2223-AH2230)</f>
        <v>0</v>
      </c>
      <c r="AJ2232" s="170">
        <f>AF2232/(C2223-AH2230)</f>
        <v>0</v>
      </c>
      <c r="AK2232" s="171"/>
      <c r="AL2232" s="172">
        <f>AH2232/C2223</f>
        <v>0</v>
      </c>
    </row>
    <row r="2233" spans="1:38" ht="120" customHeight="1" x14ac:dyDescent="0.25">
      <c r="A2233" s="14">
        <v>11</v>
      </c>
      <c r="B2233" s="15" t="s">
        <v>12</v>
      </c>
      <c r="C2233" s="714"/>
      <c r="D2233" s="717"/>
      <c r="E2233" s="163"/>
      <c r="F2233" s="501"/>
      <c r="G2233" s="165"/>
      <c r="H2233" s="503"/>
      <c r="I2233" s="504"/>
      <c r="J2233" s="166"/>
      <c r="K2233" s="504"/>
      <c r="L2233" s="503"/>
      <c r="M2233" s="167"/>
      <c r="N2233" s="266"/>
      <c r="O2233" s="165"/>
      <c r="P2233" s="266"/>
      <c r="Q2233" s="165"/>
      <c r="R2233" s="266"/>
      <c r="S2233" s="167"/>
      <c r="T2233" s="166"/>
      <c r="U2233" s="165"/>
      <c r="V2233" s="168"/>
      <c r="W2233" s="266"/>
      <c r="X2233" s="167"/>
      <c r="Y2233" s="168"/>
      <c r="Z2233" s="266"/>
      <c r="AA2233" s="167"/>
      <c r="AB2233" s="166"/>
      <c r="AC2233" s="165"/>
      <c r="AD2233" s="166"/>
      <c r="AE2233" s="165"/>
      <c r="AF2233" s="166"/>
      <c r="AG2233" s="167">
        <f t="shared" si="1525"/>
        <v>0</v>
      </c>
      <c r="AH2233" s="166">
        <f t="shared" si="1526"/>
        <v>0</v>
      </c>
      <c r="AI2233" s="169">
        <f>AD2233/(C2223-AH2230)</f>
        <v>0</v>
      </c>
      <c r="AJ2233" s="170">
        <f>AF2233/(C2223-AH2230)</f>
        <v>0</v>
      </c>
      <c r="AK2233" s="171"/>
      <c r="AL2233" s="172">
        <f>AH2233/C2223</f>
        <v>0</v>
      </c>
    </row>
    <row r="2234" spans="1:38" ht="63.75" customHeight="1" x14ac:dyDescent="0.25">
      <c r="A2234" s="14">
        <v>12</v>
      </c>
      <c r="B2234" s="15" t="s">
        <v>9</v>
      </c>
      <c r="C2234" s="714"/>
      <c r="D2234" s="717"/>
      <c r="E2234" s="163"/>
      <c r="F2234" s="501"/>
      <c r="G2234" s="165"/>
      <c r="H2234" s="503"/>
      <c r="I2234" s="504"/>
      <c r="J2234" s="166"/>
      <c r="K2234" s="504"/>
      <c r="L2234" s="503"/>
      <c r="M2234" s="167"/>
      <c r="N2234" s="266"/>
      <c r="O2234" s="165"/>
      <c r="P2234" s="266"/>
      <c r="Q2234" s="165"/>
      <c r="R2234" s="266"/>
      <c r="S2234" s="167"/>
      <c r="T2234" s="166"/>
      <c r="U2234" s="165"/>
      <c r="V2234" s="168"/>
      <c r="W2234" s="266"/>
      <c r="X2234" s="167"/>
      <c r="Y2234" s="168"/>
      <c r="Z2234" s="266"/>
      <c r="AA2234" s="167"/>
      <c r="AB2234" s="166"/>
      <c r="AC2234" s="165"/>
      <c r="AD2234" s="166"/>
      <c r="AE2234" s="165"/>
      <c r="AF2234" s="166"/>
      <c r="AG2234" s="167">
        <f t="shared" si="1525"/>
        <v>0</v>
      </c>
      <c r="AH2234" s="166">
        <f t="shared" si="1526"/>
        <v>0</v>
      </c>
      <c r="AI2234" s="169">
        <f>AD2234/(C2223-AH2230)</f>
        <v>0</v>
      </c>
      <c r="AJ2234" s="170">
        <f>AF2234/(C2223-AH2230)</f>
        <v>0</v>
      </c>
      <c r="AK2234" s="171"/>
      <c r="AL2234" s="172">
        <f>AH2234/C2223</f>
        <v>0</v>
      </c>
    </row>
    <row r="2235" spans="1:38" ht="62.25" customHeight="1" thickBot="1" x14ac:dyDescent="0.3">
      <c r="A2235" s="16">
        <v>13</v>
      </c>
      <c r="B2235" s="17" t="s">
        <v>10</v>
      </c>
      <c r="C2235" s="715"/>
      <c r="D2235" s="718"/>
      <c r="E2235" s="176"/>
      <c r="F2235" s="177"/>
      <c r="G2235" s="178"/>
      <c r="H2235" s="179"/>
      <c r="I2235" s="269"/>
      <c r="J2235" s="180"/>
      <c r="K2235" s="269"/>
      <c r="L2235" s="268"/>
      <c r="M2235" s="181"/>
      <c r="N2235" s="268"/>
      <c r="O2235" s="178"/>
      <c r="P2235" s="179"/>
      <c r="Q2235" s="178"/>
      <c r="R2235" s="179"/>
      <c r="S2235" s="182"/>
      <c r="T2235" s="179"/>
      <c r="U2235" s="178"/>
      <c r="V2235" s="183"/>
      <c r="W2235" s="179"/>
      <c r="X2235" s="182"/>
      <c r="Y2235" s="183"/>
      <c r="Z2235" s="179"/>
      <c r="AA2235" s="182"/>
      <c r="AB2235" s="179"/>
      <c r="AC2235" s="178"/>
      <c r="AD2235" s="179"/>
      <c r="AE2235" s="178"/>
      <c r="AF2235" s="179"/>
      <c r="AG2235" s="182">
        <f t="shared" si="1525"/>
        <v>0</v>
      </c>
      <c r="AH2235" s="179">
        <f t="shared" si="1526"/>
        <v>0</v>
      </c>
      <c r="AI2235" s="184">
        <f>AD2235/(C2223-AH2230)</f>
        <v>0</v>
      </c>
      <c r="AJ2235" s="185">
        <f>AF2235/(C2223-AH2230)</f>
        <v>0</v>
      </c>
      <c r="AK2235" s="186"/>
      <c r="AL2235" s="187">
        <f>AH2235/C2223</f>
        <v>0</v>
      </c>
    </row>
    <row r="2236" spans="1:38" ht="29.25" customHeight="1" thickBot="1" x14ac:dyDescent="0.3">
      <c r="A2236" s="719" t="s">
        <v>40</v>
      </c>
      <c r="B2236" s="720"/>
      <c r="C2236" s="11">
        <f>C2223</f>
        <v>212016.55</v>
      </c>
      <c r="D2236" s="11">
        <f>D2223</f>
        <v>212016.55</v>
      </c>
      <c r="E2236" s="56">
        <f t="shared" ref="E2236:L2236" si="1528">SUM(E2223:E2235)</f>
        <v>1</v>
      </c>
      <c r="F2236" s="236">
        <f t="shared" si="1528"/>
        <v>19282.66</v>
      </c>
      <c r="G2236" s="56">
        <f t="shared" si="1528"/>
        <v>6</v>
      </c>
      <c r="H2236" s="236">
        <f t="shared" si="1528"/>
        <v>250584.43</v>
      </c>
      <c r="I2236" s="241">
        <f t="shared" si="1528"/>
        <v>0</v>
      </c>
      <c r="J2236" s="57">
        <f t="shared" si="1528"/>
        <v>0</v>
      </c>
      <c r="K2236" s="241">
        <f t="shared" si="1528"/>
        <v>5</v>
      </c>
      <c r="L2236" s="244">
        <f t="shared" si="1528"/>
        <v>212016.55</v>
      </c>
      <c r="M2236" s="51">
        <f>SUM(M2223:M2235)</f>
        <v>5</v>
      </c>
      <c r="N2236" s="244">
        <f>SUM(N2223:N2235)</f>
        <v>212016.55</v>
      </c>
      <c r="O2236" s="97">
        <f>SUM(O2223:O2235)</f>
        <v>0</v>
      </c>
      <c r="P2236" s="236">
        <f>SUM(P2223:P2235)</f>
        <v>0</v>
      </c>
      <c r="Q2236" s="86">
        <f t="shared" ref="Q2236:AJ2236" si="1529">SUM(Q2223:Q2235)</f>
        <v>0</v>
      </c>
      <c r="R2236" s="236">
        <f t="shared" si="1529"/>
        <v>0</v>
      </c>
      <c r="S2236" s="75">
        <f t="shared" si="1529"/>
        <v>0</v>
      </c>
      <c r="T2236" s="46">
        <f t="shared" si="1529"/>
        <v>0</v>
      </c>
      <c r="U2236" s="86">
        <f t="shared" si="1529"/>
        <v>0</v>
      </c>
      <c r="V2236" s="236">
        <f t="shared" si="1529"/>
        <v>0</v>
      </c>
      <c r="W2236" s="236">
        <f t="shared" si="1529"/>
        <v>0</v>
      </c>
      <c r="X2236" s="75">
        <f t="shared" si="1529"/>
        <v>0</v>
      </c>
      <c r="Y2236" s="236">
        <f t="shared" si="1529"/>
        <v>0</v>
      </c>
      <c r="Z2236" s="236">
        <f t="shared" si="1529"/>
        <v>0</v>
      </c>
      <c r="AA2236" s="75">
        <f t="shared" si="1529"/>
        <v>0</v>
      </c>
      <c r="AB2236" s="46">
        <f t="shared" si="1529"/>
        <v>0</v>
      </c>
      <c r="AC2236" s="86">
        <f t="shared" si="1529"/>
        <v>0</v>
      </c>
      <c r="AD2236" s="46">
        <f t="shared" si="1529"/>
        <v>0</v>
      </c>
      <c r="AE2236" s="86">
        <f t="shared" si="1529"/>
        <v>0</v>
      </c>
      <c r="AF2236" s="46">
        <f t="shared" si="1529"/>
        <v>0</v>
      </c>
      <c r="AG2236" s="75">
        <f t="shared" si="1529"/>
        <v>0</v>
      </c>
      <c r="AH2236" s="46">
        <f t="shared" si="1529"/>
        <v>0</v>
      </c>
      <c r="AI2236" s="87" t="e">
        <f t="shared" si="1529"/>
        <v>#DIV/0!</v>
      </c>
      <c r="AJ2236" s="87">
        <f t="shared" si="1529"/>
        <v>0</v>
      </c>
      <c r="AK2236" s="130">
        <f>AK2230</f>
        <v>0</v>
      </c>
      <c r="AL2236" s="128">
        <f>AH2236/C2223</f>
        <v>0</v>
      </c>
    </row>
    <row r="2237" spans="1:38" ht="21.75" thickBot="1" x14ac:dyDescent="0.3">
      <c r="AF2237" s="24" t="s">
        <v>113</v>
      </c>
      <c r="AG2237" s="72">
        <v>4.3499999999999996</v>
      </c>
      <c r="AH2237" s="25">
        <f>AH2236/AG2237</f>
        <v>0</v>
      </c>
    </row>
    <row r="2238" spans="1:38" ht="15.75" customHeight="1" thickTop="1" x14ac:dyDescent="0.25">
      <c r="A2238" s="721" t="s">
        <v>324</v>
      </c>
      <c r="B2238" s="722"/>
      <c r="C2238" s="722"/>
      <c r="D2238" s="722"/>
      <c r="E2238" s="722"/>
      <c r="F2238" s="722"/>
      <c r="G2238" s="722"/>
      <c r="H2238" s="722"/>
      <c r="I2238" s="722"/>
      <c r="J2238" s="722"/>
      <c r="K2238" s="722"/>
      <c r="L2238" s="722"/>
      <c r="M2238" s="722"/>
      <c r="N2238" s="722"/>
      <c r="O2238" s="722"/>
      <c r="P2238" s="722"/>
      <c r="Q2238" s="724"/>
    </row>
    <row r="2239" spans="1:38" ht="18.75" x14ac:dyDescent="0.3">
      <c r="A2239" s="725"/>
      <c r="B2239" s="726"/>
      <c r="C2239" s="726"/>
      <c r="D2239" s="726"/>
      <c r="E2239" s="726"/>
      <c r="F2239" s="726"/>
      <c r="G2239" s="726"/>
      <c r="H2239" s="726"/>
      <c r="I2239" s="726"/>
      <c r="J2239" s="726"/>
      <c r="K2239" s="726"/>
      <c r="L2239" s="726"/>
      <c r="M2239" s="726"/>
      <c r="N2239" s="726"/>
      <c r="O2239" s="726"/>
      <c r="P2239" s="726"/>
      <c r="Q2239" s="728"/>
      <c r="AF2239" s="33"/>
    </row>
    <row r="2240" spans="1:38" ht="15.75" x14ac:dyDescent="0.25">
      <c r="A2240" s="725"/>
      <c r="B2240" s="726"/>
      <c r="C2240" s="726"/>
      <c r="D2240" s="726"/>
      <c r="E2240" s="726"/>
      <c r="F2240" s="726"/>
      <c r="G2240" s="726"/>
      <c r="H2240" s="726"/>
      <c r="I2240" s="726"/>
      <c r="J2240" s="726"/>
      <c r="K2240" s="726"/>
      <c r="L2240" s="726"/>
      <c r="M2240" s="726"/>
      <c r="N2240" s="726"/>
      <c r="O2240" s="726"/>
      <c r="P2240" s="726"/>
      <c r="Q2240" s="728"/>
      <c r="AE2240" s="34" t="s">
        <v>66</v>
      </c>
      <c r="AF2240" s="24"/>
    </row>
    <row r="2241" spans="1:39" ht="15.75" x14ac:dyDescent="0.25">
      <c r="A2241" s="725"/>
      <c r="B2241" s="726"/>
      <c r="C2241" s="726"/>
      <c r="D2241" s="726"/>
      <c r="E2241" s="726"/>
      <c r="F2241" s="726"/>
      <c r="G2241" s="726"/>
      <c r="H2241" s="726"/>
      <c r="I2241" s="726"/>
      <c r="J2241" s="726"/>
      <c r="K2241" s="726"/>
      <c r="L2241" s="726"/>
      <c r="M2241" s="726"/>
      <c r="N2241" s="726"/>
      <c r="O2241" s="726"/>
      <c r="P2241" s="726"/>
      <c r="Q2241" s="728"/>
      <c r="AE2241" s="34" t="s">
        <v>46</v>
      </c>
      <c r="AF2241" s="54">
        <f>(Z2236-Z2230)+(AF2236-AF2230)</f>
        <v>0</v>
      </c>
    </row>
    <row r="2242" spans="1:39" ht="15.75" x14ac:dyDescent="0.25">
      <c r="A2242" s="725"/>
      <c r="B2242" s="726"/>
      <c r="C2242" s="726"/>
      <c r="D2242" s="726"/>
      <c r="E2242" s="726"/>
      <c r="F2242" s="726"/>
      <c r="G2242" s="726"/>
      <c r="H2242" s="726"/>
      <c r="I2242" s="726"/>
      <c r="J2242" s="726"/>
      <c r="K2242" s="726"/>
      <c r="L2242" s="726"/>
      <c r="M2242" s="726"/>
      <c r="N2242" s="726"/>
      <c r="O2242" s="726"/>
      <c r="P2242" s="726"/>
      <c r="Q2242" s="728"/>
      <c r="AE2242" s="34" t="s">
        <v>47</v>
      </c>
      <c r="AF2242" s="54">
        <f>W2236+AD2236</f>
        <v>0</v>
      </c>
    </row>
    <row r="2243" spans="1:39" ht="15.75" x14ac:dyDescent="0.25">
      <c r="A2243" s="725"/>
      <c r="B2243" s="726"/>
      <c r="C2243" s="726"/>
      <c r="D2243" s="726"/>
      <c r="E2243" s="726"/>
      <c r="F2243" s="726"/>
      <c r="G2243" s="726"/>
      <c r="H2243" s="726"/>
      <c r="I2243" s="726"/>
      <c r="J2243" s="726"/>
      <c r="K2243" s="726"/>
      <c r="L2243" s="726"/>
      <c r="M2243" s="726"/>
      <c r="N2243" s="726"/>
      <c r="O2243" s="726"/>
      <c r="P2243" s="726"/>
      <c r="Q2243" s="728"/>
      <c r="AE2243" s="34" t="s">
        <v>48</v>
      </c>
      <c r="AF2243" s="54">
        <f>Z2230+AF2230</f>
        <v>0</v>
      </c>
    </row>
    <row r="2244" spans="1:39" ht="15.75" x14ac:dyDescent="0.25">
      <c r="A2244" s="725"/>
      <c r="B2244" s="726"/>
      <c r="C2244" s="726"/>
      <c r="D2244" s="726"/>
      <c r="E2244" s="726"/>
      <c r="F2244" s="726"/>
      <c r="G2244" s="726"/>
      <c r="H2244" s="726"/>
      <c r="I2244" s="726"/>
      <c r="J2244" s="726"/>
      <c r="K2244" s="726"/>
      <c r="L2244" s="726"/>
      <c r="M2244" s="726"/>
      <c r="N2244" s="726"/>
      <c r="O2244" s="726"/>
      <c r="P2244" s="726"/>
      <c r="Q2244" s="728"/>
      <c r="AE2244" s="34" t="s">
        <v>49</v>
      </c>
      <c r="AF2244" s="55">
        <f>SUM(AF2241:AF2243)</f>
        <v>0</v>
      </c>
    </row>
    <row r="2245" spans="1:39" x14ac:dyDescent="0.25">
      <c r="A2245" s="725"/>
      <c r="B2245" s="726"/>
      <c r="C2245" s="726"/>
      <c r="D2245" s="726"/>
      <c r="E2245" s="726"/>
      <c r="F2245" s="726"/>
      <c r="G2245" s="726"/>
      <c r="H2245" s="726"/>
      <c r="I2245" s="726"/>
      <c r="J2245" s="726"/>
      <c r="K2245" s="726"/>
      <c r="L2245" s="726"/>
      <c r="M2245" s="726"/>
      <c r="N2245" s="726"/>
      <c r="O2245" s="726"/>
      <c r="P2245" s="726"/>
      <c r="Q2245" s="728"/>
    </row>
    <row r="2246" spans="1:39" ht="15.75" thickBot="1" x14ac:dyDescent="0.3">
      <c r="A2246" s="729"/>
      <c r="B2246" s="730"/>
      <c r="C2246" s="730"/>
      <c r="D2246" s="730"/>
      <c r="E2246" s="730"/>
      <c r="F2246" s="730"/>
      <c r="G2246" s="730"/>
      <c r="H2246" s="730"/>
      <c r="I2246" s="730"/>
      <c r="J2246" s="730"/>
      <c r="K2246" s="730"/>
      <c r="L2246" s="730"/>
      <c r="M2246" s="730"/>
      <c r="N2246" s="730"/>
      <c r="O2246" s="730"/>
      <c r="P2246" s="730"/>
      <c r="Q2246" s="732"/>
    </row>
    <row r="2247" spans="1:39" ht="15.75" thickTop="1" x14ac:dyDescent="0.25"/>
    <row r="2249" spans="1:39" ht="15.75" thickBot="1" x14ac:dyDescent="0.3"/>
    <row r="2250" spans="1:39" ht="27" thickBot="1" x14ac:dyDescent="0.3">
      <c r="A2250" s="733" t="s">
        <v>150</v>
      </c>
      <c r="B2250" s="734"/>
      <c r="C2250" s="734"/>
      <c r="D2250" s="734"/>
      <c r="E2250" s="734"/>
      <c r="F2250" s="734"/>
      <c r="G2250" s="734"/>
      <c r="H2250" s="734"/>
      <c r="I2250" s="734"/>
      <c r="J2250" s="734"/>
      <c r="K2250" s="735"/>
      <c r="L2250" s="734"/>
      <c r="M2250" s="734"/>
      <c r="N2250" s="734"/>
      <c r="O2250" s="734"/>
      <c r="P2250" s="734"/>
      <c r="Q2250" s="734"/>
      <c r="R2250" s="734"/>
      <c r="S2250" s="734"/>
      <c r="T2250" s="734"/>
      <c r="U2250" s="734"/>
      <c r="V2250" s="734"/>
      <c r="W2250" s="734"/>
      <c r="X2250" s="734"/>
      <c r="Y2250" s="734"/>
      <c r="Z2250" s="734"/>
      <c r="AA2250" s="734"/>
      <c r="AB2250" s="734"/>
      <c r="AC2250" s="734"/>
      <c r="AD2250" s="734"/>
      <c r="AE2250" s="734"/>
      <c r="AF2250" s="734"/>
      <c r="AG2250" s="734"/>
      <c r="AH2250" s="734"/>
      <c r="AI2250" s="734"/>
      <c r="AJ2250" s="734"/>
      <c r="AK2250" s="736"/>
      <c r="AL2250" s="73"/>
      <c r="AM2250" s="45"/>
    </row>
    <row r="2251" spans="1:39" ht="21" customHeight="1" x14ac:dyDescent="0.25">
      <c r="A2251" s="737" t="s">
        <v>114</v>
      </c>
      <c r="B2251" s="738"/>
      <c r="C2251" s="744" t="s">
        <v>41</v>
      </c>
      <c r="D2251" s="745"/>
      <c r="E2251" s="748" t="s">
        <v>100</v>
      </c>
      <c r="F2251" s="749"/>
      <c r="G2251" s="749"/>
      <c r="H2251" s="749"/>
      <c r="I2251" s="749"/>
      <c r="J2251" s="749"/>
      <c r="K2251" s="750"/>
      <c r="L2251" s="749"/>
      <c r="M2251" s="749"/>
      <c r="N2251" s="749"/>
      <c r="O2251" s="754" t="s">
        <v>77</v>
      </c>
      <c r="P2251" s="755"/>
      <c r="Q2251" s="755"/>
      <c r="R2251" s="755"/>
      <c r="S2251" s="755"/>
      <c r="T2251" s="755"/>
      <c r="U2251" s="755"/>
      <c r="V2251" s="755"/>
      <c r="W2251" s="755"/>
      <c r="X2251" s="755"/>
      <c r="Y2251" s="755"/>
      <c r="Z2251" s="755"/>
      <c r="AA2251" s="755"/>
      <c r="AB2251" s="755"/>
      <c r="AC2251" s="755"/>
      <c r="AD2251" s="755"/>
      <c r="AE2251" s="755"/>
      <c r="AF2251" s="755"/>
      <c r="AG2251" s="755"/>
      <c r="AH2251" s="755"/>
      <c r="AI2251" s="755"/>
      <c r="AJ2251" s="755"/>
      <c r="AK2251" s="756"/>
      <c r="AL2251" s="63"/>
    </row>
    <row r="2252" spans="1:39" ht="36" customHeight="1" thickBot="1" x14ac:dyDescent="0.3">
      <c r="A2252" s="739"/>
      <c r="B2252" s="740"/>
      <c r="C2252" s="746"/>
      <c r="D2252" s="747"/>
      <c r="E2252" s="751"/>
      <c r="F2252" s="752"/>
      <c r="G2252" s="752"/>
      <c r="H2252" s="752"/>
      <c r="I2252" s="752"/>
      <c r="J2252" s="752"/>
      <c r="K2252" s="753"/>
      <c r="L2252" s="752"/>
      <c r="M2252" s="752"/>
      <c r="N2252" s="752"/>
      <c r="O2252" s="757"/>
      <c r="P2252" s="758"/>
      <c r="Q2252" s="758"/>
      <c r="R2252" s="758"/>
      <c r="S2252" s="758"/>
      <c r="T2252" s="758"/>
      <c r="U2252" s="758"/>
      <c r="V2252" s="758"/>
      <c r="W2252" s="758"/>
      <c r="X2252" s="758"/>
      <c r="Y2252" s="758"/>
      <c r="Z2252" s="758"/>
      <c r="AA2252" s="758"/>
      <c r="AB2252" s="758"/>
      <c r="AC2252" s="758"/>
      <c r="AD2252" s="758"/>
      <c r="AE2252" s="758"/>
      <c r="AF2252" s="758"/>
      <c r="AG2252" s="758"/>
      <c r="AH2252" s="758"/>
      <c r="AI2252" s="758"/>
      <c r="AJ2252" s="758"/>
      <c r="AK2252" s="759"/>
      <c r="AL2252" s="63"/>
    </row>
    <row r="2253" spans="1:39" s="33" customFormat="1" ht="84" customHeight="1" thickBot="1" x14ac:dyDescent="0.35">
      <c r="A2253" s="739"/>
      <c r="B2253" s="741"/>
      <c r="C2253" s="760" t="s">
        <v>43</v>
      </c>
      <c r="D2253" s="762" t="s">
        <v>44</v>
      </c>
      <c r="E2253" s="764" t="s">
        <v>59</v>
      </c>
      <c r="F2253" s="765"/>
      <c r="G2253" s="765"/>
      <c r="H2253" s="766"/>
      <c r="I2253" s="767" t="s">
        <v>58</v>
      </c>
      <c r="J2253" s="768"/>
      <c r="K2253" s="769"/>
      <c r="L2253" s="770"/>
      <c r="M2253" s="771" t="s">
        <v>49</v>
      </c>
      <c r="N2253" s="772"/>
      <c r="O2253" s="773" t="s">
        <v>103</v>
      </c>
      <c r="P2253" s="774"/>
      <c r="Q2253" s="774"/>
      <c r="R2253" s="775"/>
      <c r="S2253" s="776" t="s">
        <v>49</v>
      </c>
      <c r="T2253" s="777"/>
      <c r="U2253" s="778" t="s">
        <v>104</v>
      </c>
      <c r="V2253" s="779"/>
      <c r="W2253" s="779"/>
      <c r="X2253" s="779"/>
      <c r="Y2253" s="779"/>
      <c r="Z2253" s="780"/>
      <c r="AA2253" s="781" t="s">
        <v>49</v>
      </c>
      <c r="AB2253" s="782"/>
      <c r="AC2253" s="783" t="s">
        <v>105</v>
      </c>
      <c r="AD2253" s="784"/>
      <c r="AE2253" s="784"/>
      <c r="AF2253" s="785"/>
      <c r="AG2253" s="786" t="s">
        <v>49</v>
      </c>
      <c r="AH2253" s="787"/>
      <c r="AI2253" s="788" t="s">
        <v>23</v>
      </c>
      <c r="AJ2253" s="789"/>
      <c r="AK2253" s="790"/>
      <c r="AL2253" s="62"/>
    </row>
    <row r="2254" spans="1:39" ht="113.25" thickBot="1" x14ac:dyDescent="0.3">
      <c r="A2254" s="742"/>
      <c r="B2254" s="743"/>
      <c r="C2254" s="761"/>
      <c r="D2254" s="763"/>
      <c r="E2254" s="91" t="s">
        <v>81</v>
      </c>
      <c r="F2254" s="619" t="s">
        <v>82</v>
      </c>
      <c r="G2254" s="91" t="s">
        <v>83</v>
      </c>
      <c r="H2254" s="619" t="s">
        <v>84</v>
      </c>
      <c r="I2254" s="197" t="s">
        <v>81</v>
      </c>
      <c r="J2254" s="64" t="s">
        <v>92</v>
      </c>
      <c r="K2254" s="197" t="s">
        <v>93</v>
      </c>
      <c r="L2254" s="64" t="s">
        <v>94</v>
      </c>
      <c r="M2254" s="98" t="s">
        <v>85</v>
      </c>
      <c r="N2254" s="207" t="s">
        <v>86</v>
      </c>
      <c r="O2254" s="100" t="s">
        <v>87</v>
      </c>
      <c r="P2254" s="102" t="s">
        <v>101</v>
      </c>
      <c r="Q2254" s="100" t="s">
        <v>88</v>
      </c>
      <c r="R2254" s="102" t="s">
        <v>102</v>
      </c>
      <c r="S2254" s="103" t="s">
        <v>89</v>
      </c>
      <c r="T2254" s="213" t="s">
        <v>90</v>
      </c>
      <c r="U2254" s="104" t="s">
        <v>87</v>
      </c>
      <c r="V2254" s="107" t="s">
        <v>106</v>
      </c>
      <c r="W2254" s="105" t="s">
        <v>107</v>
      </c>
      <c r="X2254" s="108" t="s">
        <v>88</v>
      </c>
      <c r="Y2254" s="107" t="s">
        <v>108</v>
      </c>
      <c r="Z2254" s="105" t="s">
        <v>109</v>
      </c>
      <c r="AA2254" s="110" t="s">
        <v>95</v>
      </c>
      <c r="AB2254" s="111" t="s">
        <v>96</v>
      </c>
      <c r="AC2254" s="112" t="s">
        <v>87</v>
      </c>
      <c r="AD2254" s="113" t="s">
        <v>101</v>
      </c>
      <c r="AE2254" s="112" t="s">
        <v>88</v>
      </c>
      <c r="AF2254" s="113" t="s">
        <v>102</v>
      </c>
      <c r="AG2254" s="114" t="s">
        <v>91</v>
      </c>
      <c r="AH2254" s="115" t="s">
        <v>110</v>
      </c>
      <c r="AI2254" s="120" t="s">
        <v>111</v>
      </c>
      <c r="AJ2254" s="122" t="s">
        <v>112</v>
      </c>
      <c r="AK2254" s="151" t="s">
        <v>79</v>
      </c>
      <c r="AL2254" s="58"/>
      <c r="AM2254" s="59"/>
    </row>
    <row r="2255" spans="1:39" ht="15.75" thickBot="1" x14ac:dyDescent="0.3">
      <c r="A2255" s="708" t="s">
        <v>1</v>
      </c>
      <c r="B2255" s="709"/>
      <c r="C2255" s="139" t="s">
        <v>2</v>
      </c>
      <c r="D2255" s="143" t="s">
        <v>3</v>
      </c>
      <c r="E2255" s="144" t="s">
        <v>4</v>
      </c>
      <c r="F2255" s="264" t="s">
        <v>5</v>
      </c>
      <c r="G2255" s="144" t="s">
        <v>33</v>
      </c>
      <c r="H2255" s="264" t="s">
        <v>34</v>
      </c>
      <c r="I2255" s="263" t="s">
        <v>18</v>
      </c>
      <c r="J2255" s="146" t="s">
        <v>19</v>
      </c>
      <c r="K2255" s="263" t="s">
        <v>20</v>
      </c>
      <c r="L2255" s="264" t="s">
        <v>21</v>
      </c>
      <c r="M2255" s="145" t="s">
        <v>22</v>
      </c>
      <c r="N2255" s="264" t="s">
        <v>35</v>
      </c>
      <c r="O2255" s="144" t="s">
        <v>36</v>
      </c>
      <c r="P2255" s="264" t="s">
        <v>37</v>
      </c>
      <c r="Q2255" s="144" t="s">
        <v>38</v>
      </c>
      <c r="R2255" s="264" t="s">
        <v>24</v>
      </c>
      <c r="S2255" s="145" t="s">
        <v>25</v>
      </c>
      <c r="T2255" s="146" t="s">
        <v>26</v>
      </c>
      <c r="U2255" s="144" t="s">
        <v>27</v>
      </c>
      <c r="V2255" s="88" t="s">
        <v>28</v>
      </c>
      <c r="W2255" s="147" t="s">
        <v>29</v>
      </c>
      <c r="X2255" s="148" t="s">
        <v>30</v>
      </c>
      <c r="Y2255" s="89" t="s">
        <v>31</v>
      </c>
      <c r="Z2255" s="264" t="s">
        <v>32</v>
      </c>
      <c r="AA2255" s="145" t="s">
        <v>51</v>
      </c>
      <c r="AB2255" s="140" t="s">
        <v>52</v>
      </c>
      <c r="AC2255" s="144" t="s">
        <v>53</v>
      </c>
      <c r="AD2255" s="140" t="s">
        <v>54</v>
      </c>
      <c r="AE2255" s="144" t="s">
        <v>55</v>
      </c>
      <c r="AF2255" s="140" t="s">
        <v>56</v>
      </c>
      <c r="AG2255" s="145" t="s">
        <v>60</v>
      </c>
      <c r="AH2255" s="140" t="s">
        <v>61</v>
      </c>
      <c r="AI2255" s="139" t="s">
        <v>62</v>
      </c>
      <c r="AJ2255" s="140" t="s">
        <v>63</v>
      </c>
      <c r="AK2255" s="152" t="s">
        <v>64</v>
      </c>
      <c r="AL2255" s="60"/>
      <c r="AM2255" s="59"/>
    </row>
    <row r="2256" spans="1:39" ht="37.5" x14ac:dyDescent="0.25">
      <c r="A2256" s="31">
        <v>1</v>
      </c>
      <c r="B2256" s="131" t="s">
        <v>71</v>
      </c>
      <c r="C2256" s="864">
        <f>C2223</f>
        <v>212016.55</v>
      </c>
      <c r="D2256" s="865">
        <f>C2256-AH2267</f>
        <v>212016.55</v>
      </c>
      <c r="E2256" s="92"/>
      <c r="F2256" s="468"/>
      <c r="G2256" s="434">
        <v>2</v>
      </c>
      <c r="H2256" s="475">
        <v>69904.429999999993</v>
      </c>
      <c r="I2256" s="199"/>
      <c r="J2256" s="29"/>
      <c r="K2256" s="199">
        <v>2</v>
      </c>
      <c r="L2256" s="437">
        <v>69904.429999999993</v>
      </c>
      <c r="M2256" s="248">
        <f t="shared" ref="M2256:M2266" si="1530">SUM(I2256,K2256)</f>
        <v>2</v>
      </c>
      <c r="N2256" s="249">
        <f t="shared" ref="N2256:N2266" si="1531">SUM(J2256,L2256)</f>
        <v>69904.429999999993</v>
      </c>
      <c r="O2256" s="226"/>
      <c r="P2256" s="221"/>
      <c r="Q2256" s="226"/>
      <c r="R2256" s="221"/>
      <c r="S2256" s="245">
        <f t="shared" ref="S2256:S2266" si="1532">O2256+Q2256</f>
        <v>0</v>
      </c>
      <c r="T2256" s="246">
        <f t="shared" ref="T2256:T2266" si="1533">P2256+R2256</f>
        <v>0</v>
      </c>
      <c r="U2256" s="231"/>
      <c r="V2256" s="232"/>
      <c r="W2256" s="230"/>
      <c r="X2256" s="242"/>
      <c r="Y2256" s="232"/>
      <c r="Z2256" s="230"/>
      <c r="AA2256" s="239">
        <f t="shared" ref="AA2256:AA2266" si="1534">U2256+X2256</f>
        <v>0</v>
      </c>
      <c r="AB2256" s="229">
        <f t="shared" ref="AB2256:AB2266" si="1535">W2256+Z2256</f>
        <v>0</v>
      </c>
      <c r="AC2256" s="219"/>
      <c r="AD2256" s="222"/>
      <c r="AE2256" s="219"/>
      <c r="AF2256" s="222"/>
      <c r="AG2256" s="261">
        <f t="shared" ref="AG2256:AG2266" si="1536">U2256+X2256+AC2256+AE2256</f>
        <v>0</v>
      </c>
      <c r="AH2256" s="262">
        <f t="shared" ref="AH2256:AH2266" si="1537">W2256+Z2256+AD2256+AF2256</f>
        <v>0</v>
      </c>
      <c r="AI2256" s="67">
        <f>AD2256/C2223</f>
        <v>0</v>
      </c>
      <c r="AJ2256" s="141">
        <f>AF2256/C2223</f>
        <v>0</v>
      </c>
      <c r="AK2256" s="153">
        <f>AH2256/C2223</f>
        <v>0</v>
      </c>
      <c r="AL2256" s="61"/>
      <c r="AM2256" s="59"/>
    </row>
    <row r="2257" spans="1:39" ht="75" x14ac:dyDescent="0.25">
      <c r="A2257" s="32">
        <v>2</v>
      </c>
      <c r="B2257" s="131" t="s">
        <v>72</v>
      </c>
      <c r="C2257" s="864"/>
      <c r="D2257" s="865"/>
      <c r="E2257" s="92"/>
      <c r="F2257" s="468"/>
      <c r="G2257" s="26"/>
      <c r="H2257" s="475"/>
      <c r="I2257" s="199"/>
      <c r="J2257" s="29"/>
      <c r="K2257" s="199"/>
      <c r="L2257" s="437"/>
      <c r="M2257" s="248">
        <f t="shared" si="1530"/>
        <v>0</v>
      </c>
      <c r="N2257" s="249">
        <f t="shared" si="1531"/>
        <v>0</v>
      </c>
      <c r="O2257" s="226"/>
      <c r="P2257" s="221"/>
      <c r="Q2257" s="226"/>
      <c r="R2257" s="221"/>
      <c r="S2257" s="245">
        <f t="shared" si="1532"/>
        <v>0</v>
      </c>
      <c r="T2257" s="246">
        <f t="shared" si="1533"/>
        <v>0</v>
      </c>
      <c r="U2257" s="231"/>
      <c r="V2257" s="232"/>
      <c r="W2257" s="230"/>
      <c r="X2257" s="242"/>
      <c r="Y2257" s="232"/>
      <c r="Z2257" s="230"/>
      <c r="AA2257" s="239">
        <f t="shared" si="1534"/>
        <v>0</v>
      </c>
      <c r="AB2257" s="229">
        <f t="shared" si="1535"/>
        <v>0</v>
      </c>
      <c r="AC2257" s="219"/>
      <c r="AD2257" s="222"/>
      <c r="AE2257" s="219"/>
      <c r="AF2257" s="222"/>
      <c r="AG2257" s="261">
        <f t="shared" si="1536"/>
        <v>0</v>
      </c>
      <c r="AH2257" s="262">
        <f t="shared" si="1537"/>
        <v>0</v>
      </c>
      <c r="AI2257" s="67">
        <f>AD2257/C2223</f>
        <v>0</v>
      </c>
      <c r="AJ2257" s="141">
        <f>AF2257/C2223</f>
        <v>0</v>
      </c>
      <c r="AK2257" s="153">
        <f>AH2257/C2223</f>
        <v>0</v>
      </c>
      <c r="AL2257" s="61"/>
      <c r="AM2257" s="59"/>
    </row>
    <row r="2258" spans="1:39" ht="37.5" x14ac:dyDescent="0.25">
      <c r="A2258" s="32">
        <v>3</v>
      </c>
      <c r="B2258" s="131" t="s">
        <v>73</v>
      </c>
      <c r="C2258" s="864"/>
      <c r="D2258" s="865"/>
      <c r="E2258" s="92"/>
      <c r="F2258" s="468"/>
      <c r="G2258" s="26"/>
      <c r="H2258" s="475"/>
      <c r="I2258" s="199"/>
      <c r="J2258" s="29"/>
      <c r="K2258" s="199"/>
      <c r="L2258" s="437"/>
      <c r="M2258" s="248">
        <f t="shared" si="1530"/>
        <v>0</v>
      </c>
      <c r="N2258" s="249">
        <f t="shared" si="1531"/>
        <v>0</v>
      </c>
      <c r="O2258" s="226"/>
      <c r="P2258" s="221"/>
      <c r="Q2258" s="226"/>
      <c r="R2258" s="221"/>
      <c r="S2258" s="245">
        <f t="shared" si="1532"/>
        <v>0</v>
      </c>
      <c r="T2258" s="246">
        <f t="shared" si="1533"/>
        <v>0</v>
      </c>
      <c r="U2258" s="231"/>
      <c r="V2258" s="232"/>
      <c r="W2258" s="230"/>
      <c r="X2258" s="242"/>
      <c r="Y2258" s="232"/>
      <c r="Z2258" s="230"/>
      <c r="AA2258" s="239">
        <f t="shared" si="1534"/>
        <v>0</v>
      </c>
      <c r="AB2258" s="229">
        <f t="shared" si="1535"/>
        <v>0</v>
      </c>
      <c r="AC2258" s="219"/>
      <c r="AD2258" s="222"/>
      <c r="AE2258" s="219"/>
      <c r="AF2258" s="222"/>
      <c r="AG2258" s="261">
        <f t="shared" si="1536"/>
        <v>0</v>
      </c>
      <c r="AH2258" s="262">
        <f t="shared" si="1537"/>
        <v>0</v>
      </c>
      <c r="AI2258" s="67">
        <f>AD2258/C2223</f>
        <v>0</v>
      </c>
      <c r="AJ2258" s="141">
        <f>AF2258/C2223</f>
        <v>0</v>
      </c>
      <c r="AK2258" s="153">
        <f>AH2258/C2223</f>
        <v>0</v>
      </c>
      <c r="AL2258" s="61"/>
      <c r="AM2258" s="59"/>
    </row>
    <row r="2259" spans="1:39" ht="37.5" x14ac:dyDescent="0.25">
      <c r="A2259" s="32">
        <v>4</v>
      </c>
      <c r="B2259" s="131" t="s">
        <v>74</v>
      </c>
      <c r="C2259" s="864"/>
      <c r="D2259" s="865"/>
      <c r="E2259" s="92"/>
      <c r="F2259" s="468"/>
      <c r="G2259" s="26"/>
      <c r="H2259" s="475"/>
      <c r="I2259" s="199"/>
      <c r="J2259" s="29"/>
      <c r="K2259" s="199"/>
      <c r="L2259" s="437"/>
      <c r="M2259" s="248">
        <f t="shared" si="1530"/>
        <v>0</v>
      </c>
      <c r="N2259" s="249">
        <f t="shared" si="1531"/>
        <v>0</v>
      </c>
      <c r="O2259" s="226"/>
      <c r="P2259" s="221"/>
      <c r="Q2259" s="226"/>
      <c r="R2259" s="221"/>
      <c r="S2259" s="245">
        <f t="shared" si="1532"/>
        <v>0</v>
      </c>
      <c r="T2259" s="246">
        <f t="shared" si="1533"/>
        <v>0</v>
      </c>
      <c r="U2259" s="231"/>
      <c r="V2259" s="232"/>
      <c r="W2259" s="230"/>
      <c r="X2259" s="242"/>
      <c r="Y2259" s="232"/>
      <c r="Z2259" s="230"/>
      <c r="AA2259" s="239">
        <f t="shared" si="1534"/>
        <v>0</v>
      </c>
      <c r="AB2259" s="229">
        <f t="shared" si="1535"/>
        <v>0</v>
      </c>
      <c r="AC2259" s="219"/>
      <c r="AD2259" s="222"/>
      <c r="AE2259" s="219"/>
      <c r="AF2259" s="222"/>
      <c r="AG2259" s="261">
        <f t="shared" si="1536"/>
        <v>0</v>
      </c>
      <c r="AH2259" s="262">
        <f t="shared" si="1537"/>
        <v>0</v>
      </c>
      <c r="AI2259" s="67">
        <f>AD2259/C2223</f>
        <v>0</v>
      </c>
      <c r="AJ2259" s="141">
        <f>AF2259/C2223</f>
        <v>0</v>
      </c>
      <c r="AK2259" s="153">
        <f>AH2259/C2223</f>
        <v>0</v>
      </c>
      <c r="AL2259" s="61"/>
      <c r="AM2259" s="59"/>
    </row>
    <row r="2260" spans="1:39" ht="37.5" x14ac:dyDescent="0.25">
      <c r="A2260" s="32">
        <v>5</v>
      </c>
      <c r="B2260" s="131" t="s">
        <v>75</v>
      </c>
      <c r="C2260" s="864"/>
      <c r="D2260" s="865"/>
      <c r="E2260" s="92"/>
      <c r="F2260" s="468"/>
      <c r="G2260" s="26"/>
      <c r="H2260" s="475"/>
      <c r="I2260" s="199"/>
      <c r="J2260" s="29"/>
      <c r="K2260" s="199"/>
      <c r="L2260" s="437"/>
      <c r="M2260" s="248">
        <f t="shared" si="1530"/>
        <v>0</v>
      </c>
      <c r="N2260" s="249">
        <f t="shared" si="1531"/>
        <v>0</v>
      </c>
      <c r="O2260" s="226"/>
      <c r="P2260" s="221"/>
      <c r="Q2260" s="226"/>
      <c r="R2260" s="221"/>
      <c r="S2260" s="245">
        <f t="shared" si="1532"/>
        <v>0</v>
      </c>
      <c r="T2260" s="246">
        <f t="shared" si="1533"/>
        <v>0</v>
      </c>
      <c r="U2260" s="231"/>
      <c r="V2260" s="232"/>
      <c r="W2260" s="230"/>
      <c r="X2260" s="242"/>
      <c r="Y2260" s="232"/>
      <c r="Z2260" s="230"/>
      <c r="AA2260" s="239">
        <f t="shared" si="1534"/>
        <v>0</v>
      </c>
      <c r="AB2260" s="229">
        <f t="shared" si="1535"/>
        <v>0</v>
      </c>
      <c r="AC2260" s="219"/>
      <c r="AD2260" s="222"/>
      <c r="AE2260" s="219"/>
      <c r="AF2260" s="222"/>
      <c r="AG2260" s="261">
        <f t="shared" si="1536"/>
        <v>0</v>
      </c>
      <c r="AH2260" s="262">
        <f t="shared" si="1537"/>
        <v>0</v>
      </c>
      <c r="AI2260" s="67">
        <f>AD2260/C2223</f>
        <v>0</v>
      </c>
      <c r="AJ2260" s="141">
        <f>AF2260/C2223</f>
        <v>0</v>
      </c>
      <c r="AK2260" s="153">
        <f>AH2260/C2223</f>
        <v>0</v>
      </c>
      <c r="AL2260" s="61"/>
      <c r="AM2260" s="59"/>
    </row>
    <row r="2261" spans="1:39" ht="37.5" x14ac:dyDescent="0.25">
      <c r="A2261" s="32">
        <v>6</v>
      </c>
      <c r="B2261" s="131" t="s">
        <v>76</v>
      </c>
      <c r="C2261" s="864"/>
      <c r="D2261" s="865"/>
      <c r="E2261" s="92"/>
      <c r="F2261" s="468"/>
      <c r="G2261" s="26"/>
      <c r="H2261" s="475"/>
      <c r="I2261" s="199"/>
      <c r="J2261" s="29"/>
      <c r="K2261" s="199"/>
      <c r="L2261" s="437"/>
      <c r="M2261" s="248">
        <f t="shared" si="1530"/>
        <v>0</v>
      </c>
      <c r="N2261" s="249">
        <f t="shared" si="1531"/>
        <v>0</v>
      </c>
      <c r="O2261" s="226"/>
      <c r="P2261" s="221"/>
      <c r="Q2261" s="226"/>
      <c r="R2261" s="221"/>
      <c r="S2261" s="245">
        <f t="shared" si="1532"/>
        <v>0</v>
      </c>
      <c r="T2261" s="246">
        <f t="shared" si="1533"/>
        <v>0</v>
      </c>
      <c r="U2261" s="231"/>
      <c r="V2261" s="232"/>
      <c r="W2261" s="230"/>
      <c r="X2261" s="242"/>
      <c r="Y2261" s="232"/>
      <c r="Z2261" s="230"/>
      <c r="AA2261" s="239">
        <f t="shared" si="1534"/>
        <v>0</v>
      </c>
      <c r="AB2261" s="229">
        <f t="shared" si="1535"/>
        <v>0</v>
      </c>
      <c r="AC2261" s="219"/>
      <c r="AD2261" s="222"/>
      <c r="AE2261" s="219"/>
      <c r="AF2261" s="222"/>
      <c r="AG2261" s="261">
        <f t="shared" si="1536"/>
        <v>0</v>
      </c>
      <c r="AH2261" s="262">
        <f t="shared" si="1537"/>
        <v>0</v>
      </c>
      <c r="AI2261" s="67">
        <f>AD2261/C2223</f>
        <v>0</v>
      </c>
      <c r="AJ2261" s="141">
        <f>AF2261/C2223</f>
        <v>0</v>
      </c>
      <c r="AK2261" s="153">
        <f>AH2261/C2223</f>
        <v>0</v>
      </c>
      <c r="AL2261" s="61"/>
      <c r="AM2261" s="59"/>
    </row>
    <row r="2262" spans="1:39" ht="38.25" thickBot="1" x14ac:dyDescent="0.35">
      <c r="A2262" s="32">
        <v>7</v>
      </c>
      <c r="B2262" s="132" t="s">
        <v>42</v>
      </c>
      <c r="C2262" s="864"/>
      <c r="D2262" s="865"/>
      <c r="E2262" s="92"/>
      <c r="F2262" s="468"/>
      <c r="G2262" s="26"/>
      <c r="H2262" s="475"/>
      <c r="I2262" s="199"/>
      <c r="J2262" s="29"/>
      <c r="K2262" s="199"/>
      <c r="L2262" s="437"/>
      <c r="M2262" s="248">
        <f t="shared" si="1530"/>
        <v>0</v>
      </c>
      <c r="N2262" s="249">
        <f t="shared" si="1531"/>
        <v>0</v>
      </c>
      <c r="O2262" s="226"/>
      <c r="P2262" s="221"/>
      <c r="Q2262" s="226"/>
      <c r="R2262" s="221"/>
      <c r="S2262" s="245">
        <f t="shared" si="1532"/>
        <v>0</v>
      </c>
      <c r="T2262" s="246">
        <f t="shared" si="1533"/>
        <v>0</v>
      </c>
      <c r="U2262" s="231"/>
      <c r="V2262" s="232"/>
      <c r="W2262" s="230"/>
      <c r="X2262" s="242"/>
      <c r="Y2262" s="232"/>
      <c r="Z2262" s="230"/>
      <c r="AA2262" s="239">
        <f t="shared" si="1534"/>
        <v>0</v>
      </c>
      <c r="AB2262" s="229">
        <f t="shared" si="1535"/>
        <v>0</v>
      </c>
      <c r="AC2262" s="219"/>
      <c r="AD2262" s="222"/>
      <c r="AE2262" s="219"/>
      <c r="AF2262" s="222"/>
      <c r="AG2262" s="261">
        <f t="shared" si="1536"/>
        <v>0</v>
      </c>
      <c r="AH2262" s="262">
        <f t="shared" si="1537"/>
        <v>0</v>
      </c>
      <c r="AI2262" s="67">
        <f>AD2262/C2223</f>
        <v>0</v>
      </c>
      <c r="AJ2262" s="141">
        <f>AF2262/C2223</f>
        <v>0</v>
      </c>
      <c r="AK2262" s="153">
        <f>AH2262/C2223</f>
        <v>0</v>
      </c>
      <c r="AL2262" s="61"/>
      <c r="AM2262" s="59"/>
    </row>
    <row r="2263" spans="1:39" ht="38.25" thickBot="1" x14ac:dyDescent="0.3">
      <c r="A2263" s="32">
        <v>8</v>
      </c>
      <c r="B2263" s="133" t="s">
        <v>67</v>
      </c>
      <c r="C2263" s="864"/>
      <c r="D2263" s="865"/>
      <c r="E2263" s="92"/>
      <c r="F2263" s="468"/>
      <c r="G2263" s="26"/>
      <c r="H2263" s="475"/>
      <c r="I2263" s="199"/>
      <c r="J2263" s="29"/>
      <c r="K2263" s="199"/>
      <c r="L2263" s="437"/>
      <c r="M2263" s="248">
        <f t="shared" si="1530"/>
        <v>0</v>
      </c>
      <c r="N2263" s="249">
        <f t="shared" si="1531"/>
        <v>0</v>
      </c>
      <c r="O2263" s="226"/>
      <c r="P2263" s="221"/>
      <c r="Q2263" s="226"/>
      <c r="R2263" s="221"/>
      <c r="S2263" s="245">
        <f t="shared" si="1532"/>
        <v>0</v>
      </c>
      <c r="T2263" s="246">
        <f t="shared" si="1533"/>
        <v>0</v>
      </c>
      <c r="U2263" s="231"/>
      <c r="V2263" s="232"/>
      <c r="W2263" s="230"/>
      <c r="X2263" s="242"/>
      <c r="Y2263" s="232"/>
      <c r="Z2263" s="230"/>
      <c r="AA2263" s="239">
        <f t="shared" si="1534"/>
        <v>0</v>
      </c>
      <c r="AB2263" s="229">
        <f t="shared" si="1535"/>
        <v>0</v>
      </c>
      <c r="AC2263" s="219"/>
      <c r="AD2263" s="222"/>
      <c r="AE2263" s="219"/>
      <c r="AF2263" s="222"/>
      <c r="AG2263" s="261">
        <f t="shared" si="1536"/>
        <v>0</v>
      </c>
      <c r="AH2263" s="262">
        <f t="shared" si="1537"/>
        <v>0</v>
      </c>
      <c r="AI2263" s="67">
        <f>AD2263/C2223</f>
        <v>0</v>
      </c>
      <c r="AJ2263" s="141">
        <f>AF2263/C2223</f>
        <v>0</v>
      </c>
      <c r="AK2263" s="153">
        <f>AH2263/C2223</f>
        <v>0</v>
      </c>
      <c r="AL2263" s="61"/>
      <c r="AM2263" s="59"/>
    </row>
    <row r="2264" spans="1:39" ht="75" x14ac:dyDescent="0.25">
      <c r="A2264" s="14" t="s">
        <v>69</v>
      </c>
      <c r="B2264" s="489" t="s">
        <v>325</v>
      </c>
      <c r="C2264" s="864"/>
      <c r="D2264" s="865"/>
      <c r="E2264" s="467">
        <v>1</v>
      </c>
      <c r="F2264" s="468">
        <v>19282.66</v>
      </c>
      <c r="G2264" s="434">
        <v>3</v>
      </c>
      <c r="H2264" s="475">
        <v>155325.28</v>
      </c>
      <c r="I2264" s="199"/>
      <c r="J2264" s="29"/>
      <c r="K2264" s="199">
        <v>2</v>
      </c>
      <c r="L2264" s="437">
        <v>116757.4</v>
      </c>
      <c r="M2264" s="248">
        <f t="shared" si="1530"/>
        <v>2</v>
      </c>
      <c r="N2264" s="249">
        <f t="shared" si="1531"/>
        <v>116757.4</v>
      </c>
      <c r="O2264" s="226"/>
      <c r="P2264" s="221"/>
      <c r="Q2264" s="226"/>
      <c r="R2264" s="221"/>
      <c r="S2264" s="245">
        <f t="shared" si="1532"/>
        <v>0</v>
      </c>
      <c r="T2264" s="246">
        <f t="shared" si="1533"/>
        <v>0</v>
      </c>
      <c r="U2264" s="231"/>
      <c r="V2264" s="232"/>
      <c r="W2264" s="230"/>
      <c r="X2264" s="242"/>
      <c r="Y2264" s="232"/>
      <c r="Z2264" s="230"/>
      <c r="AA2264" s="239">
        <f t="shared" si="1534"/>
        <v>0</v>
      </c>
      <c r="AB2264" s="229">
        <f t="shared" si="1535"/>
        <v>0</v>
      </c>
      <c r="AC2264" s="219">
        <v>0</v>
      </c>
      <c r="AD2264" s="222">
        <v>0</v>
      </c>
      <c r="AE2264" s="219">
        <v>0</v>
      </c>
      <c r="AF2264" s="222">
        <v>0</v>
      </c>
      <c r="AG2264" s="261">
        <f t="shared" si="1536"/>
        <v>0</v>
      </c>
      <c r="AH2264" s="262">
        <f t="shared" si="1537"/>
        <v>0</v>
      </c>
      <c r="AI2264" s="67">
        <f>AD2264/C2223</f>
        <v>0</v>
      </c>
      <c r="AJ2264" s="141">
        <f>AF2264/C2223</f>
        <v>0</v>
      </c>
      <c r="AK2264" s="153">
        <f>AH2264/C2223</f>
        <v>0</v>
      </c>
      <c r="AL2264" s="61"/>
      <c r="AM2264" s="59"/>
    </row>
    <row r="2265" spans="1:39" ht="112.5" x14ac:dyDescent="0.25">
      <c r="A2265" s="14" t="s">
        <v>68</v>
      </c>
      <c r="B2265" s="489" t="s">
        <v>326</v>
      </c>
      <c r="C2265" s="864"/>
      <c r="D2265" s="865"/>
      <c r="E2265" s="92"/>
      <c r="F2265" s="468"/>
      <c r="G2265" s="434">
        <v>1</v>
      </c>
      <c r="H2265" s="475">
        <v>25354.720000000001</v>
      </c>
      <c r="I2265" s="199"/>
      <c r="J2265" s="29"/>
      <c r="K2265" s="199">
        <v>1</v>
      </c>
      <c r="L2265" s="437">
        <v>25354.720000000001</v>
      </c>
      <c r="M2265" s="248">
        <f t="shared" si="1530"/>
        <v>1</v>
      </c>
      <c r="N2265" s="249">
        <f t="shared" si="1531"/>
        <v>25354.720000000001</v>
      </c>
      <c r="O2265" s="226"/>
      <c r="P2265" s="221"/>
      <c r="Q2265" s="226"/>
      <c r="R2265" s="221"/>
      <c r="S2265" s="245">
        <f t="shared" si="1532"/>
        <v>0</v>
      </c>
      <c r="T2265" s="246">
        <f t="shared" si="1533"/>
        <v>0</v>
      </c>
      <c r="U2265" s="231"/>
      <c r="V2265" s="232"/>
      <c r="W2265" s="230"/>
      <c r="X2265" s="242"/>
      <c r="Y2265" s="232"/>
      <c r="Z2265" s="230"/>
      <c r="AA2265" s="239">
        <f t="shared" si="1534"/>
        <v>0</v>
      </c>
      <c r="AB2265" s="229">
        <f t="shared" si="1535"/>
        <v>0</v>
      </c>
      <c r="AC2265" s="219"/>
      <c r="AD2265" s="222"/>
      <c r="AE2265" s="219"/>
      <c r="AF2265" s="222"/>
      <c r="AG2265" s="261">
        <f t="shared" si="1536"/>
        <v>0</v>
      </c>
      <c r="AH2265" s="262">
        <f t="shared" si="1537"/>
        <v>0</v>
      </c>
      <c r="AI2265" s="67">
        <f>AD2265/C2223</f>
        <v>0</v>
      </c>
      <c r="AJ2265" s="141">
        <f>AF2265/C2223</f>
        <v>0</v>
      </c>
      <c r="AK2265" s="153">
        <f>AH2265/C2223</f>
        <v>0</v>
      </c>
      <c r="AL2265" s="61"/>
      <c r="AM2265" s="59"/>
    </row>
    <row r="2266" spans="1:39" ht="21.75" thickBot="1" x14ac:dyDescent="0.3">
      <c r="A2266" s="14" t="s">
        <v>70</v>
      </c>
      <c r="B2266" s="134"/>
      <c r="C2266" s="878"/>
      <c r="D2266" s="879"/>
      <c r="E2266" s="95"/>
      <c r="F2266" s="474"/>
      <c r="G2266" s="27"/>
      <c r="H2266" s="476"/>
      <c r="I2266" s="201"/>
      <c r="J2266" s="30"/>
      <c r="K2266" s="201"/>
      <c r="L2266" s="438"/>
      <c r="M2266" s="248">
        <f t="shared" si="1530"/>
        <v>0</v>
      </c>
      <c r="N2266" s="249">
        <f t="shared" si="1531"/>
        <v>0</v>
      </c>
      <c r="O2266" s="44"/>
      <c r="P2266" s="20"/>
      <c r="Q2266" s="44"/>
      <c r="R2266" s="20"/>
      <c r="S2266" s="245">
        <f t="shared" si="1532"/>
        <v>0</v>
      </c>
      <c r="T2266" s="246">
        <f t="shared" si="1533"/>
        <v>0</v>
      </c>
      <c r="U2266" s="257"/>
      <c r="V2266" s="259"/>
      <c r="W2266" s="258"/>
      <c r="X2266" s="260"/>
      <c r="Y2266" s="259"/>
      <c r="Z2266" s="258"/>
      <c r="AA2266" s="239">
        <f t="shared" si="1534"/>
        <v>0</v>
      </c>
      <c r="AB2266" s="229">
        <f t="shared" si="1535"/>
        <v>0</v>
      </c>
      <c r="AC2266" s="149"/>
      <c r="AD2266" s="150"/>
      <c r="AE2266" s="149"/>
      <c r="AF2266" s="150"/>
      <c r="AG2266" s="261">
        <f t="shared" si="1536"/>
        <v>0</v>
      </c>
      <c r="AH2266" s="262">
        <f t="shared" si="1537"/>
        <v>0</v>
      </c>
      <c r="AI2266" s="68">
        <f>AD2266/C2223</f>
        <v>0</v>
      </c>
      <c r="AJ2266" s="142">
        <f>AF2266/C2223</f>
        <v>0</v>
      </c>
      <c r="AK2266" s="154">
        <f>AH2266/C2223</f>
        <v>0</v>
      </c>
      <c r="AL2266" s="61"/>
      <c r="AM2266" s="59"/>
    </row>
    <row r="2267" spans="1:39" ht="24" thickBot="1" x14ac:dyDescent="0.3">
      <c r="A2267" s="719" t="s">
        <v>40</v>
      </c>
      <c r="B2267" s="720"/>
      <c r="C2267" s="135">
        <f>C2256</f>
        <v>212016.55</v>
      </c>
      <c r="D2267" s="135">
        <f>D2256</f>
        <v>212016.55</v>
      </c>
      <c r="E2267" s="56">
        <f t="shared" ref="E2267:AG2267" si="1538">SUM(E2256:E2266)</f>
        <v>1</v>
      </c>
      <c r="F2267" s="236">
        <f t="shared" si="1538"/>
        <v>19282.66</v>
      </c>
      <c r="G2267" s="56">
        <f t="shared" si="1538"/>
        <v>6</v>
      </c>
      <c r="H2267" s="96">
        <f t="shared" si="1538"/>
        <v>250584.43</v>
      </c>
      <c r="I2267" s="247">
        <f t="shared" si="1538"/>
        <v>0</v>
      </c>
      <c r="J2267" s="46">
        <f t="shared" si="1538"/>
        <v>0</v>
      </c>
      <c r="K2267" s="247">
        <f t="shared" si="1538"/>
        <v>5</v>
      </c>
      <c r="L2267" s="236">
        <f t="shared" si="1538"/>
        <v>212016.55</v>
      </c>
      <c r="M2267" s="82">
        <f t="shared" si="1538"/>
        <v>5</v>
      </c>
      <c r="N2267" s="236">
        <f t="shared" si="1538"/>
        <v>212016.55</v>
      </c>
      <c r="O2267" s="86">
        <f t="shared" si="1538"/>
        <v>0</v>
      </c>
      <c r="P2267" s="236">
        <f t="shared" si="1538"/>
        <v>0</v>
      </c>
      <c r="Q2267" s="86">
        <f t="shared" si="1538"/>
        <v>0</v>
      </c>
      <c r="R2267" s="38">
        <f t="shared" si="1538"/>
        <v>0</v>
      </c>
      <c r="S2267" s="75">
        <f t="shared" si="1538"/>
        <v>0</v>
      </c>
      <c r="T2267" s="38">
        <f t="shared" si="1538"/>
        <v>0</v>
      </c>
      <c r="U2267" s="85">
        <f t="shared" si="1538"/>
        <v>0</v>
      </c>
      <c r="V2267" s="38">
        <f t="shared" si="1538"/>
        <v>0</v>
      </c>
      <c r="W2267" s="96">
        <f t="shared" si="1538"/>
        <v>0</v>
      </c>
      <c r="X2267" s="75">
        <f t="shared" si="1538"/>
        <v>0</v>
      </c>
      <c r="Y2267" s="38">
        <f t="shared" si="1538"/>
        <v>0</v>
      </c>
      <c r="Z2267" s="38">
        <f t="shared" si="1538"/>
        <v>0</v>
      </c>
      <c r="AA2267" s="136">
        <f t="shared" si="1538"/>
        <v>0</v>
      </c>
      <c r="AB2267" s="46">
        <f t="shared" si="1538"/>
        <v>0</v>
      </c>
      <c r="AC2267" s="97">
        <f t="shared" si="1538"/>
        <v>0</v>
      </c>
      <c r="AD2267" s="46">
        <f t="shared" si="1538"/>
        <v>0</v>
      </c>
      <c r="AE2267" s="86">
        <f t="shared" si="1538"/>
        <v>0</v>
      </c>
      <c r="AF2267" s="46">
        <f t="shared" si="1538"/>
        <v>0</v>
      </c>
      <c r="AG2267" s="75">
        <f t="shared" si="1538"/>
        <v>0</v>
      </c>
      <c r="AH2267" s="96">
        <f>SUM(AH2256:AH2266)</f>
        <v>0</v>
      </c>
      <c r="AI2267" s="137">
        <f>AD2267/C2223</f>
        <v>0</v>
      </c>
      <c r="AJ2267" s="138">
        <f>AF2267/C2223</f>
        <v>0</v>
      </c>
      <c r="AK2267" s="65">
        <f>AH2267/C2223</f>
        <v>0</v>
      </c>
      <c r="AL2267" s="61"/>
      <c r="AM2267" s="59"/>
    </row>
    <row r="2268" spans="1:39" x14ac:dyDescent="0.25">
      <c r="E2268" s="336" t="str">
        <f>IF(E2236=E2267,"OK","BŁĄD")</f>
        <v>OK</v>
      </c>
      <c r="F2268" s="610" t="str">
        <f t="shared" ref="F2268" si="1539">IF(F2236=F2267,"OK","BŁĄD")</f>
        <v>OK</v>
      </c>
      <c r="G2268" s="336" t="str">
        <f t="shared" ref="G2268" si="1540">IF(G2236=G2267,"OK","BŁĄD")</f>
        <v>OK</v>
      </c>
      <c r="H2268" s="610" t="str">
        <f t="shared" ref="H2268" si="1541">IF(H2236=H2267,"OK","BŁĄD")</f>
        <v>OK</v>
      </c>
      <c r="I2268" s="573" t="str">
        <f t="shared" ref="I2268" si="1542">IF(I2236=I2267,"OK","BŁĄD")</f>
        <v>OK</v>
      </c>
      <c r="J2268" s="336" t="str">
        <f t="shared" ref="J2268" si="1543">IF(J2236=J2267,"OK","BŁĄD")</f>
        <v>OK</v>
      </c>
      <c r="K2268" s="573" t="str">
        <f t="shared" ref="K2268" si="1544">IF(K2236=K2267,"OK","BŁĄD")</f>
        <v>OK</v>
      </c>
      <c r="L2268" s="610" t="str">
        <f t="shared" ref="L2268" si="1545">IF(L2236=L2267,"OK","BŁĄD")</f>
        <v>OK</v>
      </c>
      <c r="M2268" s="336" t="str">
        <f t="shared" ref="M2268" si="1546">IF(M2236=M2267,"OK","BŁĄD")</f>
        <v>OK</v>
      </c>
      <c r="N2268" s="336" t="str">
        <f t="shared" ref="N2268" si="1547">IF(N2236=N2267,"OK","BŁĄD")</f>
        <v>OK</v>
      </c>
      <c r="O2268" s="336" t="str">
        <f t="shared" ref="O2268" si="1548">IF(O2236=O2267,"OK","BŁĄD")</f>
        <v>OK</v>
      </c>
      <c r="P2268" s="336" t="str">
        <f t="shared" ref="P2268" si="1549">IF(P2236=P2267,"OK","BŁĄD")</f>
        <v>OK</v>
      </c>
      <c r="Q2268" s="336" t="str">
        <f t="shared" ref="Q2268" si="1550">IF(Q2236=Q2267,"OK","BŁĄD")</f>
        <v>OK</v>
      </c>
      <c r="R2268" s="336" t="str">
        <f t="shared" ref="R2268" si="1551">IF(R2236=R2267,"OK","BŁĄD")</f>
        <v>OK</v>
      </c>
      <c r="S2268" s="336" t="str">
        <f t="shared" ref="S2268" si="1552">IF(S2236=S2267,"OK","BŁĄD")</f>
        <v>OK</v>
      </c>
      <c r="T2268" s="336" t="str">
        <f t="shared" ref="T2268" si="1553">IF(T2236=T2267,"OK","BŁĄD")</f>
        <v>OK</v>
      </c>
      <c r="U2268" s="336" t="str">
        <f t="shared" ref="U2268" si="1554">IF(U2236=U2267,"OK","BŁĄD")</f>
        <v>OK</v>
      </c>
      <c r="V2268" s="336" t="str">
        <f t="shared" ref="V2268" si="1555">IF(V2236=V2267,"OK","BŁĄD")</f>
        <v>OK</v>
      </c>
      <c r="W2268" s="336" t="str">
        <f t="shared" ref="W2268" si="1556">IF(W2236=W2267,"OK","BŁĄD")</f>
        <v>OK</v>
      </c>
      <c r="X2268" s="336" t="str">
        <f t="shared" ref="X2268" si="1557">IF(X2236=X2267,"OK","BŁĄD")</f>
        <v>OK</v>
      </c>
      <c r="Y2268" s="336" t="str">
        <f t="shared" ref="Y2268" si="1558">IF(Y2236=Y2267,"OK","BŁĄD")</f>
        <v>OK</v>
      </c>
      <c r="Z2268" s="336" t="str">
        <f t="shared" ref="Z2268" si="1559">IF(Z2236=Z2267,"OK","BŁĄD")</f>
        <v>OK</v>
      </c>
      <c r="AA2268" s="336" t="str">
        <f t="shared" ref="AA2268" si="1560">IF(AA2236=AA2267,"OK","BŁĄD")</f>
        <v>OK</v>
      </c>
      <c r="AB2268" s="336" t="str">
        <f t="shared" ref="AB2268" si="1561">IF(AB2236=AB2267,"OK","BŁĄD")</f>
        <v>OK</v>
      </c>
      <c r="AC2268" s="336" t="str">
        <f t="shared" ref="AC2268" si="1562">IF(AC2236=AC2267,"OK","BŁĄD")</f>
        <v>OK</v>
      </c>
      <c r="AD2268" s="336" t="str">
        <f t="shared" ref="AD2268" si="1563">IF(AD2236=AD2267,"OK","BŁĄD")</f>
        <v>OK</v>
      </c>
      <c r="AE2268" s="336" t="str">
        <f t="shared" ref="AE2268" si="1564">IF(AE2236=AE2267,"OK","BŁĄD")</f>
        <v>OK</v>
      </c>
      <c r="AF2268" s="336" t="str">
        <f t="shared" ref="AF2268" si="1565">IF(AF2236=AF2267,"OK","BŁĄD")</f>
        <v>OK</v>
      </c>
      <c r="AG2268" s="336" t="str">
        <f t="shared" ref="AG2268" si="1566">IF(AG2236=AG2267,"OK","BŁĄD")</f>
        <v>OK</v>
      </c>
      <c r="AH2268" s="336" t="str">
        <f t="shared" ref="AH2268" si="1567">IF(AH2236=AH2267,"OK","BŁĄD")</f>
        <v>OK</v>
      </c>
      <c r="AJ2268" s="59"/>
      <c r="AK2268" s="59"/>
      <c r="AL2268" s="59"/>
      <c r="AM2268" s="59"/>
    </row>
    <row r="2269" spans="1:39" ht="15.75" thickBot="1" x14ac:dyDescent="0.3">
      <c r="AJ2269" s="59"/>
      <c r="AK2269" s="59"/>
      <c r="AL2269" s="59"/>
      <c r="AM2269" s="59"/>
    </row>
    <row r="2270" spans="1:39" ht="19.5" customHeight="1" thickTop="1" x14ac:dyDescent="0.3">
      <c r="A2270" s="721" t="s">
        <v>327</v>
      </c>
      <c r="B2270" s="722"/>
      <c r="C2270" s="722"/>
      <c r="D2270" s="722"/>
      <c r="E2270" s="722"/>
      <c r="F2270" s="722"/>
      <c r="G2270" s="722"/>
      <c r="H2270" s="722"/>
      <c r="I2270" s="722"/>
      <c r="J2270" s="722"/>
      <c r="K2270" s="722"/>
      <c r="L2270" s="722"/>
      <c r="M2270" s="722"/>
      <c r="N2270" s="722"/>
      <c r="O2270" s="722"/>
      <c r="P2270" s="722"/>
      <c r="Q2270" s="724"/>
      <c r="AD2270" s="33" t="s">
        <v>50</v>
      </c>
      <c r="AE2270" s="3" t="str">
        <f>IF(AH2267=AH2236,"OK","BŁĄD")</f>
        <v>OK</v>
      </c>
    </row>
    <row r="2271" spans="1:39" x14ac:dyDescent="0.25">
      <c r="A2271" s="725"/>
      <c r="B2271" s="726"/>
      <c r="C2271" s="726"/>
      <c r="D2271" s="726"/>
      <c r="E2271" s="726"/>
      <c r="F2271" s="726"/>
      <c r="G2271" s="726"/>
      <c r="H2271" s="726"/>
      <c r="I2271" s="726"/>
      <c r="J2271" s="726"/>
      <c r="K2271" s="726"/>
      <c r="L2271" s="726"/>
      <c r="M2271" s="726"/>
      <c r="N2271" s="726"/>
      <c r="O2271" s="726"/>
      <c r="P2271" s="726"/>
      <c r="Q2271" s="728"/>
    </row>
    <row r="2272" spans="1:39" x14ac:dyDescent="0.25">
      <c r="A2272" s="725"/>
      <c r="B2272" s="726"/>
      <c r="C2272" s="726"/>
      <c r="D2272" s="726"/>
      <c r="E2272" s="726"/>
      <c r="F2272" s="726"/>
      <c r="G2272" s="726"/>
      <c r="H2272" s="726"/>
      <c r="I2272" s="726"/>
      <c r="J2272" s="726"/>
      <c r="K2272" s="726"/>
      <c r="L2272" s="726"/>
      <c r="M2272" s="726"/>
      <c r="N2272" s="726"/>
      <c r="O2272" s="726"/>
      <c r="P2272" s="726"/>
      <c r="Q2272" s="728"/>
    </row>
    <row r="2273" spans="1:38" x14ac:dyDescent="0.25">
      <c r="A2273" s="725"/>
      <c r="B2273" s="726"/>
      <c r="C2273" s="726"/>
      <c r="D2273" s="726"/>
      <c r="E2273" s="726"/>
      <c r="F2273" s="726"/>
      <c r="G2273" s="726"/>
      <c r="H2273" s="726"/>
      <c r="I2273" s="726"/>
      <c r="J2273" s="726"/>
      <c r="K2273" s="726"/>
      <c r="L2273" s="726"/>
      <c r="M2273" s="726"/>
      <c r="N2273" s="726"/>
      <c r="O2273" s="726"/>
      <c r="P2273" s="726"/>
      <c r="Q2273" s="728"/>
    </row>
    <row r="2274" spans="1:38" x14ac:dyDescent="0.25">
      <c r="A2274" s="725"/>
      <c r="B2274" s="726"/>
      <c r="C2274" s="726"/>
      <c r="D2274" s="726"/>
      <c r="E2274" s="726"/>
      <c r="F2274" s="726"/>
      <c r="G2274" s="726"/>
      <c r="H2274" s="726"/>
      <c r="I2274" s="726"/>
      <c r="J2274" s="726"/>
      <c r="K2274" s="726"/>
      <c r="L2274" s="726"/>
      <c r="M2274" s="726"/>
      <c r="N2274" s="726"/>
      <c r="O2274" s="726"/>
      <c r="P2274" s="726"/>
      <c r="Q2274" s="728"/>
    </row>
    <row r="2275" spans="1:38" x14ac:dyDescent="0.25">
      <c r="A2275" s="725"/>
      <c r="B2275" s="726"/>
      <c r="C2275" s="726"/>
      <c r="D2275" s="726"/>
      <c r="E2275" s="726"/>
      <c r="F2275" s="726"/>
      <c r="G2275" s="726"/>
      <c r="H2275" s="726"/>
      <c r="I2275" s="726"/>
      <c r="J2275" s="726"/>
      <c r="K2275" s="726"/>
      <c r="L2275" s="726"/>
      <c r="M2275" s="726"/>
      <c r="N2275" s="726"/>
      <c r="O2275" s="726"/>
      <c r="P2275" s="726"/>
      <c r="Q2275" s="728"/>
    </row>
    <row r="2276" spans="1:38" x14ac:dyDescent="0.25">
      <c r="A2276" s="725"/>
      <c r="B2276" s="726"/>
      <c r="C2276" s="726"/>
      <c r="D2276" s="726"/>
      <c r="E2276" s="726"/>
      <c r="F2276" s="726"/>
      <c r="G2276" s="726"/>
      <c r="H2276" s="726"/>
      <c r="I2276" s="726"/>
      <c r="J2276" s="726"/>
      <c r="K2276" s="726"/>
      <c r="L2276" s="726"/>
      <c r="M2276" s="726"/>
      <c r="N2276" s="726"/>
      <c r="O2276" s="726"/>
      <c r="P2276" s="726"/>
      <c r="Q2276" s="728"/>
    </row>
    <row r="2277" spans="1:38" x14ac:dyDescent="0.25">
      <c r="A2277" s="725"/>
      <c r="B2277" s="726"/>
      <c r="C2277" s="726"/>
      <c r="D2277" s="726"/>
      <c r="E2277" s="726"/>
      <c r="F2277" s="726"/>
      <c r="G2277" s="726"/>
      <c r="H2277" s="726"/>
      <c r="I2277" s="726"/>
      <c r="J2277" s="726"/>
      <c r="K2277" s="726"/>
      <c r="L2277" s="726"/>
      <c r="M2277" s="726"/>
      <c r="N2277" s="726"/>
      <c r="O2277" s="726"/>
      <c r="P2277" s="726"/>
      <c r="Q2277" s="728"/>
    </row>
    <row r="2278" spans="1:38" ht="15.75" thickBot="1" x14ac:dyDescent="0.3">
      <c r="A2278" s="729"/>
      <c r="B2278" s="730"/>
      <c r="C2278" s="730"/>
      <c r="D2278" s="730"/>
      <c r="E2278" s="730"/>
      <c r="F2278" s="730"/>
      <c r="G2278" s="730"/>
      <c r="H2278" s="730"/>
      <c r="I2278" s="730"/>
      <c r="J2278" s="730"/>
      <c r="K2278" s="730"/>
      <c r="L2278" s="730"/>
      <c r="M2278" s="730"/>
      <c r="N2278" s="730"/>
      <c r="O2278" s="730"/>
      <c r="P2278" s="730"/>
      <c r="Q2278" s="732"/>
    </row>
    <row r="2279" spans="1:38" ht="15.75" thickTop="1" x14ac:dyDescent="0.25"/>
    <row r="2280" spans="1:38" x14ac:dyDescent="0.25">
      <c r="B2280" s="1"/>
      <c r="C2280" s="1"/>
    </row>
    <row r="2283" spans="1:38" ht="18.75" x14ac:dyDescent="0.3">
      <c r="B2283" s="2" t="s">
        <v>15</v>
      </c>
      <c r="C2283" s="2"/>
      <c r="D2283" s="2"/>
      <c r="E2283" s="2"/>
      <c r="F2283" s="618"/>
      <c r="G2283" s="2"/>
    </row>
    <row r="2284" spans="1:38" ht="26.25" x14ac:dyDescent="0.4">
      <c r="A2284" s="604"/>
      <c r="B2284" s="868" t="s">
        <v>145</v>
      </c>
      <c r="C2284" s="868"/>
      <c r="D2284" s="868"/>
      <c r="E2284" s="868"/>
      <c r="F2284" s="868"/>
      <c r="G2284" s="868"/>
      <c r="H2284" s="868"/>
      <c r="I2284" s="868"/>
      <c r="J2284" s="868"/>
      <c r="K2284" s="869"/>
      <c r="L2284" s="868"/>
      <c r="M2284" s="868"/>
      <c r="N2284" s="868"/>
      <c r="O2284" s="868"/>
      <c r="S2284" s="3"/>
      <c r="X2284" s="3"/>
      <c r="AA2284" s="3"/>
      <c r="AG2284" s="3"/>
    </row>
    <row r="2285" spans="1:38" ht="21.75" thickBot="1" x14ac:dyDescent="0.4">
      <c r="B2285" s="8"/>
      <c r="C2285" s="8"/>
      <c r="D2285" s="8"/>
      <c r="E2285" s="8"/>
      <c r="F2285" s="214"/>
      <c r="G2285" s="8"/>
      <c r="H2285" s="214"/>
      <c r="I2285" s="196"/>
      <c r="J2285" s="214"/>
      <c r="K2285" s="196"/>
      <c r="L2285" s="214"/>
    </row>
    <row r="2286" spans="1:38" ht="27" customHeight="1" thickBot="1" x14ac:dyDescent="0.3">
      <c r="A2286" s="791" t="s">
        <v>150</v>
      </c>
      <c r="B2286" s="792"/>
      <c r="C2286" s="792"/>
      <c r="D2286" s="792"/>
      <c r="E2286" s="792"/>
      <c r="F2286" s="792"/>
      <c r="G2286" s="792"/>
      <c r="H2286" s="792"/>
      <c r="I2286" s="792"/>
      <c r="J2286" s="792"/>
      <c r="K2286" s="793"/>
      <c r="L2286" s="792"/>
      <c r="M2286" s="792"/>
      <c r="N2286" s="792"/>
      <c r="O2286" s="792"/>
      <c r="P2286" s="792"/>
      <c r="Q2286" s="792"/>
      <c r="R2286" s="792"/>
      <c r="S2286" s="792"/>
      <c r="T2286" s="792"/>
      <c r="U2286" s="792"/>
      <c r="V2286" s="792"/>
      <c r="W2286" s="792"/>
      <c r="X2286" s="792"/>
      <c r="Y2286" s="792"/>
      <c r="Z2286" s="792"/>
      <c r="AA2286" s="792"/>
      <c r="AB2286" s="792"/>
      <c r="AC2286" s="792"/>
      <c r="AD2286" s="792"/>
      <c r="AE2286" s="792"/>
      <c r="AF2286" s="792"/>
      <c r="AG2286" s="792"/>
      <c r="AH2286" s="792"/>
      <c r="AI2286" s="792"/>
      <c r="AJ2286" s="792"/>
      <c r="AK2286" s="792"/>
      <c r="AL2286" s="43"/>
    </row>
    <row r="2287" spans="1:38" ht="33.75" customHeight="1" x14ac:dyDescent="0.25">
      <c r="A2287" s="794" t="s">
        <v>0</v>
      </c>
      <c r="B2287" s="795"/>
      <c r="C2287" s="744" t="s">
        <v>41</v>
      </c>
      <c r="D2287" s="745"/>
      <c r="E2287" s="748" t="s">
        <v>80</v>
      </c>
      <c r="F2287" s="749"/>
      <c r="G2287" s="749"/>
      <c r="H2287" s="749"/>
      <c r="I2287" s="749"/>
      <c r="J2287" s="749"/>
      <c r="K2287" s="750"/>
      <c r="L2287" s="749"/>
      <c r="M2287" s="749"/>
      <c r="N2287" s="802"/>
      <c r="O2287" s="754" t="s">
        <v>78</v>
      </c>
      <c r="P2287" s="755"/>
      <c r="Q2287" s="755"/>
      <c r="R2287" s="755"/>
      <c r="S2287" s="755"/>
      <c r="T2287" s="755"/>
      <c r="U2287" s="755"/>
      <c r="V2287" s="755"/>
      <c r="W2287" s="755"/>
      <c r="X2287" s="755"/>
      <c r="Y2287" s="755"/>
      <c r="Z2287" s="755"/>
      <c r="AA2287" s="755"/>
      <c r="AB2287" s="755"/>
      <c r="AC2287" s="755"/>
      <c r="AD2287" s="755"/>
      <c r="AE2287" s="755"/>
      <c r="AF2287" s="755"/>
      <c r="AG2287" s="755"/>
      <c r="AH2287" s="755"/>
      <c r="AI2287" s="755"/>
      <c r="AJ2287" s="755"/>
      <c r="AK2287" s="755"/>
      <c r="AL2287" s="756"/>
    </row>
    <row r="2288" spans="1:38" ht="51" customHeight="1" thickBot="1" x14ac:dyDescent="0.3">
      <c r="A2288" s="796"/>
      <c r="B2288" s="797"/>
      <c r="C2288" s="800"/>
      <c r="D2288" s="801"/>
      <c r="E2288" s="803"/>
      <c r="F2288" s="804"/>
      <c r="G2288" s="804"/>
      <c r="H2288" s="804"/>
      <c r="I2288" s="804"/>
      <c r="J2288" s="804"/>
      <c r="K2288" s="805"/>
      <c r="L2288" s="804"/>
      <c r="M2288" s="804"/>
      <c r="N2288" s="806"/>
      <c r="O2288" s="859"/>
      <c r="P2288" s="860"/>
      <c r="Q2288" s="860"/>
      <c r="R2288" s="860"/>
      <c r="S2288" s="860"/>
      <c r="T2288" s="860"/>
      <c r="U2288" s="860"/>
      <c r="V2288" s="860"/>
      <c r="W2288" s="860"/>
      <c r="X2288" s="860"/>
      <c r="Y2288" s="860"/>
      <c r="Z2288" s="860"/>
      <c r="AA2288" s="860"/>
      <c r="AB2288" s="860"/>
      <c r="AC2288" s="860"/>
      <c r="AD2288" s="860"/>
      <c r="AE2288" s="860"/>
      <c r="AF2288" s="860"/>
      <c r="AG2288" s="860"/>
      <c r="AH2288" s="860"/>
      <c r="AI2288" s="860"/>
      <c r="AJ2288" s="860"/>
      <c r="AK2288" s="860"/>
      <c r="AL2288" s="861"/>
    </row>
    <row r="2289" spans="1:38" ht="75" customHeight="1" x14ac:dyDescent="0.25">
      <c r="A2289" s="796"/>
      <c r="B2289" s="797"/>
      <c r="C2289" s="862" t="s">
        <v>43</v>
      </c>
      <c r="D2289" s="866" t="s">
        <v>44</v>
      </c>
      <c r="E2289" s="853" t="s">
        <v>59</v>
      </c>
      <c r="F2289" s="854"/>
      <c r="G2289" s="854"/>
      <c r="H2289" s="855"/>
      <c r="I2289" s="845" t="s">
        <v>58</v>
      </c>
      <c r="J2289" s="846"/>
      <c r="K2289" s="847"/>
      <c r="L2289" s="848"/>
      <c r="M2289" s="841" t="s">
        <v>49</v>
      </c>
      <c r="N2289" s="842"/>
      <c r="O2289" s="807" t="s">
        <v>103</v>
      </c>
      <c r="P2289" s="808"/>
      <c r="Q2289" s="808"/>
      <c r="R2289" s="808"/>
      <c r="S2289" s="811" t="s">
        <v>49</v>
      </c>
      <c r="T2289" s="812"/>
      <c r="U2289" s="815" t="s">
        <v>104</v>
      </c>
      <c r="V2289" s="816"/>
      <c r="W2289" s="816"/>
      <c r="X2289" s="816"/>
      <c r="Y2289" s="816"/>
      <c r="Z2289" s="817"/>
      <c r="AA2289" s="821" t="s">
        <v>49</v>
      </c>
      <c r="AB2289" s="822"/>
      <c r="AC2289" s="825" t="s">
        <v>105</v>
      </c>
      <c r="AD2289" s="826"/>
      <c r="AE2289" s="826"/>
      <c r="AF2289" s="827"/>
      <c r="AG2289" s="831" t="s">
        <v>49</v>
      </c>
      <c r="AH2289" s="832"/>
      <c r="AI2289" s="835" t="s">
        <v>23</v>
      </c>
      <c r="AJ2289" s="836"/>
      <c r="AK2289" s="836"/>
      <c r="AL2289" s="837"/>
    </row>
    <row r="2290" spans="1:38" ht="75" customHeight="1" thickBot="1" x14ac:dyDescent="0.3">
      <c r="A2290" s="796"/>
      <c r="B2290" s="797"/>
      <c r="C2290" s="862"/>
      <c r="D2290" s="866"/>
      <c r="E2290" s="856"/>
      <c r="F2290" s="857"/>
      <c r="G2290" s="857"/>
      <c r="H2290" s="858"/>
      <c r="I2290" s="849"/>
      <c r="J2290" s="850"/>
      <c r="K2290" s="851"/>
      <c r="L2290" s="852"/>
      <c r="M2290" s="843"/>
      <c r="N2290" s="844"/>
      <c r="O2290" s="809"/>
      <c r="P2290" s="810"/>
      <c r="Q2290" s="810"/>
      <c r="R2290" s="810"/>
      <c r="S2290" s="813"/>
      <c r="T2290" s="814"/>
      <c r="U2290" s="818"/>
      <c r="V2290" s="819"/>
      <c r="W2290" s="819"/>
      <c r="X2290" s="819"/>
      <c r="Y2290" s="819"/>
      <c r="Z2290" s="820"/>
      <c r="AA2290" s="823"/>
      <c r="AB2290" s="824"/>
      <c r="AC2290" s="828"/>
      <c r="AD2290" s="829"/>
      <c r="AE2290" s="829"/>
      <c r="AF2290" s="830"/>
      <c r="AG2290" s="833"/>
      <c r="AH2290" s="834"/>
      <c r="AI2290" s="838"/>
      <c r="AJ2290" s="839"/>
      <c r="AK2290" s="839"/>
      <c r="AL2290" s="840"/>
    </row>
    <row r="2291" spans="1:38" ht="139.5" customHeight="1" thickBot="1" x14ac:dyDescent="0.3">
      <c r="A2291" s="798"/>
      <c r="B2291" s="799"/>
      <c r="C2291" s="863"/>
      <c r="D2291" s="867"/>
      <c r="E2291" s="91" t="s">
        <v>81</v>
      </c>
      <c r="F2291" s="619" t="s">
        <v>82</v>
      </c>
      <c r="G2291" s="91" t="s">
        <v>83</v>
      </c>
      <c r="H2291" s="619" t="s">
        <v>84</v>
      </c>
      <c r="I2291" s="197" t="s">
        <v>81</v>
      </c>
      <c r="J2291" s="64" t="s">
        <v>92</v>
      </c>
      <c r="K2291" s="197" t="s">
        <v>93</v>
      </c>
      <c r="L2291" s="64" t="s">
        <v>94</v>
      </c>
      <c r="M2291" s="98" t="s">
        <v>85</v>
      </c>
      <c r="N2291" s="207" t="s">
        <v>86</v>
      </c>
      <c r="O2291" s="100" t="s">
        <v>87</v>
      </c>
      <c r="P2291" s="102" t="s">
        <v>101</v>
      </c>
      <c r="Q2291" s="100" t="s">
        <v>88</v>
      </c>
      <c r="R2291" s="102" t="s">
        <v>102</v>
      </c>
      <c r="S2291" s="103" t="s">
        <v>89</v>
      </c>
      <c r="T2291" s="213" t="s">
        <v>90</v>
      </c>
      <c r="U2291" s="104" t="s">
        <v>87</v>
      </c>
      <c r="V2291" s="107" t="s">
        <v>106</v>
      </c>
      <c r="W2291" s="105" t="s">
        <v>107</v>
      </c>
      <c r="X2291" s="108" t="s">
        <v>88</v>
      </c>
      <c r="Y2291" s="107" t="s">
        <v>108</v>
      </c>
      <c r="Z2291" s="105" t="s">
        <v>109</v>
      </c>
      <c r="AA2291" s="110" t="s">
        <v>95</v>
      </c>
      <c r="AB2291" s="111" t="s">
        <v>96</v>
      </c>
      <c r="AC2291" s="112" t="s">
        <v>87</v>
      </c>
      <c r="AD2291" s="113" t="s">
        <v>101</v>
      </c>
      <c r="AE2291" s="112" t="s">
        <v>88</v>
      </c>
      <c r="AF2291" s="113" t="s">
        <v>102</v>
      </c>
      <c r="AG2291" s="114" t="s">
        <v>91</v>
      </c>
      <c r="AH2291" s="115" t="s">
        <v>110</v>
      </c>
      <c r="AI2291" s="120" t="s">
        <v>111</v>
      </c>
      <c r="AJ2291" s="121" t="s">
        <v>112</v>
      </c>
      <c r="AK2291" s="122" t="s">
        <v>39</v>
      </c>
      <c r="AL2291" s="124" t="s">
        <v>57</v>
      </c>
    </row>
    <row r="2292" spans="1:38" ht="38.25" customHeight="1" thickBot="1" x14ac:dyDescent="0.3">
      <c r="A2292" s="708" t="s">
        <v>1</v>
      </c>
      <c r="B2292" s="712"/>
      <c r="C2292" s="5" t="s">
        <v>2</v>
      </c>
      <c r="D2292" s="70" t="s">
        <v>3</v>
      </c>
      <c r="E2292" s="5" t="s">
        <v>4</v>
      </c>
      <c r="F2292" s="208" t="s">
        <v>5</v>
      </c>
      <c r="G2292" s="5" t="s">
        <v>33</v>
      </c>
      <c r="H2292" s="208" t="s">
        <v>34</v>
      </c>
      <c r="I2292" s="198" t="s">
        <v>18</v>
      </c>
      <c r="J2292" s="208" t="s">
        <v>19</v>
      </c>
      <c r="K2292" s="198" t="s">
        <v>20</v>
      </c>
      <c r="L2292" s="208" t="s">
        <v>21</v>
      </c>
      <c r="M2292" s="5" t="s">
        <v>22</v>
      </c>
      <c r="N2292" s="208" t="s">
        <v>35</v>
      </c>
      <c r="O2292" s="5" t="s">
        <v>36</v>
      </c>
      <c r="P2292" s="208" t="s">
        <v>37</v>
      </c>
      <c r="Q2292" s="5" t="s">
        <v>38</v>
      </c>
      <c r="R2292" s="208" t="s">
        <v>24</v>
      </c>
      <c r="S2292" s="5" t="s">
        <v>25</v>
      </c>
      <c r="T2292" s="208" t="s">
        <v>26</v>
      </c>
      <c r="U2292" s="5" t="s">
        <v>27</v>
      </c>
      <c r="V2292" s="321" t="s">
        <v>28</v>
      </c>
      <c r="W2292" s="208" t="s">
        <v>29</v>
      </c>
      <c r="X2292" s="70" t="s">
        <v>30</v>
      </c>
      <c r="Y2292" s="208" t="s">
        <v>31</v>
      </c>
      <c r="Z2292" s="208" t="s">
        <v>32</v>
      </c>
      <c r="AA2292" s="5" t="s">
        <v>51</v>
      </c>
      <c r="AB2292" s="5" t="s">
        <v>52</v>
      </c>
      <c r="AC2292" s="5" t="s">
        <v>53</v>
      </c>
      <c r="AD2292" s="5" t="s">
        <v>54</v>
      </c>
      <c r="AE2292" s="5" t="s">
        <v>55</v>
      </c>
      <c r="AF2292" s="5" t="s">
        <v>56</v>
      </c>
      <c r="AG2292" s="5" t="s">
        <v>60</v>
      </c>
      <c r="AH2292" s="5" t="s">
        <v>61</v>
      </c>
      <c r="AI2292" s="5" t="s">
        <v>62</v>
      </c>
      <c r="AJ2292" s="70" t="s">
        <v>63</v>
      </c>
      <c r="AK2292" s="5" t="s">
        <v>64</v>
      </c>
      <c r="AL2292" s="71" t="s">
        <v>65</v>
      </c>
    </row>
    <row r="2293" spans="1:38" ht="99" customHeight="1" x14ac:dyDescent="0.25">
      <c r="A2293" s="12">
        <v>1</v>
      </c>
      <c r="B2293" s="13" t="s">
        <v>11</v>
      </c>
      <c r="C2293" s="713">
        <v>232205.91</v>
      </c>
      <c r="D2293" s="716">
        <f>C2293-AH2306</f>
        <v>184696.55</v>
      </c>
      <c r="E2293" s="76"/>
      <c r="F2293" s="446"/>
      <c r="G2293" s="76"/>
      <c r="H2293" s="446"/>
      <c r="I2293" s="451"/>
      <c r="J2293" s="41"/>
      <c r="K2293" s="451"/>
      <c r="L2293" s="446"/>
      <c r="M2293" s="76"/>
      <c r="N2293" s="234"/>
      <c r="O2293" s="76"/>
      <c r="P2293" s="234"/>
      <c r="Q2293" s="76"/>
      <c r="R2293" s="234"/>
      <c r="S2293" s="76"/>
      <c r="T2293" s="41"/>
      <c r="U2293" s="76"/>
      <c r="V2293" s="235"/>
      <c r="W2293" s="234"/>
      <c r="X2293" s="76"/>
      <c r="Y2293" s="235"/>
      <c r="Z2293" s="234"/>
      <c r="AA2293" s="76"/>
      <c r="AB2293" s="41"/>
      <c r="AC2293" s="76"/>
      <c r="AD2293" s="41"/>
      <c r="AE2293" s="76"/>
      <c r="AF2293" s="41"/>
      <c r="AG2293" s="76">
        <f>U2293+X2293+AC2293+AE2293</f>
        <v>0</v>
      </c>
      <c r="AH2293" s="41">
        <f>W2293+Z2293+AD2293+AF2293</f>
        <v>0</v>
      </c>
      <c r="AI2293" s="39">
        <f>AD2293/(C2293-AH2300)</f>
        <v>0</v>
      </c>
      <c r="AJ2293" s="90">
        <f>AF2293/(C2293-AH2300)</f>
        <v>0</v>
      </c>
      <c r="AK2293" s="123"/>
      <c r="AL2293" s="125">
        <f>AH2293/C2293</f>
        <v>0</v>
      </c>
    </row>
    <row r="2294" spans="1:38" ht="87" customHeight="1" x14ac:dyDescent="0.25">
      <c r="A2294" s="14">
        <v>2</v>
      </c>
      <c r="B2294" s="15" t="s">
        <v>6</v>
      </c>
      <c r="C2294" s="714"/>
      <c r="D2294" s="717"/>
      <c r="E2294" s="467">
        <v>0</v>
      </c>
      <c r="F2294" s="468">
        <v>0</v>
      </c>
      <c r="G2294" s="434">
        <v>8</v>
      </c>
      <c r="H2294" s="475">
        <v>149140.72</v>
      </c>
      <c r="I2294" s="199">
        <v>0</v>
      </c>
      <c r="J2294" s="437">
        <v>0</v>
      </c>
      <c r="K2294" s="199">
        <v>7</v>
      </c>
      <c r="L2294" s="437">
        <v>123169.72</v>
      </c>
      <c r="M2294" s="248">
        <f t="shared" ref="M2294" si="1568">SUM(I2294,K2294)</f>
        <v>7</v>
      </c>
      <c r="N2294" s="249">
        <f t="shared" ref="N2294" si="1569">SUM(J2294,L2294)</f>
        <v>123169.72</v>
      </c>
      <c r="O2294" s="226"/>
      <c r="P2294" s="221"/>
      <c r="Q2294" s="226"/>
      <c r="R2294" s="221"/>
      <c r="S2294" s="245">
        <f t="shared" ref="S2294" si="1570">O2294+Q2294</f>
        <v>0</v>
      </c>
      <c r="T2294" s="246">
        <f t="shared" ref="T2294" si="1571">P2294+R2294</f>
        <v>0</v>
      </c>
      <c r="U2294" s="231"/>
      <c r="V2294" s="232"/>
      <c r="W2294" s="230"/>
      <c r="X2294" s="242"/>
      <c r="Y2294" s="232"/>
      <c r="Z2294" s="230"/>
      <c r="AA2294" s="239">
        <f t="shared" ref="AA2294" si="1572">U2294+X2294</f>
        <v>0</v>
      </c>
      <c r="AB2294" s="229">
        <f t="shared" ref="AB2294" si="1573">W2294+Z2294</f>
        <v>0</v>
      </c>
      <c r="AC2294" s="425"/>
      <c r="AD2294" s="431"/>
      <c r="AE2294" s="425">
        <v>1</v>
      </c>
      <c r="AF2294" s="431">
        <v>12525.41</v>
      </c>
      <c r="AG2294" s="261">
        <f t="shared" ref="AG2294:AG2297" si="1574">U2294+X2294+AC2294+AE2294</f>
        <v>1</v>
      </c>
      <c r="AH2294" s="262">
        <f t="shared" ref="AH2294:AH2297" si="1575">W2294+Z2294+AD2294+AF2294</f>
        <v>12525.41</v>
      </c>
      <c r="AI2294" s="67">
        <f>AD2294/(C2293-AH2300)</f>
        <v>0</v>
      </c>
      <c r="AJ2294" s="66">
        <f>AF2294/(C2293-AH2300)</f>
        <v>5.3940961278720251E-2</v>
      </c>
      <c r="AK2294" s="123"/>
      <c r="AL2294" s="126">
        <f>AH2294/C2293</f>
        <v>5.3940961278720251E-2</v>
      </c>
    </row>
    <row r="2295" spans="1:38" ht="85.5" customHeight="1" x14ac:dyDescent="0.25">
      <c r="A2295" s="14">
        <v>3</v>
      </c>
      <c r="B2295" s="15" t="s">
        <v>13</v>
      </c>
      <c r="C2295" s="714"/>
      <c r="D2295" s="717"/>
      <c r="E2295" s="500"/>
      <c r="F2295" s="501"/>
      <c r="G2295" s="502"/>
      <c r="H2295" s="503"/>
      <c r="I2295" s="504"/>
      <c r="J2295" s="503"/>
      <c r="K2295" s="504"/>
      <c r="L2295" s="503"/>
      <c r="M2295" s="267"/>
      <c r="N2295" s="266"/>
      <c r="O2295" s="165"/>
      <c r="P2295" s="266"/>
      <c r="Q2295" s="165"/>
      <c r="R2295" s="266"/>
      <c r="S2295" s="267"/>
      <c r="T2295" s="266"/>
      <c r="U2295" s="165"/>
      <c r="V2295" s="168"/>
      <c r="W2295" s="266"/>
      <c r="X2295" s="267"/>
      <c r="Y2295" s="168"/>
      <c r="Z2295" s="266"/>
      <c r="AA2295" s="267"/>
      <c r="AB2295" s="266"/>
      <c r="AC2295" s="502"/>
      <c r="AD2295" s="503"/>
      <c r="AE2295" s="502"/>
      <c r="AF2295" s="503"/>
      <c r="AG2295" s="267">
        <f t="shared" si="1574"/>
        <v>0</v>
      </c>
      <c r="AH2295" s="266">
        <f t="shared" si="1575"/>
        <v>0</v>
      </c>
      <c r="AI2295" s="169">
        <f>AD2295/(C2293-AH2300)</f>
        <v>0</v>
      </c>
      <c r="AJ2295" s="170">
        <f>AF2295/(C2293-AH2300)</f>
        <v>0</v>
      </c>
      <c r="AK2295" s="171"/>
      <c r="AL2295" s="172">
        <f>AH2295/C2293</f>
        <v>0</v>
      </c>
    </row>
    <row r="2296" spans="1:38" ht="101.25" customHeight="1" x14ac:dyDescent="0.25">
      <c r="A2296" s="14">
        <v>4</v>
      </c>
      <c r="B2296" s="15" t="s">
        <v>14</v>
      </c>
      <c r="C2296" s="714"/>
      <c r="D2296" s="717"/>
      <c r="E2296" s="500"/>
      <c r="F2296" s="501"/>
      <c r="G2296" s="502"/>
      <c r="H2296" s="503"/>
      <c r="I2296" s="504"/>
      <c r="J2296" s="503"/>
      <c r="K2296" s="504"/>
      <c r="L2296" s="503"/>
      <c r="M2296" s="267"/>
      <c r="N2296" s="266"/>
      <c r="O2296" s="165"/>
      <c r="P2296" s="266"/>
      <c r="Q2296" s="165"/>
      <c r="R2296" s="266"/>
      <c r="S2296" s="267"/>
      <c r="T2296" s="266"/>
      <c r="U2296" s="165"/>
      <c r="V2296" s="168"/>
      <c r="W2296" s="266"/>
      <c r="X2296" s="267"/>
      <c r="Y2296" s="168"/>
      <c r="Z2296" s="266"/>
      <c r="AA2296" s="267"/>
      <c r="AB2296" s="266"/>
      <c r="AC2296" s="502"/>
      <c r="AD2296" s="503"/>
      <c r="AE2296" s="502"/>
      <c r="AF2296" s="503"/>
      <c r="AG2296" s="267">
        <f t="shared" si="1574"/>
        <v>0</v>
      </c>
      <c r="AH2296" s="266">
        <f t="shared" si="1575"/>
        <v>0</v>
      </c>
      <c r="AI2296" s="169">
        <f>AD2296/(C2293-AH2300)</f>
        <v>0</v>
      </c>
      <c r="AJ2296" s="170">
        <f>AF2296/(C2293-AH2300)</f>
        <v>0</v>
      </c>
      <c r="AK2296" s="171"/>
      <c r="AL2296" s="172">
        <f>AH2296/C2293</f>
        <v>0</v>
      </c>
    </row>
    <row r="2297" spans="1:38" ht="138" customHeight="1" x14ac:dyDescent="0.25">
      <c r="A2297" s="14">
        <v>5</v>
      </c>
      <c r="B2297" s="15" t="s">
        <v>99</v>
      </c>
      <c r="C2297" s="714"/>
      <c r="D2297" s="717"/>
      <c r="E2297" s="467">
        <v>2</v>
      </c>
      <c r="F2297" s="468">
        <v>75165.5</v>
      </c>
      <c r="G2297" s="434">
        <v>2</v>
      </c>
      <c r="H2297" s="475">
        <v>52986.19</v>
      </c>
      <c r="I2297" s="199">
        <v>1</v>
      </c>
      <c r="J2297" s="437">
        <v>56050</v>
      </c>
      <c r="K2297" s="199">
        <v>2</v>
      </c>
      <c r="L2297" s="437">
        <v>52986.19</v>
      </c>
      <c r="M2297" s="248">
        <f t="shared" ref="M2297" si="1576">SUM(I2297,K2297)</f>
        <v>3</v>
      </c>
      <c r="N2297" s="249">
        <f t="shared" ref="N2297" si="1577">SUM(J2297,L2297)</f>
        <v>109036.19</v>
      </c>
      <c r="O2297" s="226"/>
      <c r="P2297" s="221"/>
      <c r="Q2297" s="226"/>
      <c r="R2297" s="221"/>
      <c r="S2297" s="245">
        <f t="shared" ref="S2297" si="1578">O2297+Q2297</f>
        <v>0</v>
      </c>
      <c r="T2297" s="246">
        <f t="shared" ref="T2297" si="1579">P2297+R2297</f>
        <v>0</v>
      </c>
      <c r="U2297" s="231"/>
      <c r="V2297" s="232"/>
      <c r="W2297" s="230"/>
      <c r="X2297" s="242"/>
      <c r="Y2297" s="232"/>
      <c r="Z2297" s="230"/>
      <c r="AA2297" s="239">
        <f t="shared" ref="AA2297" si="1580">U2297+X2297</f>
        <v>0</v>
      </c>
      <c r="AB2297" s="229">
        <f t="shared" ref="AB2297" si="1581">W2297+Z2297</f>
        <v>0</v>
      </c>
      <c r="AC2297" s="425"/>
      <c r="AD2297" s="431"/>
      <c r="AE2297" s="425">
        <v>1</v>
      </c>
      <c r="AF2297" s="431">
        <v>34983.949999999997</v>
      </c>
      <c r="AG2297" s="261">
        <f t="shared" si="1574"/>
        <v>1</v>
      </c>
      <c r="AH2297" s="262">
        <f t="shared" si="1575"/>
        <v>34983.949999999997</v>
      </c>
      <c r="AI2297" s="67">
        <f>AD2297/(C2293-AH2300)</f>
        <v>0</v>
      </c>
      <c r="AJ2297" s="66">
        <f>AF2297/(C2293-AH2300)</f>
        <v>0.15065917142246724</v>
      </c>
      <c r="AK2297" s="123"/>
      <c r="AL2297" s="126">
        <f>AH2297/C2293</f>
        <v>0.15065917142246724</v>
      </c>
    </row>
    <row r="2298" spans="1:38" ht="116.25" customHeight="1" x14ac:dyDescent="0.25">
      <c r="A2298" s="14">
        <v>6</v>
      </c>
      <c r="B2298" s="15" t="s">
        <v>16</v>
      </c>
      <c r="C2298" s="714"/>
      <c r="D2298" s="717"/>
      <c r="E2298" s="163"/>
      <c r="F2298" s="501"/>
      <c r="G2298" s="165"/>
      <c r="H2298" s="503"/>
      <c r="I2298" s="504"/>
      <c r="J2298" s="166"/>
      <c r="K2298" s="504"/>
      <c r="L2298" s="503"/>
      <c r="M2298" s="167"/>
      <c r="N2298" s="266"/>
      <c r="O2298" s="165"/>
      <c r="P2298" s="266"/>
      <c r="Q2298" s="165"/>
      <c r="R2298" s="266"/>
      <c r="S2298" s="167"/>
      <c r="T2298" s="166"/>
      <c r="U2298" s="165"/>
      <c r="V2298" s="168"/>
      <c r="W2298" s="266"/>
      <c r="X2298" s="167"/>
      <c r="Y2298" s="168"/>
      <c r="Z2298" s="266"/>
      <c r="AA2298" s="167"/>
      <c r="AB2298" s="166"/>
      <c r="AC2298" s="165"/>
      <c r="AD2298" s="166"/>
      <c r="AE2298" s="165"/>
      <c r="AF2298" s="166"/>
      <c r="AG2298" s="167">
        <f t="shared" ref="AG2298:AG2305" si="1582">U2298+X2298+AC2298+AE2298</f>
        <v>0</v>
      </c>
      <c r="AH2298" s="166">
        <f t="shared" ref="AH2298:AH2305" si="1583">W2298+Z2298+AD2298+AF2298</f>
        <v>0</v>
      </c>
      <c r="AI2298" s="169">
        <f>AD2298/(C2293-AH2300)</f>
        <v>0</v>
      </c>
      <c r="AJ2298" s="170">
        <f>AF2298/(C2293-AH2300)</f>
        <v>0</v>
      </c>
      <c r="AK2298" s="171"/>
      <c r="AL2298" s="172">
        <f>AH2298/C2293</f>
        <v>0</v>
      </c>
    </row>
    <row r="2299" spans="1:38" ht="65.25" customHeight="1" x14ac:dyDescent="0.25">
      <c r="A2299" s="14">
        <v>7</v>
      </c>
      <c r="B2299" s="15" t="s">
        <v>98</v>
      </c>
      <c r="C2299" s="714"/>
      <c r="D2299" s="717"/>
      <c r="E2299" s="163"/>
      <c r="F2299" s="501"/>
      <c r="G2299" s="165"/>
      <c r="H2299" s="503"/>
      <c r="I2299" s="504"/>
      <c r="J2299" s="166"/>
      <c r="K2299" s="504"/>
      <c r="L2299" s="503"/>
      <c r="M2299" s="167"/>
      <c r="N2299" s="266"/>
      <c r="O2299" s="165"/>
      <c r="P2299" s="266"/>
      <c r="Q2299" s="165"/>
      <c r="R2299" s="266"/>
      <c r="S2299" s="167"/>
      <c r="T2299" s="166"/>
      <c r="U2299" s="165"/>
      <c r="V2299" s="168"/>
      <c r="W2299" s="266"/>
      <c r="X2299" s="167"/>
      <c r="Y2299" s="168"/>
      <c r="Z2299" s="266"/>
      <c r="AA2299" s="167"/>
      <c r="AB2299" s="188"/>
      <c r="AC2299" s="165"/>
      <c r="AD2299" s="166"/>
      <c r="AE2299" s="165"/>
      <c r="AF2299" s="166"/>
      <c r="AG2299" s="162">
        <f t="shared" si="1582"/>
        <v>0</v>
      </c>
      <c r="AH2299" s="166">
        <f t="shared" si="1583"/>
        <v>0</v>
      </c>
      <c r="AI2299" s="169">
        <f>AD2299/(C2293-AH2300)</f>
        <v>0</v>
      </c>
      <c r="AJ2299" s="170">
        <f>AF2299/(C2293-AH2300)</f>
        <v>0</v>
      </c>
      <c r="AK2299" s="171"/>
      <c r="AL2299" s="173">
        <f>AH2299/C2293</f>
        <v>0</v>
      </c>
    </row>
    <row r="2300" spans="1:38" ht="59.25" customHeight="1" x14ac:dyDescent="0.25">
      <c r="A2300" s="14">
        <v>8</v>
      </c>
      <c r="B2300" s="15" t="s">
        <v>97</v>
      </c>
      <c r="C2300" s="714"/>
      <c r="D2300" s="717"/>
      <c r="E2300" s="189"/>
      <c r="F2300" s="190"/>
      <c r="G2300" s="174"/>
      <c r="H2300" s="175"/>
      <c r="I2300" s="504"/>
      <c r="J2300" s="166"/>
      <c r="K2300" s="504"/>
      <c r="L2300" s="503"/>
      <c r="M2300" s="191"/>
      <c r="N2300" s="265"/>
      <c r="O2300" s="174"/>
      <c r="P2300" s="175"/>
      <c r="Q2300" s="174"/>
      <c r="R2300" s="175"/>
      <c r="S2300" s="191"/>
      <c r="T2300" s="164"/>
      <c r="U2300" s="165"/>
      <c r="V2300" s="168"/>
      <c r="W2300" s="266"/>
      <c r="X2300" s="167"/>
      <c r="Y2300" s="168"/>
      <c r="Z2300" s="266"/>
      <c r="AA2300" s="191"/>
      <c r="AB2300" s="164"/>
      <c r="AC2300" s="165"/>
      <c r="AD2300" s="166"/>
      <c r="AE2300" s="165"/>
      <c r="AF2300" s="166"/>
      <c r="AG2300" s="167">
        <f t="shared" si="1582"/>
        <v>0</v>
      </c>
      <c r="AH2300" s="166">
        <f t="shared" si="1583"/>
        <v>0</v>
      </c>
      <c r="AI2300" s="169" t="e">
        <f t="shared" ref="AI2300" si="1584">AD2300/(C2295-AH2302)</f>
        <v>#DIV/0!</v>
      </c>
      <c r="AJ2300" s="170">
        <f>AF2300/(C2293-AH2300)</f>
        <v>0</v>
      </c>
      <c r="AK2300" s="171">
        <f>AH2306/C2293</f>
        <v>0.20460013270118749</v>
      </c>
      <c r="AL2300" s="172">
        <f>AH2300/C2293</f>
        <v>0</v>
      </c>
    </row>
    <row r="2301" spans="1:38" ht="60" customHeight="1" x14ac:dyDescent="0.25">
      <c r="A2301" s="14">
        <v>9</v>
      </c>
      <c r="B2301" s="15" t="s">
        <v>7</v>
      </c>
      <c r="C2301" s="714"/>
      <c r="D2301" s="717"/>
      <c r="E2301" s="163"/>
      <c r="F2301" s="501"/>
      <c r="G2301" s="165"/>
      <c r="H2301" s="503"/>
      <c r="I2301" s="504"/>
      <c r="J2301" s="166"/>
      <c r="K2301" s="504"/>
      <c r="L2301" s="503"/>
      <c r="M2301" s="167"/>
      <c r="N2301" s="266"/>
      <c r="O2301" s="165"/>
      <c r="P2301" s="266"/>
      <c r="Q2301" s="165"/>
      <c r="R2301" s="266"/>
      <c r="S2301" s="167"/>
      <c r="T2301" s="166"/>
      <c r="U2301" s="165"/>
      <c r="V2301" s="168"/>
      <c r="W2301" s="266"/>
      <c r="X2301" s="167"/>
      <c r="Y2301" s="168"/>
      <c r="Z2301" s="266"/>
      <c r="AA2301" s="167"/>
      <c r="AB2301" s="166"/>
      <c r="AC2301" s="165"/>
      <c r="AD2301" s="166"/>
      <c r="AE2301" s="165"/>
      <c r="AF2301" s="166"/>
      <c r="AG2301" s="167">
        <f t="shared" si="1582"/>
        <v>0</v>
      </c>
      <c r="AH2301" s="166">
        <f t="shared" si="1583"/>
        <v>0</v>
      </c>
      <c r="AI2301" s="169">
        <f>AD2301/(C2293-AH2300)</f>
        <v>0</v>
      </c>
      <c r="AJ2301" s="170">
        <f>AF2301/(C2293-AH2300)</f>
        <v>0</v>
      </c>
      <c r="AK2301" s="171"/>
      <c r="AL2301" s="172">
        <f>AH2301/C2293</f>
        <v>0</v>
      </c>
    </row>
    <row r="2302" spans="1:38" ht="73.5" customHeight="1" x14ac:dyDescent="0.25">
      <c r="A2302" s="14">
        <v>10</v>
      </c>
      <c r="B2302" s="15" t="s">
        <v>8</v>
      </c>
      <c r="C2302" s="714"/>
      <c r="D2302" s="717"/>
      <c r="E2302" s="163"/>
      <c r="F2302" s="501"/>
      <c r="G2302" s="165"/>
      <c r="H2302" s="503"/>
      <c r="I2302" s="504"/>
      <c r="J2302" s="166"/>
      <c r="K2302" s="504"/>
      <c r="L2302" s="503"/>
      <c r="M2302" s="167"/>
      <c r="N2302" s="266"/>
      <c r="O2302" s="165"/>
      <c r="P2302" s="266"/>
      <c r="Q2302" s="165"/>
      <c r="R2302" s="266"/>
      <c r="S2302" s="167"/>
      <c r="T2302" s="166"/>
      <c r="U2302" s="165"/>
      <c r="V2302" s="168"/>
      <c r="W2302" s="266"/>
      <c r="X2302" s="167"/>
      <c r="Y2302" s="168"/>
      <c r="Z2302" s="266"/>
      <c r="AA2302" s="167"/>
      <c r="AB2302" s="166"/>
      <c r="AC2302" s="174"/>
      <c r="AD2302" s="175"/>
      <c r="AE2302" s="174"/>
      <c r="AF2302" s="175"/>
      <c r="AG2302" s="167">
        <f t="shared" si="1582"/>
        <v>0</v>
      </c>
      <c r="AH2302" s="166">
        <f t="shared" si="1583"/>
        <v>0</v>
      </c>
      <c r="AI2302" s="169">
        <f>AD2302/(C2293-AH2300)</f>
        <v>0</v>
      </c>
      <c r="AJ2302" s="170">
        <f>AF2302/(C2293-AH2300)</f>
        <v>0</v>
      </c>
      <c r="AK2302" s="171"/>
      <c r="AL2302" s="172">
        <f>AH2302/C2293</f>
        <v>0</v>
      </c>
    </row>
    <row r="2303" spans="1:38" ht="120" customHeight="1" x14ac:dyDescent="0.25">
      <c r="A2303" s="14">
        <v>11</v>
      </c>
      <c r="B2303" s="15" t="s">
        <v>12</v>
      </c>
      <c r="C2303" s="714"/>
      <c r="D2303" s="717"/>
      <c r="E2303" s="163"/>
      <c r="F2303" s="501"/>
      <c r="G2303" s="165"/>
      <c r="H2303" s="503"/>
      <c r="I2303" s="504"/>
      <c r="J2303" s="166"/>
      <c r="K2303" s="504"/>
      <c r="L2303" s="503"/>
      <c r="M2303" s="167"/>
      <c r="N2303" s="266"/>
      <c r="O2303" s="165"/>
      <c r="P2303" s="266"/>
      <c r="Q2303" s="165"/>
      <c r="R2303" s="266"/>
      <c r="S2303" s="167"/>
      <c r="T2303" s="166"/>
      <c r="U2303" s="165"/>
      <c r="V2303" s="168"/>
      <c r="W2303" s="266"/>
      <c r="X2303" s="167"/>
      <c r="Y2303" s="168"/>
      <c r="Z2303" s="266"/>
      <c r="AA2303" s="167"/>
      <c r="AB2303" s="166"/>
      <c r="AC2303" s="165"/>
      <c r="AD2303" s="166"/>
      <c r="AE2303" s="165"/>
      <c r="AF2303" s="166"/>
      <c r="AG2303" s="167">
        <f t="shared" si="1582"/>
        <v>0</v>
      </c>
      <c r="AH2303" s="166">
        <f t="shared" si="1583"/>
        <v>0</v>
      </c>
      <c r="AI2303" s="169">
        <f>AD2303/(C2293-AH2300)</f>
        <v>0</v>
      </c>
      <c r="AJ2303" s="170">
        <f>AF2303/(C2293-AH2300)</f>
        <v>0</v>
      </c>
      <c r="AK2303" s="171"/>
      <c r="AL2303" s="172">
        <f>AH2303/C2293</f>
        <v>0</v>
      </c>
    </row>
    <row r="2304" spans="1:38" ht="63.75" customHeight="1" x14ac:dyDescent="0.25">
      <c r="A2304" s="14">
        <v>12</v>
      </c>
      <c r="B2304" s="15" t="s">
        <v>9</v>
      </c>
      <c r="C2304" s="714"/>
      <c r="D2304" s="717"/>
      <c r="E2304" s="163"/>
      <c r="F2304" s="501"/>
      <c r="G2304" s="165"/>
      <c r="H2304" s="503"/>
      <c r="I2304" s="504"/>
      <c r="J2304" s="166"/>
      <c r="K2304" s="504"/>
      <c r="L2304" s="503"/>
      <c r="M2304" s="167"/>
      <c r="N2304" s="266"/>
      <c r="O2304" s="165"/>
      <c r="P2304" s="266"/>
      <c r="Q2304" s="165"/>
      <c r="R2304" s="266"/>
      <c r="S2304" s="167"/>
      <c r="T2304" s="166"/>
      <c r="U2304" s="165"/>
      <c r="V2304" s="168"/>
      <c r="W2304" s="266"/>
      <c r="X2304" s="167"/>
      <c r="Y2304" s="168"/>
      <c r="Z2304" s="266"/>
      <c r="AA2304" s="167"/>
      <c r="AB2304" s="166"/>
      <c r="AC2304" s="165"/>
      <c r="AD2304" s="166"/>
      <c r="AE2304" s="165"/>
      <c r="AF2304" s="166"/>
      <c r="AG2304" s="167">
        <f t="shared" si="1582"/>
        <v>0</v>
      </c>
      <c r="AH2304" s="166">
        <f t="shared" si="1583"/>
        <v>0</v>
      </c>
      <c r="AI2304" s="169">
        <f>AD2304/(C2293-AH2300)</f>
        <v>0</v>
      </c>
      <c r="AJ2304" s="170">
        <f>AF2304/(C2293-AH2300)</f>
        <v>0</v>
      </c>
      <c r="AK2304" s="171"/>
      <c r="AL2304" s="172">
        <f>AH2304/C2293</f>
        <v>0</v>
      </c>
    </row>
    <row r="2305" spans="1:39" ht="62.25" customHeight="1" thickBot="1" x14ac:dyDescent="0.3">
      <c r="A2305" s="16">
        <v>13</v>
      </c>
      <c r="B2305" s="17" t="s">
        <v>10</v>
      </c>
      <c r="C2305" s="715"/>
      <c r="D2305" s="718"/>
      <c r="E2305" s="176"/>
      <c r="F2305" s="177"/>
      <c r="G2305" s="178"/>
      <c r="H2305" s="179"/>
      <c r="I2305" s="269"/>
      <c r="J2305" s="180"/>
      <c r="K2305" s="269"/>
      <c r="L2305" s="268"/>
      <c r="M2305" s="181"/>
      <c r="N2305" s="268"/>
      <c r="O2305" s="178"/>
      <c r="P2305" s="179"/>
      <c r="Q2305" s="178"/>
      <c r="R2305" s="179"/>
      <c r="S2305" s="182"/>
      <c r="T2305" s="179"/>
      <c r="U2305" s="178"/>
      <c r="V2305" s="183"/>
      <c r="W2305" s="179"/>
      <c r="X2305" s="182"/>
      <c r="Y2305" s="183"/>
      <c r="Z2305" s="179"/>
      <c r="AA2305" s="182"/>
      <c r="AB2305" s="179"/>
      <c r="AC2305" s="178"/>
      <c r="AD2305" s="179"/>
      <c r="AE2305" s="178"/>
      <c r="AF2305" s="179"/>
      <c r="AG2305" s="182">
        <f t="shared" si="1582"/>
        <v>0</v>
      </c>
      <c r="AH2305" s="179">
        <f t="shared" si="1583"/>
        <v>0</v>
      </c>
      <c r="AI2305" s="184">
        <f>AD2305/(C2293-AH2300)</f>
        <v>0</v>
      </c>
      <c r="AJ2305" s="185">
        <f>AF2305/(C2293-AH2300)</f>
        <v>0</v>
      </c>
      <c r="AK2305" s="186"/>
      <c r="AL2305" s="187">
        <f>AH2305/C2293</f>
        <v>0</v>
      </c>
    </row>
    <row r="2306" spans="1:39" ht="29.25" customHeight="1" thickBot="1" x14ac:dyDescent="0.3">
      <c r="A2306" s="719" t="s">
        <v>40</v>
      </c>
      <c r="B2306" s="720"/>
      <c r="C2306" s="11">
        <f>C2293</f>
        <v>232205.91</v>
      </c>
      <c r="D2306" s="11">
        <f>D2293</f>
        <v>184696.55</v>
      </c>
      <c r="E2306" s="56">
        <f t="shared" ref="E2306:L2306" si="1585">SUM(E2293:E2305)</f>
        <v>2</v>
      </c>
      <c r="F2306" s="236">
        <f t="shared" si="1585"/>
        <v>75165.5</v>
      </c>
      <c r="G2306" s="56">
        <f t="shared" si="1585"/>
        <v>10</v>
      </c>
      <c r="H2306" s="236">
        <f t="shared" si="1585"/>
        <v>202126.91</v>
      </c>
      <c r="I2306" s="241">
        <f t="shared" si="1585"/>
        <v>1</v>
      </c>
      <c r="J2306" s="57">
        <f t="shared" si="1585"/>
        <v>56050</v>
      </c>
      <c r="K2306" s="241">
        <f t="shared" si="1585"/>
        <v>9</v>
      </c>
      <c r="L2306" s="244">
        <f t="shared" si="1585"/>
        <v>176155.91</v>
      </c>
      <c r="M2306" s="51">
        <f>SUM(M2293:M2305)</f>
        <v>10</v>
      </c>
      <c r="N2306" s="244">
        <f>SUM(N2293:N2305)</f>
        <v>232205.91</v>
      </c>
      <c r="O2306" s="97">
        <f>SUM(O2293:O2305)</f>
        <v>0</v>
      </c>
      <c r="P2306" s="236">
        <f>SUM(P2293:P2305)</f>
        <v>0</v>
      </c>
      <c r="Q2306" s="86">
        <f t="shared" ref="Q2306:AJ2306" si="1586">SUM(Q2293:Q2305)</f>
        <v>0</v>
      </c>
      <c r="R2306" s="236">
        <f t="shared" si="1586"/>
        <v>0</v>
      </c>
      <c r="S2306" s="75">
        <f t="shared" si="1586"/>
        <v>0</v>
      </c>
      <c r="T2306" s="46">
        <f t="shared" si="1586"/>
        <v>0</v>
      </c>
      <c r="U2306" s="86">
        <f t="shared" si="1586"/>
        <v>0</v>
      </c>
      <c r="V2306" s="236">
        <f t="shared" si="1586"/>
        <v>0</v>
      </c>
      <c r="W2306" s="236">
        <f t="shared" si="1586"/>
        <v>0</v>
      </c>
      <c r="X2306" s="75">
        <f t="shared" si="1586"/>
        <v>0</v>
      </c>
      <c r="Y2306" s="236">
        <f t="shared" si="1586"/>
        <v>0</v>
      </c>
      <c r="Z2306" s="236">
        <f t="shared" si="1586"/>
        <v>0</v>
      </c>
      <c r="AA2306" s="75">
        <f t="shared" si="1586"/>
        <v>0</v>
      </c>
      <c r="AB2306" s="46">
        <f t="shared" si="1586"/>
        <v>0</v>
      </c>
      <c r="AC2306" s="86">
        <f t="shared" si="1586"/>
        <v>0</v>
      </c>
      <c r="AD2306" s="46">
        <f t="shared" si="1586"/>
        <v>0</v>
      </c>
      <c r="AE2306" s="86">
        <f t="shared" si="1586"/>
        <v>2</v>
      </c>
      <c r="AF2306" s="46">
        <f t="shared" si="1586"/>
        <v>47509.36</v>
      </c>
      <c r="AG2306" s="75">
        <f t="shared" si="1586"/>
        <v>2</v>
      </c>
      <c r="AH2306" s="46">
        <f t="shared" si="1586"/>
        <v>47509.36</v>
      </c>
      <c r="AI2306" s="87" t="e">
        <f t="shared" si="1586"/>
        <v>#DIV/0!</v>
      </c>
      <c r="AJ2306" s="87">
        <f t="shared" si="1586"/>
        <v>0.20460013270118749</v>
      </c>
      <c r="AK2306" s="130">
        <f>AK2300</f>
        <v>0.20460013270118749</v>
      </c>
      <c r="AL2306" s="128">
        <f>AH2306/C2293</f>
        <v>0.20460013270118749</v>
      </c>
    </row>
    <row r="2307" spans="1:39" ht="21.75" thickBot="1" x14ac:dyDescent="0.3">
      <c r="AF2307" s="24" t="s">
        <v>113</v>
      </c>
      <c r="AG2307" s="72">
        <v>4.3499999999999996</v>
      </c>
      <c r="AH2307" s="25">
        <f>AH2306/AG2307</f>
        <v>10921.69195402299</v>
      </c>
    </row>
    <row r="2308" spans="1:39" ht="15.75" thickTop="1" x14ac:dyDescent="0.25">
      <c r="A2308" s="721" t="s">
        <v>45</v>
      </c>
      <c r="B2308" s="722"/>
      <c r="C2308" s="722"/>
      <c r="D2308" s="722"/>
      <c r="E2308" s="722"/>
      <c r="F2308" s="722"/>
      <c r="G2308" s="722"/>
      <c r="H2308" s="722"/>
      <c r="I2308" s="722"/>
      <c r="J2308" s="722"/>
      <c r="K2308" s="723"/>
      <c r="L2308" s="722"/>
      <c r="M2308" s="722"/>
      <c r="N2308" s="722"/>
      <c r="O2308" s="722"/>
      <c r="P2308" s="722"/>
      <c r="Q2308" s="724"/>
    </row>
    <row r="2309" spans="1:39" ht="18.75" x14ac:dyDescent="0.3">
      <c r="A2309" s="725"/>
      <c r="B2309" s="726"/>
      <c r="C2309" s="726"/>
      <c r="D2309" s="726"/>
      <c r="E2309" s="726"/>
      <c r="F2309" s="726"/>
      <c r="G2309" s="726"/>
      <c r="H2309" s="726"/>
      <c r="I2309" s="726"/>
      <c r="J2309" s="726"/>
      <c r="K2309" s="727"/>
      <c r="L2309" s="726"/>
      <c r="M2309" s="726"/>
      <c r="N2309" s="726"/>
      <c r="O2309" s="726"/>
      <c r="P2309" s="726"/>
      <c r="Q2309" s="728"/>
      <c r="AF2309" s="33"/>
    </row>
    <row r="2310" spans="1:39" ht="15.75" x14ac:dyDescent="0.25">
      <c r="A2310" s="725"/>
      <c r="B2310" s="726"/>
      <c r="C2310" s="726"/>
      <c r="D2310" s="726"/>
      <c r="E2310" s="726"/>
      <c r="F2310" s="726"/>
      <c r="G2310" s="726"/>
      <c r="H2310" s="726"/>
      <c r="I2310" s="726"/>
      <c r="J2310" s="726"/>
      <c r="K2310" s="727"/>
      <c r="L2310" s="726"/>
      <c r="M2310" s="726"/>
      <c r="N2310" s="726"/>
      <c r="O2310" s="726"/>
      <c r="P2310" s="726"/>
      <c r="Q2310" s="728"/>
      <c r="AE2310" s="34" t="s">
        <v>66</v>
      </c>
      <c r="AF2310" s="24"/>
    </row>
    <row r="2311" spans="1:39" ht="15.75" x14ac:dyDescent="0.25">
      <c r="A2311" s="725"/>
      <c r="B2311" s="726"/>
      <c r="C2311" s="726"/>
      <c r="D2311" s="726"/>
      <c r="E2311" s="726"/>
      <c r="F2311" s="726"/>
      <c r="G2311" s="726"/>
      <c r="H2311" s="726"/>
      <c r="I2311" s="726"/>
      <c r="J2311" s="726"/>
      <c r="K2311" s="727"/>
      <c r="L2311" s="726"/>
      <c r="M2311" s="726"/>
      <c r="N2311" s="726"/>
      <c r="O2311" s="726"/>
      <c r="P2311" s="726"/>
      <c r="Q2311" s="728"/>
      <c r="AE2311" s="34" t="s">
        <v>46</v>
      </c>
      <c r="AF2311" s="54">
        <f>(Z2306-Z2300)+(AF2306-AF2300)</f>
        <v>47509.36</v>
      </c>
    </row>
    <row r="2312" spans="1:39" ht="15.75" x14ac:dyDescent="0.25">
      <c r="A2312" s="725"/>
      <c r="B2312" s="726"/>
      <c r="C2312" s="726"/>
      <c r="D2312" s="726"/>
      <c r="E2312" s="726"/>
      <c r="F2312" s="726"/>
      <c r="G2312" s="726"/>
      <c r="H2312" s="726"/>
      <c r="I2312" s="726"/>
      <c r="J2312" s="726"/>
      <c r="K2312" s="727"/>
      <c r="L2312" s="726"/>
      <c r="M2312" s="726"/>
      <c r="N2312" s="726"/>
      <c r="O2312" s="726"/>
      <c r="P2312" s="726"/>
      <c r="Q2312" s="728"/>
      <c r="AE2312" s="34" t="s">
        <v>47</v>
      </c>
      <c r="AF2312" s="54">
        <f>W2306+AD2306</f>
        <v>0</v>
      </c>
    </row>
    <row r="2313" spans="1:39" ht="15.75" x14ac:dyDescent="0.25">
      <c r="A2313" s="725"/>
      <c r="B2313" s="726"/>
      <c r="C2313" s="726"/>
      <c r="D2313" s="726"/>
      <c r="E2313" s="726"/>
      <c r="F2313" s="726"/>
      <c r="G2313" s="726"/>
      <c r="H2313" s="726"/>
      <c r="I2313" s="726"/>
      <c r="J2313" s="726"/>
      <c r="K2313" s="727"/>
      <c r="L2313" s="726"/>
      <c r="M2313" s="726"/>
      <c r="N2313" s="726"/>
      <c r="O2313" s="726"/>
      <c r="P2313" s="726"/>
      <c r="Q2313" s="728"/>
      <c r="AE2313" s="34" t="s">
        <v>48</v>
      </c>
      <c r="AF2313" s="54">
        <f>Z2300+AF2300</f>
        <v>0</v>
      </c>
    </row>
    <row r="2314" spans="1:39" ht="15.75" x14ac:dyDescent="0.25">
      <c r="A2314" s="725"/>
      <c r="B2314" s="726"/>
      <c r="C2314" s="726"/>
      <c r="D2314" s="726"/>
      <c r="E2314" s="726"/>
      <c r="F2314" s="726"/>
      <c r="G2314" s="726"/>
      <c r="H2314" s="726"/>
      <c r="I2314" s="726"/>
      <c r="J2314" s="726"/>
      <c r="K2314" s="727"/>
      <c r="L2314" s="726"/>
      <c r="M2314" s="726"/>
      <c r="N2314" s="726"/>
      <c r="O2314" s="726"/>
      <c r="P2314" s="726"/>
      <c r="Q2314" s="728"/>
      <c r="AE2314" s="34" t="s">
        <v>49</v>
      </c>
      <c r="AF2314" s="55">
        <f>SUM(AF2311:AF2313)</f>
        <v>47509.36</v>
      </c>
    </row>
    <row r="2315" spans="1:39" x14ac:dyDescent="0.25">
      <c r="A2315" s="725"/>
      <c r="B2315" s="726"/>
      <c r="C2315" s="726"/>
      <c r="D2315" s="726"/>
      <c r="E2315" s="726"/>
      <c r="F2315" s="726"/>
      <c r="G2315" s="726"/>
      <c r="H2315" s="726"/>
      <c r="I2315" s="726"/>
      <c r="J2315" s="726"/>
      <c r="K2315" s="727"/>
      <c r="L2315" s="726"/>
      <c r="M2315" s="726"/>
      <c r="N2315" s="726"/>
      <c r="O2315" s="726"/>
      <c r="P2315" s="726"/>
      <c r="Q2315" s="728"/>
    </row>
    <row r="2316" spans="1:39" ht="15.75" thickBot="1" x14ac:dyDescent="0.3">
      <c r="A2316" s="729"/>
      <c r="B2316" s="730"/>
      <c r="C2316" s="730"/>
      <c r="D2316" s="730"/>
      <c r="E2316" s="730"/>
      <c r="F2316" s="730"/>
      <c r="G2316" s="730"/>
      <c r="H2316" s="730"/>
      <c r="I2316" s="730"/>
      <c r="J2316" s="730"/>
      <c r="K2316" s="731"/>
      <c r="L2316" s="730"/>
      <c r="M2316" s="730"/>
      <c r="N2316" s="730"/>
      <c r="O2316" s="730"/>
      <c r="P2316" s="730"/>
      <c r="Q2316" s="732"/>
    </row>
    <row r="2317" spans="1:39" ht="15.75" thickTop="1" x14ac:dyDescent="0.25"/>
    <row r="2319" spans="1:39" ht="15.75" thickBot="1" x14ac:dyDescent="0.3"/>
    <row r="2320" spans="1:39" ht="27" thickBot="1" x14ac:dyDescent="0.3">
      <c r="A2320" s="733" t="s">
        <v>150</v>
      </c>
      <c r="B2320" s="734"/>
      <c r="C2320" s="734"/>
      <c r="D2320" s="734"/>
      <c r="E2320" s="734"/>
      <c r="F2320" s="734"/>
      <c r="G2320" s="734"/>
      <c r="H2320" s="734"/>
      <c r="I2320" s="734"/>
      <c r="J2320" s="734"/>
      <c r="K2320" s="735"/>
      <c r="L2320" s="734"/>
      <c r="M2320" s="734"/>
      <c r="N2320" s="734"/>
      <c r="O2320" s="734"/>
      <c r="P2320" s="734"/>
      <c r="Q2320" s="734"/>
      <c r="R2320" s="734"/>
      <c r="S2320" s="734"/>
      <c r="T2320" s="734"/>
      <c r="U2320" s="734"/>
      <c r="V2320" s="734"/>
      <c r="W2320" s="734"/>
      <c r="X2320" s="734"/>
      <c r="Y2320" s="734"/>
      <c r="Z2320" s="734"/>
      <c r="AA2320" s="734"/>
      <c r="AB2320" s="734"/>
      <c r="AC2320" s="734"/>
      <c r="AD2320" s="734"/>
      <c r="AE2320" s="734"/>
      <c r="AF2320" s="734"/>
      <c r="AG2320" s="734"/>
      <c r="AH2320" s="734"/>
      <c r="AI2320" s="734"/>
      <c r="AJ2320" s="734"/>
      <c r="AK2320" s="736"/>
      <c r="AL2320" s="73"/>
      <c r="AM2320" s="45"/>
    </row>
    <row r="2321" spans="1:39" ht="21" customHeight="1" x14ac:dyDescent="0.25">
      <c r="A2321" s="737" t="s">
        <v>114</v>
      </c>
      <c r="B2321" s="738"/>
      <c r="C2321" s="744" t="s">
        <v>41</v>
      </c>
      <c r="D2321" s="745"/>
      <c r="E2321" s="748" t="s">
        <v>100</v>
      </c>
      <c r="F2321" s="749"/>
      <c r="G2321" s="749"/>
      <c r="H2321" s="749"/>
      <c r="I2321" s="749"/>
      <c r="J2321" s="749"/>
      <c r="K2321" s="750"/>
      <c r="L2321" s="749"/>
      <c r="M2321" s="749"/>
      <c r="N2321" s="749"/>
      <c r="O2321" s="754" t="s">
        <v>77</v>
      </c>
      <c r="P2321" s="755"/>
      <c r="Q2321" s="755"/>
      <c r="R2321" s="755"/>
      <c r="S2321" s="755"/>
      <c r="T2321" s="755"/>
      <c r="U2321" s="755"/>
      <c r="V2321" s="755"/>
      <c r="W2321" s="755"/>
      <c r="X2321" s="755"/>
      <c r="Y2321" s="755"/>
      <c r="Z2321" s="755"/>
      <c r="AA2321" s="755"/>
      <c r="AB2321" s="755"/>
      <c r="AC2321" s="755"/>
      <c r="AD2321" s="755"/>
      <c r="AE2321" s="755"/>
      <c r="AF2321" s="755"/>
      <c r="AG2321" s="755"/>
      <c r="AH2321" s="755"/>
      <c r="AI2321" s="755"/>
      <c r="AJ2321" s="755"/>
      <c r="AK2321" s="756"/>
      <c r="AL2321" s="63"/>
    </row>
    <row r="2322" spans="1:39" ht="36" customHeight="1" thickBot="1" x14ac:dyDescent="0.3">
      <c r="A2322" s="739"/>
      <c r="B2322" s="740"/>
      <c r="C2322" s="746"/>
      <c r="D2322" s="747"/>
      <c r="E2322" s="751"/>
      <c r="F2322" s="752"/>
      <c r="G2322" s="752"/>
      <c r="H2322" s="752"/>
      <c r="I2322" s="752"/>
      <c r="J2322" s="752"/>
      <c r="K2322" s="753"/>
      <c r="L2322" s="752"/>
      <c r="M2322" s="752"/>
      <c r="N2322" s="752"/>
      <c r="O2322" s="757"/>
      <c r="P2322" s="758"/>
      <c r="Q2322" s="758"/>
      <c r="R2322" s="758"/>
      <c r="S2322" s="758"/>
      <c r="T2322" s="758"/>
      <c r="U2322" s="758"/>
      <c r="V2322" s="758"/>
      <c r="W2322" s="758"/>
      <c r="X2322" s="758"/>
      <c r="Y2322" s="758"/>
      <c r="Z2322" s="758"/>
      <c r="AA2322" s="758"/>
      <c r="AB2322" s="758"/>
      <c r="AC2322" s="758"/>
      <c r="AD2322" s="758"/>
      <c r="AE2322" s="758"/>
      <c r="AF2322" s="758"/>
      <c r="AG2322" s="758"/>
      <c r="AH2322" s="758"/>
      <c r="AI2322" s="758"/>
      <c r="AJ2322" s="758"/>
      <c r="AK2322" s="759"/>
      <c r="AL2322" s="63"/>
    </row>
    <row r="2323" spans="1:39" s="33" customFormat="1" ht="84" customHeight="1" thickBot="1" x14ac:dyDescent="0.35">
      <c r="A2323" s="739"/>
      <c r="B2323" s="741"/>
      <c r="C2323" s="760" t="s">
        <v>43</v>
      </c>
      <c r="D2323" s="762" t="s">
        <v>44</v>
      </c>
      <c r="E2323" s="764" t="s">
        <v>59</v>
      </c>
      <c r="F2323" s="765"/>
      <c r="G2323" s="765"/>
      <c r="H2323" s="766"/>
      <c r="I2323" s="767" t="s">
        <v>58</v>
      </c>
      <c r="J2323" s="768"/>
      <c r="K2323" s="769"/>
      <c r="L2323" s="770"/>
      <c r="M2323" s="771" t="s">
        <v>49</v>
      </c>
      <c r="N2323" s="772"/>
      <c r="O2323" s="773" t="s">
        <v>103</v>
      </c>
      <c r="P2323" s="774"/>
      <c r="Q2323" s="774"/>
      <c r="R2323" s="775"/>
      <c r="S2323" s="776" t="s">
        <v>49</v>
      </c>
      <c r="T2323" s="777"/>
      <c r="U2323" s="778" t="s">
        <v>104</v>
      </c>
      <c r="V2323" s="779"/>
      <c r="W2323" s="779"/>
      <c r="X2323" s="779"/>
      <c r="Y2323" s="779"/>
      <c r="Z2323" s="780"/>
      <c r="AA2323" s="781" t="s">
        <v>49</v>
      </c>
      <c r="AB2323" s="782"/>
      <c r="AC2323" s="783" t="s">
        <v>105</v>
      </c>
      <c r="AD2323" s="784"/>
      <c r="AE2323" s="784"/>
      <c r="AF2323" s="785"/>
      <c r="AG2323" s="786" t="s">
        <v>49</v>
      </c>
      <c r="AH2323" s="787"/>
      <c r="AI2323" s="788" t="s">
        <v>23</v>
      </c>
      <c r="AJ2323" s="789"/>
      <c r="AK2323" s="790"/>
      <c r="AL2323" s="62"/>
    </row>
    <row r="2324" spans="1:39" ht="113.25" thickBot="1" x14ac:dyDescent="0.3">
      <c r="A2324" s="742"/>
      <c r="B2324" s="743"/>
      <c r="C2324" s="761"/>
      <c r="D2324" s="763"/>
      <c r="E2324" s="91" t="s">
        <v>81</v>
      </c>
      <c r="F2324" s="619" t="s">
        <v>82</v>
      </c>
      <c r="G2324" s="91" t="s">
        <v>83</v>
      </c>
      <c r="H2324" s="619" t="s">
        <v>84</v>
      </c>
      <c r="I2324" s="197" t="s">
        <v>81</v>
      </c>
      <c r="J2324" s="64" t="s">
        <v>92</v>
      </c>
      <c r="K2324" s="197" t="s">
        <v>93</v>
      </c>
      <c r="L2324" s="64" t="s">
        <v>94</v>
      </c>
      <c r="M2324" s="98" t="s">
        <v>85</v>
      </c>
      <c r="N2324" s="207" t="s">
        <v>86</v>
      </c>
      <c r="O2324" s="100" t="s">
        <v>87</v>
      </c>
      <c r="P2324" s="102" t="s">
        <v>101</v>
      </c>
      <c r="Q2324" s="100" t="s">
        <v>88</v>
      </c>
      <c r="R2324" s="102" t="s">
        <v>102</v>
      </c>
      <c r="S2324" s="103" t="s">
        <v>89</v>
      </c>
      <c r="T2324" s="213" t="s">
        <v>90</v>
      </c>
      <c r="U2324" s="104" t="s">
        <v>87</v>
      </c>
      <c r="V2324" s="107" t="s">
        <v>106</v>
      </c>
      <c r="W2324" s="105" t="s">
        <v>107</v>
      </c>
      <c r="X2324" s="108" t="s">
        <v>88</v>
      </c>
      <c r="Y2324" s="107" t="s">
        <v>108</v>
      </c>
      <c r="Z2324" s="105" t="s">
        <v>109</v>
      </c>
      <c r="AA2324" s="110" t="s">
        <v>95</v>
      </c>
      <c r="AB2324" s="111" t="s">
        <v>96</v>
      </c>
      <c r="AC2324" s="112" t="s">
        <v>87</v>
      </c>
      <c r="AD2324" s="113" t="s">
        <v>101</v>
      </c>
      <c r="AE2324" s="112" t="s">
        <v>88</v>
      </c>
      <c r="AF2324" s="113" t="s">
        <v>102</v>
      </c>
      <c r="AG2324" s="114" t="s">
        <v>91</v>
      </c>
      <c r="AH2324" s="115" t="s">
        <v>110</v>
      </c>
      <c r="AI2324" s="120" t="s">
        <v>111</v>
      </c>
      <c r="AJ2324" s="122" t="s">
        <v>112</v>
      </c>
      <c r="AK2324" s="151" t="s">
        <v>79</v>
      </c>
      <c r="AL2324" s="58"/>
      <c r="AM2324" s="59"/>
    </row>
    <row r="2325" spans="1:39" ht="15.75" thickBot="1" x14ac:dyDescent="0.3">
      <c r="A2325" s="708" t="s">
        <v>1</v>
      </c>
      <c r="B2325" s="709"/>
      <c r="C2325" s="139" t="s">
        <v>2</v>
      </c>
      <c r="D2325" s="143" t="s">
        <v>3</v>
      </c>
      <c r="E2325" s="144" t="s">
        <v>4</v>
      </c>
      <c r="F2325" s="264" t="s">
        <v>5</v>
      </c>
      <c r="G2325" s="144" t="s">
        <v>33</v>
      </c>
      <c r="H2325" s="264" t="s">
        <v>34</v>
      </c>
      <c r="I2325" s="263" t="s">
        <v>18</v>
      </c>
      <c r="J2325" s="146" t="s">
        <v>19</v>
      </c>
      <c r="K2325" s="263" t="s">
        <v>20</v>
      </c>
      <c r="L2325" s="264" t="s">
        <v>21</v>
      </c>
      <c r="M2325" s="145" t="s">
        <v>22</v>
      </c>
      <c r="N2325" s="264" t="s">
        <v>35</v>
      </c>
      <c r="O2325" s="144" t="s">
        <v>36</v>
      </c>
      <c r="P2325" s="264" t="s">
        <v>37</v>
      </c>
      <c r="Q2325" s="144" t="s">
        <v>38</v>
      </c>
      <c r="R2325" s="264" t="s">
        <v>24</v>
      </c>
      <c r="S2325" s="145" t="s">
        <v>25</v>
      </c>
      <c r="T2325" s="146" t="s">
        <v>26</v>
      </c>
      <c r="U2325" s="144" t="s">
        <v>27</v>
      </c>
      <c r="V2325" s="88" t="s">
        <v>28</v>
      </c>
      <c r="W2325" s="147" t="s">
        <v>29</v>
      </c>
      <c r="X2325" s="148" t="s">
        <v>30</v>
      </c>
      <c r="Y2325" s="89" t="s">
        <v>31</v>
      </c>
      <c r="Z2325" s="264" t="s">
        <v>32</v>
      </c>
      <c r="AA2325" s="145" t="s">
        <v>51</v>
      </c>
      <c r="AB2325" s="140" t="s">
        <v>52</v>
      </c>
      <c r="AC2325" s="144" t="s">
        <v>53</v>
      </c>
      <c r="AD2325" s="140" t="s">
        <v>54</v>
      </c>
      <c r="AE2325" s="144" t="s">
        <v>55</v>
      </c>
      <c r="AF2325" s="140" t="s">
        <v>56</v>
      </c>
      <c r="AG2325" s="145" t="s">
        <v>60</v>
      </c>
      <c r="AH2325" s="140" t="s">
        <v>61</v>
      </c>
      <c r="AI2325" s="139" t="s">
        <v>62</v>
      </c>
      <c r="AJ2325" s="140" t="s">
        <v>63</v>
      </c>
      <c r="AK2325" s="152" t="s">
        <v>64</v>
      </c>
      <c r="AL2325" s="60"/>
      <c r="AM2325" s="59"/>
    </row>
    <row r="2326" spans="1:39" ht="37.5" x14ac:dyDescent="0.25">
      <c r="A2326" s="31">
        <v>1</v>
      </c>
      <c r="B2326" s="131" t="s">
        <v>71</v>
      </c>
      <c r="C2326" s="864">
        <f>C2293</f>
        <v>232205.91</v>
      </c>
      <c r="D2326" s="865">
        <f>C2326-AH2337</f>
        <v>184696.55</v>
      </c>
      <c r="E2326" s="467">
        <v>1</v>
      </c>
      <c r="F2326" s="468">
        <v>56050</v>
      </c>
      <c r="G2326" s="434">
        <v>5</v>
      </c>
      <c r="H2326" s="475">
        <v>113933.37</v>
      </c>
      <c r="I2326" s="199">
        <v>1</v>
      </c>
      <c r="J2326" s="437">
        <v>56050</v>
      </c>
      <c r="K2326" s="199">
        <v>5</v>
      </c>
      <c r="L2326" s="437">
        <v>113933.37</v>
      </c>
      <c r="M2326" s="248">
        <f t="shared" ref="M2326:M2336" si="1587">SUM(I2326,K2326)</f>
        <v>6</v>
      </c>
      <c r="N2326" s="249">
        <f t="shared" ref="N2326:N2336" si="1588">SUM(J2326,L2326)</f>
        <v>169983.37</v>
      </c>
      <c r="O2326" s="226"/>
      <c r="P2326" s="221"/>
      <c r="Q2326" s="226"/>
      <c r="R2326" s="221"/>
      <c r="S2326" s="245">
        <f t="shared" ref="S2326:S2336" si="1589">O2326+Q2326</f>
        <v>0</v>
      </c>
      <c r="T2326" s="246">
        <f t="shared" ref="T2326:T2336" si="1590">P2326+R2326</f>
        <v>0</v>
      </c>
      <c r="U2326" s="231"/>
      <c r="V2326" s="232"/>
      <c r="W2326" s="230"/>
      <c r="X2326" s="242"/>
      <c r="Y2326" s="232"/>
      <c r="Z2326" s="230"/>
      <c r="AA2326" s="239">
        <f t="shared" ref="AA2326:AA2336" si="1591">U2326+X2326</f>
        <v>0</v>
      </c>
      <c r="AB2326" s="229">
        <f t="shared" ref="AB2326:AB2336" si="1592">W2326+Z2326</f>
        <v>0</v>
      </c>
      <c r="AC2326" s="425"/>
      <c r="AD2326" s="431"/>
      <c r="AE2326" s="425">
        <v>1</v>
      </c>
      <c r="AF2326" s="431">
        <v>34983.949999999997</v>
      </c>
      <c r="AG2326" s="261">
        <f t="shared" ref="AG2326:AG2336" si="1593">U2326+X2326+AC2326+AE2326</f>
        <v>1</v>
      </c>
      <c r="AH2326" s="262">
        <f t="shared" ref="AH2326:AH2336" si="1594">W2326+Z2326+AD2326+AF2326</f>
        <v>34983.949999999997</v>
      </c>
      <c r="AI2326" s="67">
        <f>AD2326/C2293</f>
        <v>0</v>
      </c>
      <c r="AJ2326" s="141">
        <f>AF2326/C2293</f>
        <v>0.15065917142246724</v>
      </c>
      <c r="AK2326" s="153">
        <f>AH2326/C2293</f>
        <v>0.15065917142246724</v>
      </c>
      <c r="AL2326" s="61"/>
      <c r="AM2326" s="59"/>
    </row>
    <row r="2327" spans="1:39" ht="75" x14ac:dyDescent="0.25">
      <c r="A2327" s="32">
        <v>2</v>
      </c>
      <c r="B2327" s="131" t="s">
        <v>72</v>
      </c>
      <c r="C2327" s="864"/>
      <c r="D2327" s="865"/>
      <c r="E2327" s="467"/>
      <c r="F2327" s="468"/>
      <c r="G2327" s="434"/>
      <c r="H2327" s="475"/>
      <c r="I2327" s="199"/>
      <c r="J2327" s="437"/>
      <c r="K2327" s="199"/>
      <c r="L2327" s="437"/>
      <c r="M2327" s="248">
        <f t="shared" si="1587"/>
        <v>0</v>
      </c>
      <c r="N2327" s="249">
        <f t="shared" si="1588"/>
        <v>0</v>
      </c>
      <c r="O2327" s="226"/>
      <c r="P2327" s="221"/>
      <c r="Q2327" s="226"/>
      <c r="R2327" s="221"/>
      <c r="S2327" s="245">
        <f t="shared" si="1589"/>
        <v>0</v>
      </c>
      <c r="T2327" s="246">
        <f t="shared" si="1590"/>
        <v>0</v>
      </c>
      <c r="U2327" s="231"/>
      <c r="V2327" s="232"/>
      <c r="W2327" s="230"/>
      <c r="X2327" s="242"/>
      <c r="Y2327" s="232"/>
      <c r="Z2327" s="230"/>
      <c r="AA2327" s="239">
        <f t="shared" si="1591"/>
        <v>0</v>
      </c>
      <c r="AB2327" s="229">
        <f t="shared" si="1592"/>
        <v>0</v>
      </c>
      <c r="AC2327" s="425"/>
      <c r="AD2327" s="431"/>
      <c r="AE2327" s="425"/>
      <c r="AF2327" s="431"/>
      <c r="AG2327" s="261">
        <f t="shared" si="1593"/>
        <v>0</v>
      </c>
      <c r="AH2327" s="262">
        <f t="shared" si="1594"/>
        <v>0</v>
      </c>
      <c r="AI2327" s="67">
        <f>AD2327/C2293</f>
        <v>0</v>
      </c>
      <c r="AJ2327" s="141">
        <f>AF2327/C2293</f>
        <v>0</v>
      </c>
      <c r="AK2327" s="153">
        <f>AH2327/C2293</f>
        <v>0</v>
      </c>
      <c r="AL2327" s="61"/>
      <c r="AM2327" s="59"/>
    </row>
    <row r="2328" spans="1:39" ht="38.25" thickBot="1" x14ac:dyDescent="0.3">
      <c r="A2328" s="32">
        <v>3</v>
      </c>
      <c r="B2328" s="131" t="s">
        <v>73</v>
      </c>
      <c r="C2328" s="864"/>
      <c r="D2328" s="865"/>
      <c r="E2328" s="467">
        <v>0</v>
      </c>
      <c r="F2328" s="468">
        <v>0</v>
      </c>
      <c r="G2328" s="434">
        <v>1</v>
      </c>
      <c r="H2328" s="569">
        <v>25971</v>
      </c>
      <c r="I2328" s="199">
        <v>0</v>
      </c>
      <c r="J2328" s="437">
        <v>0</v>
      </c>
      <c r="K2328" s="199">
        <v>0</v>
      </c>
      <c r="L2328" s="437">
        <v>0</v>
      </c>
      <c r="M2328" s="248">
        <f t="shared" si="1587"/>
        <v>0</v>
      </c>
      <c r="N2328" s="249">
        <f t="shared" si="1588"/>
        <v>0</v>
      </c>
      <c r="O2328" s="226"/>
      <c r="P2328" s="221"/>
      <c r="Q2328" s="226"/>
      <c r="R2328" s="221"/>
      <c r="S2328" s="245">
        <f t="shared" si="1589"/>
        <v>0</v>
      </c>
      <c r="T2328" s="246">
        <f t="shared" si="1590"/>
        <v>0</v>
      </c>
      <c r="U2328" s="231"/>
      <c r="V2328" s="232"/>
      <c r="W2328" s="230"/>
      <c r="X2328" s="242"/>
      <c r="Y2328" s="232"/>
      <c r="Z2328" s="230"/>
      <c r="AA2328" s="239">
        <f t="shared" si="1591"/>
        <v>0</v>
      </c>
      <c r="AB2328" s="229">
        <f t="shared" si="1592"/>
        <v>0</v>
      </c>
      <c r="AC2328" s="425"/>
      <c r="AD2328" s="431"/>
      <c r="AE2328" s="425"/>
      <c r="AF2328" s="431"/>
      <c r="AG2328" s="261">
        <f t="shared" si="1593"/>
        <v>0</v>
      </c>
      <c r="AH2328" s="262">
        <f t="shared" si="1594"/>
        <v>0</v>
      </c>
      <c r="AI2328" s="67">
        <f>AD2328/C2293</f>
        <v>0</v>
      </c>
      <c r="AJ2328" s="141">
        <f>AF2328/C2293</f>
        <v>0</v>
      </c>
      <c r="AK2328" s="153">
        <f>AH2328/C2293</f>
        <v>0</v>
      </c>
      <c r="AL2328" s="61"/>
      <c r="AM2328" s="59"/>
    </row>
    <row r="2329" spans="1:39" ht="37.5" x14ac:dyDescent="0.25">
      <c r="A2329" s="32">
        <v>4</v>
      </c>
      <c r="B2329" s="131" t="s">
        <v>74</v>
      </c>
      <c r="C2329" s="864"/>
      <c r="D2329" s="865"/>
      <c r="E2329" s="467"/>
      <c r="F2329" s="468"/>
      <c r="G2329" s="434"/>
      <c r="H2329" s="475"/>
      <c r="I2329" s="199"/>
      <c r="J2329" s="437"/>
      <c r="K2329" s="199"/>
      <c r="L2329" s="437"/>
      <c r="M2329" s="248">
        <f t="shared" si="1587"/>
        <v>0</v>
      </c>
      <c r="N2329" s="249">
        <f t="shared" si="1588"/>
        <v>0</v>
      </c>
      <c r="O2329" s="226"/>
      <c r="P2329" s="221"/>
      <c r="Q2329" s="226"/>
      <c r="R2329" s="221"/>
      <c r="S2329" s="245">
        <f t="shared" si="1589"/>
        <v>0</v>
      </c>
      <c r="T2329" s="246">
        <f t="shared" si="1590"/>
        <v>0</v>
      </c>
      <c r="U2329" s="231"/>
      <c r="V2329" s="232"/>
      <c r="W2329" s="230"/>
      <c r="X2329" s="242"/>
      <c r="Y2329" s="232"/>
      <c r="Z2329" s="230"/>
      <c r="AA2329" s="239">
        <f t="shared" si="1591"/>
        <v>0</v>
      </c>
      <c r="AB2329" s="229">
        <f t="shared" si="1592"/>
        <v>0</v>
      </c>
      <c r="AC2329" s="425"/>
      <c r="AD2329" s="431"/>
      <c r="AE2329" s="425"/>
      <c r="AF2329" s="431"/>
      <c r="AG2329" s="261">
        <f t="shared" si="1593"/>
        <v>0</v>
      </c>
      <c r="AH2329" s="262">
        <f t="shared" si="1594"/>
        <v>0</v>
      </c>
      <c r="AI2329" s="67">
        <f>AD2329/C2293</f>
        <v>0</v>
      </c>
      <c r="AJ2329" s="141">
        <f>AF2329/C2293</f>
        <v>0</v>
      </c>
      <c r="AK2329" s="153">
        <f>AH2329/C2293</f>
        <v>0</v>
      </c>
      <c r="AL2329" s="61"/>
      <c r="AM2329" s="59"/>
    </row>
    <row r="2330" spans="1:39" ht="37.5" x14ac:dyDescent="0.25">
      <c r="A2330" s="32">
        <v>5</v>
      </c>
      <c r="B2330" s="131" t="s">
        <v>75</v>
      </c>
      <c r="C2330" s="864"/>
      <c r="D2330" s="865"/>
      <c r="E2330" s="467"/>
      <c r="F2330" s="468"/>
      <c r="G2330" s="434"/>
      <c r="H2330" s="475"/>
      <c r="I2330" s="199"/>
      <c r="J2330" s="437"/>
      <c r="K2330" s="199"/>
      <c r="L2330" s="437"/>
      <c r="M2330" s="248">
        <f t="shared" si="1587"/>
        <v>0</v>
      </c>
      <c r="N2330" s="249">
        <f t="shared" si="1588"/>
        <v>0</v>
      </c>
      <c r="O2330" s="226"/>
      <c r="P2330" s="221"/>
      <c r="Q2330" s="226"/>
      <c r="R2330" s="221"/>
      <c r="S2330" s="245">
        <f t="shared" si="1589"/>
        <v>0</v>
      </c>
      <c r="T2330" s="246">
        <f t="shared" si="1590"/>
        <v>0</v>
      </c>
      <c r="U2330" s="231"/>
      <c r="V2330" s="232"/>
      <c r="W2330" s="230"/>
      <c r="X2330" s="242"/>
      <c r="Y2330" s="232"/>
      <c r="Z2330" s="230"/>
      <c r="AA2330" s="239">
        <f t="shared" si="1591"/>
        <v>0</v>
      </c>
      <c r="AB2330" s="229">
        <f t="shared" si="1592"/>
        <v>0</v>
      </c>
      <c r="AC2330" s="425"/>
      <c r="AD2330" s="431"/>
      <c r="AE2330" s="425"/>
      <c r="AF2330" s="431"/>
      <c r="AG2330" s="261">
        <f t="shared" si="1593"/>
        <v>0</v>
      </c>
      <c r="AH2330" s="262">
        <f t="shared" si="1594"/>
        <v>0</v>
      </c>
      <c r="AI2330" s="67">
        <f>AD2330/C2293</f>
        <v>0</v>
      </c>
      <c r="AJ2330" s="141">
        <f>AF2330/C2293</f>
        <v>0</v>
      </c>
      <c r="AK2330" s="153">
        <f>AH2330/C2293</f>
        <v>0</v>
      </c>
      <c r="AL2330" s="61"/>
      <c r="AM2330" s="59"/>
    </row>
    <row r="2331" spans="1:39" ht="37.5" x14ac:dyDescent="0.25">
      <c r="A2331" s="32">
        <v>6</v>
      </c>
      <c r="B2331" s="131" t="s">
        <v>76</v>
      </c>
      <c r="C2331" s="864"/>
      <c r="D2331" s="865"/>
      <c r="E2331" s="467"/>
      <c r="F2331" s="468"/>
      <c r="G2331" s="434"/>
      <c r="H2331" s="475"/>
      <c r="I2331" s="199"/>
      <c r="J2331" s="440"/>
      <c r="K2331" s="199"/>
      <c r="L2331" s="437"/>
      <c r="M2331" s="248">
        <f t="shared" si="1587"/>
        <v>0</v>
      </c>
      <c r="N2331" s="249">
        <f t="shared" si="1588"/>
        <v>0</v>
      </c>
      <c r="O2331" s="226"/>
      <c r="P2331" s="221"/>
      <c r="Q2331" s="226"/>
      <c r="R2331" s="221"/>
      <c r="S2331" s="245">
        <f t="shared" si="1589"/>
        <v>0</v>
      </c>
      <c r="T2331" s="246">
        <f t="shared" si="1590"/>
        <v>0</v>
      </c>
      <c r="U2331" s="231"/>
      <c r="V2331" s="232"/>
      <c r="W2331" s="230"/>
      <c r="X2331" s="242"/>
      <c r="Y2331" s="232"/>
      <c r="Z2331" s="230"/>
      <c r="AA2331" s="239">
        <f t="shared" si="1591"/>
        <v>0</v>
      </c>
      <c r="AB2331" s="229">
        <f t="shared" si="1592"/>
        <v>0</v>
      </c>
      <c r="AC2331" s="425"/>
      <c r="AD2331" s="431"/>
      <c r="AE2331" s="425"/>
      <c r="AF2331" s="431"/>
      <c r="AG2331" s="261">
        <f t="shared" si="1593"/>
        <v>0</v>
      </c>
      <c r="AH2331" s="262">
        <f t="shared" si="1594"/>
        <v>0</v>
      </c>
      <c r="AI2331" s="67">
        <f>AD2331/C2293</f>
        <v>0</v>
      </c>
      <c r="AJ2331" s="141">
        <f>AF2331/C2293</f>
        <v>0</v>
      </c>
      <c r="AK2331" s="153">
        <f>AH2331/C2293</f>
        <v>0</v>
      </c>
      <c r="AL2331" s="61"/>
      <c r="AM2331" s="59"/>
    </row>
    <row r="2332" spans="1:39" ht="38.25" thickBot="1" x14ac:dyDescent="0.35">
      <c r="A2332" s="32">
        <v>7</v>
      </c>
      <c r="B2332" s="132" t="s">
        <v>42</v>
      </c>
      <c r="C2332" s="864"/>
      <c r="D2332" s="865"/>
      <c r="E2332" s="467"/>
      <c r="F2332" s="468"/>
      <c r="G2332" s="434"/>
      <c r="H2332" s="475"/>
      <c r="I2332" s="199"/>
      <c r="J2332" s="440"/>
      <c r="K2332" s="199"/>
      <c r="L2332" s="437"/>
      <c r="M2332" s="248">
        <f t="shared" si="1587"/>
        <v>0</v>
      </c>
      <c r="N2332" s="249">
        <f t="shared" si="1588"/>
        <v>0</v>
      </c>
      <c r="O2332" s="226"/>
      <c r="P2332" s="221"/>
      <c r="Q2332" s="226"/>
      <c r="R2332" s="221"/>
      <c r="S2332" s="245">
        <f t="shared" si="1589"/>
        <v>0</v>
      </c>
      <c r="T2332" s="246">
        <f t="shared" si="1590"/>
        <v>0</v>
      </c>
      <c r="U2332" s="231"/>
      <c r="V2332" s="232"/>
      <c r="W2332" s="230"/>
      <c r="X2332" s="242"/>
      <c r="Y2332" s="232"/>
      <c r="Z2332" s="230"/>
      <c r="AA2332" s="239">
        <f t="shared" si="1591"/>
        <v>0</v>
      </c>
      <c r="AB2332" s="229">
        <f t="shared" si="1592"/>
        <v>0</v>
      </c>
      <c r="AC2332" s="425"/>
      <c r="AD2332" s="431"/>
      <c r="AE2332" s="425"/>
      <c r="AF2332" s="431"/>
      <c r="AG2332" s="261">
        <f t="shared" si="1593"/>
        <v>0</v>
      </c>
      <c r="AH2332" s="262">
        <f t="shared" si="1594"/>
        <v>0</v>
      </c>
      <c r="AI2332" s="67">
        <f>AD2332/C2293</f>
        <v>0</v>
      </c>
      <c r="AJ2332" s="141">
        <f>AF2332/C2293</f>
        <v>0</v>
      </c>
      <c r="AK2332" s="153">
        <f>AH2332/C2293</f>
        <v>0</v>
      </c>
      <c r="AL2332" s="61"/>
      <c r="AM2332" s="59"/>
    </row>
    <row r="2333" spans="1:39" ht="38.25" thickBot="1" x14ac:dyDescent="0.3">
      <c r="A2333" s="32">
        <v>8</v>
      </c>
      <c r="B2333" s="133" t="s">
        <v>67</v>
      </c>
      <c r="C2333" s="864"/>
      <c r="D2333" s="865"/>
      <c r="E2333" s="467"/>
      <c r="F2333" s="468"/>
      <c r="G2333" s="434"/>
      <c r="H2333" s="475"/>
      <c r="I2333" s="199"/>
      <c r="J2333" s="440"/>
      <c r="K2333" s="199"/>
      <c r="L2333" s="437"/>
      <c r="M2333" s="248">
        <f t="shared" si="1587"/>
        <v>0</v>
      </c>
      <c r="N2333" s="249">
        <f t="shared" si="1588"/>
        <v>0</v>
      </c>
      <c r="O2333" s="226"/>
      <c r="P2333" s="221"/>
      <c r="Q2333" s="226"/>
      <c r="R2333" s="221"/>
      <c r="S2333" s="245">
        <f t="shared" si="1589"/>
        <v>0</v>
      </c>
      <c r="T2333" s="246">
        <f t="shared" si="1590"/>
        <v>0</v>
      </c>
      <c r="U2333" s="231"/>
      <c r="V2333" s="232"/>
      <c r="W2333" s="230"/>
      <c r="X2333" s="242"/>
      <c r="Y2333" s="232"/>
      <c r="Z2333" s="230"/>
      <c r="AA2333" s="239">
        <f t="shared" si="1591"/>
        <v>0</v>
      </c>
      <c r="AB2333" s="229">
        <f t="shared" si="1592"/>
        <v>0</v>
      </c>
      <c r="AC2333" s="425"/>
      <c r="AD2333" s="431"/>
      <c r="AE2333" s="425"/>
      <c r="AF2333" s="431"/>
      <c r="AG2333" s="261">
        <f t="shared" si="1593"/>
        <v>0</v>
      </c>
      <c r="AH2333" s="262">
        <f t="shared" si="1594"/>
        <v>0</v>
      </c>
      <c r="AI2333" s="67">
        <f>AD2333/C2293</f>
        <v>0</v>
      </c>
      <c r="AJ2333" s="141">
        <f>AF2333/C2293</f>
        <v>0</v>
      </c>
      <c r="AK2333" s="153">
        <f>AH2333/C2293</f>
        <v>0</v>
      </c>
      <c r="AL2333" s="61"/>
      <c r="AM2333" s="59"/>
    </row>
    <row r="2334" spans="1:39" ht="37.5" x14ac:dyDescent="0.25">
      <c r="A2334" s="14" t="s">
        <v>69</v>
      </c>
      <c r="B2334" s="489" t="s">
        <v>328</v>
      </c>
      <c r="C2334" s="864"/>
      <c r="D2334" s="865"/>
      <c r="E2334" s="467">
        <v>0</v>
      </c>
      <c r="F2334" s="468">
        <v>0</v>
      </c>
      <c r="G2334" s="434">
        <v>2</v>
      </c>
      <c r="H2334" s="475">
        <v>25821.78</v>
      </c>
      <c r="I2334" s="199">
        <v>0</v>
      </c>
      <c r="J2334" s="440">
        <v>0</v>
      </c>
      <c r="K2334" s="199">
        <v>2</v>
      </c>
      <c r="L2334" s="437">
        <v>25821.78</v>
      </c>
      <c r="M2334" s="248">
        <f t="shared" si="1587"/>
        <v>2</v>
      </c>
      <c r="N2334" s="249">
        <f t="shared" si="1588"/>
        <v>25821.78</v>
      </c>
      <c r="O2334" s="226"/>
      <c r="P2334" s="221"/>
      <c r="Q2334" s="226"/>
      <c r="R2334" s="221"/>
      <c r="S2334" s="245">
        <f t="shared" si="1589"/>
        <v>0</v>
      </c>
      <c r="T2334" s="246">
        <f t="shared" si="1590"/>
        <v>0</v>
      </c>
      <c r="U2334" s="231"/>
      <c r="V2334" s="232"/>
      <c r="W2334" s="230"/>
      <c r="X2334" s="242"/>
      <c r="Y2334" s="232"/>
      <c r="Z2334" s="230"/>
      <c r="AA2334" s="239">
        <f t="shared" si="1591"/>
        <v>0</v>
      </c>
      <c r="AB2334" s="229">
        <f t="shared" si="1592"/>
        <v>0</v>
      </c>
      <c r="AC2334" s="425"/>
      <c r="AD2334" s="431"/>
      <c r="AE2334" s="425"/>
      <c r="AF2334" s="431"/>
      <c r="AG2334" s="261">
        <f t="shared" si="1593"/>
        <v>0</v>
      </c>
      <c r="AH2334" s="262">
        <f t="shared" si="1594"/>
        <v>0</v>
      </c>
      <c r="AI2334" s="67">
        <f>AD2334/C2293</f>
        <v>0</v>
      </c>
      <c r="AJ2334" s="141">
        <f>AF2334/C2293</f>
        <v>0</v>
      </c>
      <c r="AK2334" s="153">
        <f>AH2334/C2293</f>
        <v>0</v>
      </c>
      <c r="AL2334" s="61"/>
      <c r="AM2334" s="59"/>
    </row>
    <row r="2335" spans="1:39" ht="37.5" x14ac:dyDescent="0.25">
      <c r="A2335" s="14" t="s">
        <v>68</v>
      </c>
      <c r="B2335" s="489" t="s">
        <v>329</v>
      </c>
      <c r="C2335" s="864"/>
      <c r="D2335" s="865"/>
      <c r="E2335" s="467">
        <v>0</v>
      </c>
      <c r="F2335" s="468">
        <v>0</v>
      </c>
      <c r="G2335" s="434">
        <v>1</v>
      </c>
      <c r="H2335" s="475">
        <v>13562.48</v>
      </c>
      <c r="I2335" s="199">
        <v>0</v>
      </c>
      <c r="J2335" s="440">
        <v>0</v>
      </c>
      <c r="K2335" s="199">
        <v>1</v>
      </c>
      <c r="L2335" s="437">
        <v>13562.48</v>
      </c>
      <c r="M2335" s="248">
        <f t="shared" si="1587"/>
        <v>1</v>
      </c>
      <c r="N2335" s="249">
        <f t="shared" si="1588"/>
        <v>13562.48</v>
      </c>
      <c r="O2335" s="226"/>
      <c r="P2335" s="221"/>
      <c r="Q2335" s="226"/>
      <c r="R2335" s="221"/>
      <c r="S2335" s="245">
        <f t="shared" si="1589"/>
        <v>0</v>
      </c>
      <c r="T2335" s="246">
        <f t="shared" si="1590"/>
        <v>0</v>
      </c>
      <c r="U2335" s="231"/>
      <c r="V2335" s="232"/>
      <c r="W2335" s="230"/>
      <c r="X2335" s="242"/>
      <c r="Y2335" s="232"/>
      <c r="Z2335" s="230"/>
      <c r="AA2335" s="239">
        <f t="shared" si="1591"/>
        <v>0</v>
      </c>
      <c r="AB2335" s="229">
        <f t="shared" si="1592"/>
        <v>0</v>
      </c>
      <c r="AC2335" s="425"/>
      <c r="AD2335" s="431"/>
      <c r="AE2335" s="425">
        <v>1</v>
      </c>
      <c r="AF2335" s="431">
        <v>12525.41</v>
      </c>
      <c r="AG2335" s="261">
        <f t="shared" si="1593"/>
        <v>1</v>
      </c>
      <c r="AH2335" s="262">
        <f t="shared" si="1594"/>
        <v>12525.41</v>
      </c>
      <c r="AI2335" s="67">
        <f>AD2335/C2293</f>
        <v>0</v>
      </c>
      <c r="AJ2335" s="141">
        <f>AF2335/C2293</f>
        <v>5.3940961278720251E-2</v>
      </c>
      <c r="AK2335" s="153">
        <f>AH2335/C2293</f>
        <v>5.3940961278720251E-2</v>
      </c>
      <c r="AL2335" s="61"/>
      <c r="AM2335" s="59"/>
    </row>
    <row r="2336" spans="1:39" ht="38.25" thickBot="1" x14ac:dyDescent="0.3">
      <c r="A2336" s="14" t="s">
        <v>70</v>
      </c>
      <c r="B2336" s="489" t="s">
        <v>330</v>
      </c>
      <c r="C2336" s="878"/>
      <c r="D2336" s="879"/>
      <c r="E2336" s="405">
        <v>1</v>
      </c>
      <c r="F2336" s="406">
        <v>19115.5</v>
      </c>
      <c r="G2336" s="407">
        <v>1</v>
      </c>
      <c r="H2336" s="408">
        <v>22838.28</v>
      </c>
      <c r="I2336" s="200">
        <v>0</v>
      </c>
      <c r="J2336" s="478">
        <v>0</v>
      </c>
      <c r="K2336" s="200">
        <v>1</v>
      </c>
      <c r="L2336" s="437">
        <v>22838.28</v>
      </c>
      <c r="M2336" s="248">
        <f t="shared" si="1587"/>
        <v>1</v>
      </c>
      <c r="N2336" s="249">
        <f t="shared" si="1588"/>
        <v>22838.28</v>
      </c>
      <c r="O2336" s="44"/>
      <c r="P2336" s="20"/>
      <c r="Q2336" s="44"/>
      <c r="R2336" s="20"/>
      <c r="S2336" s="245">
        <f t="shared" si="1589"/>
        <v>0</v>
      </c>
      <c r="T2336" s="246">
        <f t="shared" si="1590"/>
        <v>0</v>
      </c>
      <c r="U2336" s="257"/>
      <c r="V2336" s="259"/>
      <c r="W2336" s="258"/>
      <c r="X2336" s="260"/>
      <c r="Y2336" s="259"/>
      <c r="Z2336" s="258"/>
      <c r="AA2336" s="239">
        <f t="shared" si="1591"/>
        <v>0</v>
      </c>
      <c r="AB2336" s="229">
        <f t="shared" si="1592"/>
        <v>0</v>
      </c>
      <c r="AC2336" s="415"/>
      <c r="AD2336" s="416"/>
      <c r="AE2336" s="415"/>
      <c r="AF2336" s="416"/>
      <c r="AG2336" s="261">
        <f t="shared" si="1593"/>
        <v>0</v>
      </c>
      <c r="AH2336" s="262">
        <f t="shared" si="1594"/>
        <v>0</v>
      </c>
      <c r="AI2336" s="68">
        <f>AD2336/C2293</f>
        <v>0</v>
      </c>
      <c r="AJ2336" s="142">
        <f>AF2336/C2293</f>
        <v>0</v>
      </c>
      <c r="AK2336" s="154">
        <f>AH2336/C2293</f>
        <v>0</v>
      </c>
      <c r="AL2336" s="61"/>
      <c r="AM2336" s="59"/>
    </row>
    <row r="2337" spans="1:39" ht="24" thickBot="1" x14ac:dyDescent="0.3">
      <c r="A2337" s="719" t="s">
        <v>40</v>
      </c>
      <c r="B2337" s="720"/>
      <c r="C2337" s="135">
        <f>C2326</f>
        <v>232205.91</v>
      </c>
      <c r="D2337" s="135">
        <f>D2326</f>
        <v>184696.55</v>
      </c>
      <c r="E2337" s="56">
        <f t="shared" ref="E2337:AG2337" si="1595">SUM(E2326:E2336)</f>
        <v>2</v>
      </c>
      <c r="F2337" s="236">
        <f t="shared" si="1595"/>
        <v>75165.5</v>
      </c>
      <c r="G2337" s="56">
        <f t="shared" si="1595"/>
        <v>10</v>
      </c>
      <c r="H2337" s="96">
        <f t="shared" si="1595"/>
        <v>202126.91</v>
      </c>
      <c r="I2337" s="247">
        <f t="shared" si="1595"/>
        <v>1</v>
      </c>
      <c r="J2337" s="46">
        <f t="shared" si="1595"/>
        <v>56050</v>
      </c>
      <c r="K2337" s="247">
        <f t="shared" si="1595"/>
        <v>9</v>
      </c>
      <c r="L2337" s="236">
        <f t="shared" si="1595"/>
        <v>176155.91</v>
      </c>
      <c r="M2337" s="82">
        <f t="shared" si="1595"/>
        <v>10</v>
      </c>
      <c r="N2337" s="236">
        <f t="shared" si="1595"/>
        <v>232205.91</v>
      </c>
      <c r="O2337" s="86">
        <f t="shared" si="1595"/>
        <v>0</v>
      </c>
      <c r="P2337" s="236">
        <f t="shared" si="1595"/>
        <v>0</v>
      </c>
      <c r="Q2337" s="86">
        <f t="shared" si="1595"/>
        <v>0</v>
      </c>
      <c r="R2337" s="38">
        <f t="shared" si="1595"/>
        <v>0</v>
      </c>
      <c r="S2337" s="75">
        <f t="shared" si="1595"/>
        <v>0</v>
      </c>
      <c r="T2337" s="38">
        <f t="shared" si="1595"/>
        <v>0</v>
      </c>
      <c r="U2337" s="85">
        <f t="shared" si="1595"/>
        <v>0</v>
      </c>
      <c r="V2337" s="38">
        <f t="shared" si="1595"/>
        <v>0</v>
      </c>
      <c r="W2337" s="96">
        <f t="shared" si="1595"/>
        <v>0</v>
      </c>
      <c r="X2337" s="75">
        <f t="shared" si="1595"/>
        <v>0</v>
      </c>
      <c r="Y2337" s="38">
        <f t="shared" si="1595"/>
        <v>0</v>
      </c>
      <c r="Z2337" s="38">
        <f t="shared" si="1595"/>
        <v>0</v>
      </c>
      <c r="AA2337" s="136">
        <f t="shared" si="1595"/>
        <v>0</v>
      </c>
      <c r="AB2337" s="46">
        <f t="shared" si="1595"/>
        <v>0</v>
      </c>
      <c r="AC2337" s="97">
        <f t="shared" si="1595"/>
        <v>0</v>
      </c>
      <c r="AD2337" s="46">
        <f t="shared" si="1595"/>
        <v>0</v>
      </c>
      <c r="AE2337" s="86">
        <f t="shared" si="1595"/>
        <v>2</v>
      </c>
      <c r="AF2337" s="46">
        <f t="shared" si="1595"/>
        <v>47509.36</v>
      </c>
      <c r="AG2337" s="75">
        <f t="shared" si="1595"/>
        <v>2</v>
      </c>
      <c r="AH2337" s="96">
        <f>SUM(AH2326:AH2336)</f>
        <v>47509.36</v>
      </c>
      <c r="AI2337" s="137">
        <f>AD2337/C2293</f>
        <v>0</v>
      </c>
      <c r="AJ2337" s="138">
        <f>AF2337/C2293</f>
        <v>0.20460013270118749</v>
      </c>
      <c r="AK2337" s="65">
        <f>AH2337/C2293</f>
        <v>0.20460013270118749</v>
      </c>
      <c r="AL2337" s="61"/>
      <c r="AM2337" s="59"/>
    </row>
    <row r="2338" spans="1:39" x14ac:dyDescent="0.25">
      <c r="E2338" s="336" t="str">
        <f>IF(E2306=E2337,"OK","BŁĄD")</f>
        <v>OK</v>
      </c>
      <c r="F2338" s="610" t="str">
        <f t="shared" ref="F2338" si="1596">IF(F2306=F2337,"OK","BŁĄD")</f>
        <v>OK</v>
      </c>
      <c r="G2338" s="336" t="str">
        <f t="shared" ref="G2338" si="1597">IF(G2306=G2337,"OK","BŁĄD")</f>
        <v>OK</v>
      </c>
      <c r="H2338" s="610" t="str">
        <f t="shared" ref="H2338" si="1598">IF(H2306=H2337,"OK","BŁĄD")</f>
        <v>OK</v>
      </c>
      <c r="I2338" s="573" t="str">
        <f t="shared" ref="I2338" si="1599">IF(I2306=I2337,"OK","BŁĄD")</f>
        <v>OK</v>
      </c>
      <c r="J2338" s="336" t="str">
        <f t="shared" ref="J2338" si="1600">IF(J2306=J2337,"OK","BŁĄD")</f>
        <v>OK</v>
      </c>
      <c r="K2338" s="573" t="str">
        <f t="shared" ref="K2338" si="1601">IF(K2306=K2337,"OK","BŁĄD")</f>
        <v>OK</v>
      </c>
      <c r="L2338" s="610" t="str">
        <f t="shared" ref="L2338" si="1602">IF(L2306=L2337,"OK","BŁĄD")</f>
        <v>OK</v>
      </c>
      <c r="M2338" s="336" t="str">
        <f t="shared" ref="M2338" si="1603">IF(M2306=M2337,"OK","BŁĄD")</f>
        <v>OK</v>
      </c>
      <c r="N2338" s="336" t="str">
        <f t="shared" ref="N2338" si="1604">IF(N2306=N2337,"OK","BŁĄD")</f>
        <v>OK</v>
      </c>
      <c r="O2338" s="336" t="str">
        <f t="shared" ref="O2338" si="1605">IF(O2306=O2337,"OK","BŁĄD")</f>
        <v>OK</v>
      </c>
      <c r="P2338" s="336" t="str">
        <f t="shared" ref="P2338" si="1606">IF(P2306=P2337,"OK","BŁĄD")</f>
        <v>OK</v>
      </c>
      <c r="Q2338" s="336" t="str">
        <f t="shared" ref="Q2338" si="1607">IF(Q2306=Q2337,"OK","BŁĄD")</f>
        <v>OK</v>
      </c>
      <c r="R2338" s="336" t="str">
        <f t="shared" ref="R2338" si="1608">IF(R2306=R2337,"OK","BŁĄD")</f>
        <v>OK</v>
      </c>
      <c r="S2338" s="336" t="str">
        <f t="shared" ref="S2338" si="1609">IF(S2306=S2337,"OK","BŁĄD")</f>
        <v>OK</v>
      </c>
      <c r="T2338" s="336" t="str">
        <f t="shared" ref="T2338" si="1610">IF(T2306=T2337,"OK","BŁĄD")</f>
        <v>OK</v>
      </c>
      <c r="U2338" s="336" t="str">
        <f t="shared" ref="U2338" si="1611">IF(U2306=U2337,"OK","BŁĄD")</f>
        <v>OK</v>
      </c>
      <c r="V2338" s="336" t="str">
        <f t="shared" ref="V2338" si="1612">IF(V2306=V2337,"OK","BŁĄD")</f>
        <v>OK</v>
      </c>
      <c r="W2338" s="336" t="str">
        <f t="shared" ref="W2338" si="1613">IF(W2306=W2337,"OK","BŁĄD")</f>
        <v>OK</v>
      </c>
      <c r="X2338" s="336" t="str">
        <f t="shared" ref="X2338" si="1614">IF(X2306=X2337,"OK","BŁĄD")</f>
        <v>OK</v>
      </c>
      <c r="Y2338" s="336" t="str">
        <f t="shared" ref="Y2338" si="1615">IF(Y2306=Y2337,"OK","BŁĄD")</f>
        <v>OK</v>
      </c>
      <c r="Z2338" s="336" t="str">
        <f t="shared" ref="Z2338" si="1616">IF(Z2306=Z2337,"OK","BŁĄD")</f>
        <v>OK</v>
      </c>
      <c r="AA2338" s="336" t="str">
        <f t="shared" ref="AA2338" si="1617">IF(AA2306=AA2337,"OK","BŁĄD")</f>
        <v>OK</v>
      </c>
      <c r="AB2338" s="336" t="str">
        <f t="shared" ref="AB2338" si="1618">IF(AB2306=AB2337,"OK","BŁĄD")</f>
        <v>OK</v>
      </c>
      <c r="AC2338" s="336" t="str">
        <f t="shared" ref="AC2338" si="1619">IF(AC2306=AC2337,"OK","BŁĄD")</f>
        <v>OK</v>
      </c>
      <c r="AD2338" s="336" t="str">
        <f t="shared" ref="AD2338" si="1620">IF(AD2306=AD2337,"OK","BŁĄD")</f>
        <v>OK</v>
      </c>
      <c r="AE2338" s="336" t="str">
        <f t="shared" ref="AE2338" si="1621">IF(AE2306=AE2337,"OK","BŁĄD")</f>
        <v>OK</v>
      </c>
      <c r="AF2338" s="336" t="str">
        <f t="shared" ref="AF2338" si="1622">IF(AF2306=AF2337,"OK","BŁĄD")</f>
        <v>OK</v>
      </c>
      <c r="AG2338" s="336" t="str">
        <f t="shared" ref="AG2338" si="1623">IF(AG2306=AG2337,"OK","BŁĄD")</f>
        <v>OK</v>
      </c>
      <c r="AH2338" s="336" t="str">
        <f t="shared" ref="AH2338" si="1624">IF(AH2306=AH2337,"OK","BŁĄD")</f>
        <v>OK</v>
      </c>
      <c r="AJ2338" s="59"/>
      <c r="AK2338" s="59"/>
      <c r="AL2338" s="59"/>
      <c r="AM2338" s="59"/>
    </row>
    <row r="2339" spans="1:39" ht="15.75" thickBot="1" x14ac:dyDescent="0.3">
      <c r="AJ2339" s="59"/>
      <c r="AK2339" s="59"/>
      <c r="AL2339" s="59"/>
      <c r="AM2339" s="59"/>
    </row>
    <row r="2340" spans="1:39" ht="19.5" thickTop="1" x14ac:dyDescent="0.3">
      <c r="A2340" s="721" t="s">
        <v>45</v>
      </c>
      <c r="B2340" s="722"/>
      <c r="C2340" s="722"/>
      <c r="D2340" s="722"/>
      <c r="E2340" s="722"/>
      <c r="F2340" s="722"/>
      <c r="G2340" s="722"/>
      <c r="H2340" s="722"/>
      <c r="I2340" s="722"/>
      <c r="J2340" s="722"/>
      <c r="K2340" s="723"/>
      <c r="L2340" s="722"/>
      <c r="M2340" s="722"/>
      <c r="N2340" s="722"/>
      <c r="O2340" s="722"/>
      <c r="P2340" s="722"/>
      <c r="Q2340" s="724"/>
      <c r="AD2340" s="33" t="s">
        <v>50</v>
      </c>
      <c r="AE2340" s="3" t="str">
        <f>IF(AH2337=AH2306,"OK","BŁĄD")</f>
        <v>OK</v>
      </c>
    </row>
    <row r="2341" spans="1:39" x14ac:dyDescent="0.25">
      <c r="A2341" s="725"/>
      <c r="B2341" s="726"/>
      <c r="C2341" s="726"/>
      <c r="D2341" s="726"/>
      <c r="E2341" s="726"/>
      <c r="F2341" s="726"/>
      <c r="G2341" s="726"/>
      <c r="H2341" s="726"/>
      <c r="I2341" s="726"/>
      <c r="J2341" s="726"/>
      <c r="K2341" s="727"/>
      <c r="L2341" s="726"/>
      <c r="M2341" s="726"/>
      <c r="N2341" s="726"/>
      <c r="O2341" s="726"/>
      <c r="P2341" s="726"/>
      <c r="Q2341" s="728"/>
    </row>
    <row r="2342" spans="1:39" x14ac:dyDescent="0.25">
      <c r="A2342" s="725"/>
      <c r="B2342" s="726"/>
      <c r="C2342" s="726"/>
      <c r="D2342" s="726"/>
      <c r="E2342" s="726"/>
      <c r="F2342" s="726"/>
      <c r="G2342" s="726"/>
      <c r="H2342" s="726"/>
      <c r="I2342" s="726"/>
      <c r="J2342" s="726"/>
      <c r="K2342" s="727"/>
      <c r="L2342" s="726"/>
      <c r="M2342" s="726"/>
      <c r="N2342" s="726"/>
      <c r="O2342" s="726"/>
      <c r="P2342" s="726"/>
      <c r="Q2342" s="728"/>
    </row>
    <row r="2343" spans="1:39" x14ac:dyDescent="0.25">
      <c r="A2343" s="725"/>
      <c r="B2343" s="726"/>
      <c r="C2343" s="726"/>
      <c r="D2343" s="726"/>
      <c r="E2343" s="726"/>
      <c r="F2343" s="726"/>
      <c r="G2343" s="726"/>
      <c r="H2343" s="726"/>
      <c r="I2343" s="726"/>
      <c r="J2343" s="726"/>
      <c r="K2343" s="727"/>
      <c r="L2343" s="726"/>
      <c r="M2343" s="726"/>
      <c r="N2343" s="726"/>
      <c r="O2343" s="726"/>
      <c r="P2343" s="726"/>
      <c r="Q2343" s="728"/>
    </row>
    <row r="2344" spans="1:39" x14ac:dyDescent="0.25">
      <c r="A2344" s="725"/>
      <c r="B2344" s="726"/>
      <c r="C2344" s="726"/>
      <c r="D2344" s="726"/>
      <c r="E2344" s="726"/>
      <c r="F2344" s="726"/>
      <c r="G2344" s="726"/>
      <c r="H2344" s="726"/>
      <c r="I2344" s="726"/>
      <c r="J2344" s="726"/>
      <c r="K2344" s="727"/>
      <c r="L2344" s="726"/>
      <c r="M2344" s="726"/>
      <c r="N2344" s="726"/>
      <c r="O2344" s="726"/>
      <c r="P2344" s="726"/>
      <c r="Q2344" s="728"/>
    </row>
    <row r="2345" spans="1:39" x14ac:dyDescent="0.25">
      <c r="A2345" s="725"/>
      <c r="B2345" s="726"/>
      <c r="C2345" s="726"/>
      <c r="D2345" s="726"/>
      <c r="E2345" s="726"/>
      <c r="F2345" s="726"/>
      <c r="G2345" s="726"/>
      <c r="H2345" s="726"/>
      <c r="I2345" s="726"/>
      <c r="J2345" s="726"/>
      <c r="K2345" s="727"/>
      <c r="L2345" s="726"/>
      <c r="M2345" s="726"/>
      <c r="N2345" s="726"/>
      <c r="O2345" s="726"/>
      <c r="P2345" s="726"/>
      <c r="Q2345" s="728"/>
    </row>
    <row r="2346" spans="1:39" x14ac:dyDescent="0.25">
      <c r="A2346" s="725"/>
      <c r="B2346" s="726"/>
      <c r="C2346" s="726"/>
      <c r="D2346" s="726"/>
      <c r="E2346" s="726"/>
      <c r="F2346" s="726"/>
      <c r="G2346" s="726"/>
      <c r="H2346" s="726"/>
      <c r="I2346" s="726"/>
      <c r="J2346" s="726"/>
      <c r="K2346" s="727"/>
      <c r="L2346" s="726"/>
      <c r="M2346" s="726"/>
      <c r="N2346" s="726"/>
      <c r="O2346" s="726"/>
      <c r="P2346" s="726"/>
      <c r="Q2346" s="728"/>
    </row>
    <row r="2347" spans="1:39" x14ac:dyDescent="0.25">
      <c r="A2347" s="725"/>
      <c r="B2347" s="726"/>
      <c r="C2347" s="726"/>
      <c r="D2347" s="726"/>
      <c r="E2347" s="726"/>
      <c r="F2347" s="726"/>
      <c r="G2347" s="726"/>
      <c r="H2347" s="726"/>
      <c r="I2347" s="726"/>
      <c r="J2347" s="726"/>
      <c r="K2347" s="727"/>
      <c r="L2347" s="726"/>
      <c r="M2347" s="726"/>
      <c r="N2347" s="726"/>
      <c r="O2347" s="726"/>
      <c r="P2347" s="726"/>
      <c r="Q2347" s="728"/>
    </row>
    <row r="2348" spans="1:39" ht="15.75" thickBot="1" x14ac:dyDescent="0.3">
      <c r="A2348" s="729"/>
      <c r="B2348" s="730"/>
      <c r="C2348" s="730"/>
      <c r="D2348" s="730"/>
      <c r="E2348" s="730"/>
      <c r="F2348" s="730"/>
      <c r="G2348" s="730"/>
      <c r="H2348" s="730"/>
      <c r="I2348" s="730"/>
      <c r="J2348" s="730"/>
      <c r="K2348" s="731"/>
      <c r="L2348" s="730"/>
      <c r="M2348" s="730"/>
      <c r="N2348" s="730"/>
      <c r="O2348" s="730"/>
      <c r="P2348" s="730"/>
      <c r="Q2348" s="732"/>
    </row>
    <row r="2349" spans="1:39" ht="15.75" thickTop="1" x14ac:dyDescent="0.25"/>
    <row r="2350" spans="1:39" x14ac:dyDescent="0.25">
      <c r="B2350" s="1"/>
      <c r="C2350" s="1"/>
    </row>
    <row r="2353" spans="1:38" ht="18.75" x14ac:dyDescent="0.3">
      <c r="B2353" s="2" t="s">
        <v>15</v>
      </c>
      <c r="C2353" s="2"/>
      <c r="D2353" s="2"/>
      <c r="E2353" s="2"/>
      <c r="F2353" s="618"/>
      <c r="G2353" s="2"/>
    </row>
    <row r="2354" spans="1:38" ht="26.25" x14ac:dyDescent="0.4">
      <c r="A2354"/>
      <c r="B2354" s="868" t="s">
        <v>146</v>
      </c>
      <c r="C2354" s="868"/>
      <c r="D2354" s="868"/>
      <c r="E2354" s="868"/>
      <c r="F2354" s="868"/>
      <c r="G2354" s="868"/>
      <c r="H2354" s="868"/>
      <c r="I2354" s="868"/>
      <c r="J2354" s="868"/>
      <c r="K2354" s="869"/>
      <c r="L2354" s="868"/>
      <c r="M2354" s="868"/>
      <c r="N2354" s="868"/>
      <c r="O2354" s="868"/>
      <c r="S2354" s="3"/>
      <c r="X2354" s="3"/>
      <c r="AA2354" s="3"/>
      <c r="AG2354" s="3"/>
    </row>
    <row r="2355" spans="1:38" ht="21.75" thickBot="1" x14ac:dyDescent="0.4">
      <c r="B2355" s="8"/>
      <c r="C2355" s="8"/>
      <c r="D2355" s="8"/>
      <c r="E2355" s="8"/>
      <c r="F2355" s="214"/>
      <c r="G2355" s="8"/>
      <c r="H2355" s="214"/>
      <c r="I2355" s="196"/>
      <c r="J2355" s="214"/>
      <c r="K2355" s="196"/>
      <c r="L2355" s="214"/>
    </row>
    <row r="2356" spans="1:38" ht="27" customHeight="1" thickBot="1" x14ac:dyDescent="0.3">
      <c r="A2356" s="791" t="s">
        <v>150</v>
      </c>
      <c r="B2356" s="792"/>
      <c r="C2356" s="792"/>
      <c r="D2356" s="792"/>
      <c r="E2356" s="792"/>
      <c r="F2356" s="792"/>
      <c r="G2356" s="792"/>
      <c r="H2356" s="792"/>
      <c r="I2356" s="792"/>
      <c r="J2356" s="792"/>
      <c r="K2356" s="793"/>
      <c r="L2356" s="792"/>
      <c r="M2356" s="792"/>
      <c r="N2356" s="792"/>
      <c r="O2356" s="792"/>
      <c r="P2356" s="792"/>
      <c r="Q2356" s="792"/>
      <c r="R2356" s="792"/>
      <c r="S2356" s="792"/>
      <c r="T2356" s="792"/>
      <c r="U2356" s="792"/>
      <c r="V2356" s="792"/>
      <c r="W2356" s="792"/>
      <c r="X2356" s="792"/>
      <c r="Y2356" s="792"/>
      <c r="Z2356" s="792"/>
      <c r="AA2356" s="792"/>
      <c r="AB2356" s="792"/>
      <c r="AC2356" s="792"/>
      <c r="AD2356" s="792"/>
      <c r="AE2356" s="792"/>
      <c r="AF2356" s="792"/>
      <c r="AG2356" s="792"/>
      <c r="AH2356" s="792"/>
      <c r="AI2356" s="792"/>
      <c r="AJ2356" s="792"/>
      <c r="AK2356" s="792"/>
      <c r="AL2356" s="43"/>
    </row>
    <row r="2357" spans="1:38" ht="33.75" customHeight="1" x14ac:dyDescent="0.25">
      <c r="A2357" s="794" t="s">
        <v>0</v>
      </c>
      <c r="B2357" s="795"/>
      <c r="C2357" s="744" t="s">
        <v>41</v>
      </c>
      <c r="D2357" s="745"/>
      <c r="E2357" s="748" t="s">
        <v>80</v>
      </c>
      <c r="F2357" s="749"/>
      <c r="G2357" s="749"/>
      <c r="H2357" s="749"/>
      <c r="I2357" s="749"/>
      <c r="J2357" s="749"/>
      <c r="K2357" s="750"/>
      <c r="L2357" s="749"/>
      <c r="M2357" s="749"/>
      <c r="N2357" s="802"/>
      <c r="O2357" s="754" t="s">
        <v>78</v>
      </c>
      <c r="P2357" s="755"/>
      <c r="Q2357" s="755"/>
      <c r="R2357" s="755"/>
      <c r="S2357" s="755"/>
      <c r="T2357" s="755"/>
      <c r="U2357" s="755"/>
      <c r="V2357" s="755"/>
      <c r="W2357" s="755"/>
      <c r="X2357" s="755"/>
      <c r="Y2357" s="755"/>
      <c r="Z2357" s="755"/>
      <c r="AA2357" s="755"/>
      <c r="AB2357" s="755"/>
      <c r="AC2357" s="755"/>
      <c r="AD2357" s="755"/>
      <c r="AE2357" s="755"/>
      <c r="AF2357" s="755"/>
      <c r="AG2357" s="755"/>
      <c r="AH2357" s="755"/>
      <c r="AI2357" s="755"/>
      <c r="AJ2357" s="755"/>
      <c r="AK2357" s="755"/>
      <c r="AL2357" s="756"/>
    </row>
    <row r="2358" spans="1:38" ht="51" customHeight="1" thickBot="1" x14ac:dyDescent="0.3">
      <c r="A2358" s="796"/>
      <c r="B2358" s="797"/>
      <c r="C2358" s="800"/>
      <c r="D2358" s="801"/>
      <c r="E2358" s="803"/>
      <c r="F2358" s="804"/>
      <c r="G2358" s="804"/>
      <c r="H2358" s="804"/>
      <c r="I2358" s="804"/>
      <c r="J2358" s="804"/>
      <c r="K2358" s="805"/>
      <c r="L2358" s="804"/>
      <c r="M2358" s="804"/>
      <c r="N2358" s="806"/>
      <c r="O2358" s="859"/>
      <c r="P2358" s="860"/>
      <c r="Q2358" s="860"/>
      <c r="R2358" s="860"/>
      <c r="S2358" s="860"/>
      <c r="T2358" s="860"/>
      <c r="U2358" s="860"/>
      <c r="V2358" s="860"/>
      <c r="W2358" s="860"/>
      <c r="X2358" s="860"/>
      <c r="Y2358" s="860"/>
      <c r="Z2358" s="860"/>
      <c r="AA2358" s="860"/>
      <c r="AB2358" s="860"/>
      <c r="AC2358" s="860"/>
      <c r="AD2358" s="860"/>
      <c r="AE2358" s="860"/>
      <c r="AF2358" s="860"/>
      <c r="AG2358" s="860"/>
      <c r="AH2358" s="860"/>
      <c r="AI2358" s="860"/>
      <c r="AJ2358" s="860"/>
      <c r="AK2358" s="860"/>
      <c r="AL2358" s="861"/>
    </row>
    <row r="2359" spans="1:38" ht="75" customHeight="1" x14ac:dyDescent="0.25">
      <c r="A2359" s="796"/>
      <c r="B2359" s="797"/>
      <c r="C2359" s="862" t="s">
        <v>43</v>
      </c>
      <c r="D2359" s="866" t="s">
        <v>44</v>
      </c>
      <c r="E2359" s="853" t="s">
        <v>59</v>
      </c>
      <c r="F2359" s="854"/>
      <c r="G2359" s="854"/>
      <c r="H2359" s="855"/>
      <c r="I2359" s="845" t="s">
        <v>58</v>
      </c>
      <c r="J2359" s="846"/>
      <c r="K2359" s="847"/>
      <c r="L2359" s="848"/>
      <c r="M2359" s="841" t="s">
        <v>49</v>
      </c>
      <c r="N2359" s="842"/>
      <c r="O2359" s="807" t="s">
        <v>103</v>
      </c>
      <c r="P2359" s="808"/>
      <c r="Q2359" s="808"/>
      <c r="R2359" s="808"/>
      <c r="S2359" s="811" t="s">
        <v>49</v>
      </c>
      <c r="T2359" s="812"/>
      <c r="U2359" s="815" t="s">
        <v>104</v>
      </c>
      <c r="V2359" s="816"/>
      <c r="W2359" s="816"/>
      <c r="X2359" s="816"/>
      <c r="Y2359" s="816"/>
      <c r="Z2359" s="817"/>
      <c r="AA2359" s="821" t="s">
        <v>49</v>
      </c>
      <c r="AB2359" s="822"/>
      <c r="AC2359" s="825" t="s">
        <v>105</v>
      </c>
      <c r="AD2359" s="826"/>
      <c r="AE2359" s="826"/>
      <c r="AF2359" s="827"/>
      <c r="AG2359" s="831" t="s">
        <v>49</v>
      </c>
      <c r="AH2359" s="832"/>
      <c r="AI2359" s="835" t="s">
        <v>23</v>
      </c>
      <c r="AJ2359" s="836"/>
      <c r="AK2359" s="836"/>
      <c r="AL2359" s="837"/>
    </row>
    <row r="2360" spans="1:38" ht="75" customHeight="1" thickBot="1" x14ac:dyDescent="0.3">
      <c r="A2360" s="796"/>
      <c r="B2360" s="797"/>
      <c r="C2360" s="862"/>
      <c r="D2360" s="866"/>
      <c r="E2360" s="856"/>
      <c r="F2360" s="857"/>
      <c r="G2360" s="857"/>
      <c r="H2360" s="858"/>
      <c r="I2360" s="849"/>
      <c r="J2360" s="850"/>
      <c r="K2360" s="851"/>
      <c r="L2360" s="852"/>
      <c r="M2360" s="843"/>
      <c r="N2360" s="844"/>
      <c r="O2360" s="809"/>
      <c r="P2360" s="810"/>
      <c r="Q2360" s="810"/>
      <c r="R2360" s="810"/>
      <c r="S2360" s="813"/>
      <c r="T2360" s="814"/>
      <c r="U2360" s="818"/>
      <c r="V2360" s="819"/>
      <c r="W2360" s="819"/>
      <c r="X2360" s="819"/>
      <c r="Y2360" s="819"/>
      <c r="Z2360" s="820"/>
      <c r="AA2360" s="823"/>
      <c r="AB2360" s="824"/>
      <c r="AC2360" s="828"/>
      <c r="AD2360" s="829"/>
      <c r="AE2360" s="829"/>
      <c r="AF2360" s="830"/>
      <c r="AG2360" s="833"/>
      <c r="AH2360" s="834"/>
      <c r="AI2360" s="838"/>
      <c r="AJ2360" s="839"/>
      <c r="AK2360" s="839"/>
      <c r="AL2360" s="840"/>
    </row>
    <row r="2361" spans="1:38" ht="139.5" customHeight="1" thickBot="1" x14ac:dyDescent="0.3">
      <c r="A2361" s="798"/>
      <c r="B2361" s="799"/>
      <c r="C2361" s="863"/>
      <c r="D2361" s="867"/>
      <c r="E2361" s="91" t="s">
        <v>81</v>
      </c>
      <c r="F2361" s="619" t="s">
        <v>82</v>
      </c>
      <c r="G2361" s="91" t="s">
        <v>83</v>
      </c>
      <c r="H2361" s="619" t="s">
        <v>84</v>
      </c>
      <c r="I2361" s="197" t="s">
        <v>81</v>
      </c>
      <c r="J2361" s="64" t="s">
        <v>92</v>
      </c>
      <c r="K2361" s="197" t="s">
        <v>93</v>
      </c>
      <c r="L2361" s="64" t="s">
        <v>94</v>
      </c>
      <c r="M2361" s="98" t="s">
        <v>85</v>
      </c>
      <c r="N2361" s="207" t="s">
        <v>86</v>
      </c>
      <c r="O2361" s="100" t="s">
        <v>87</v>
      </c>
      <c r="P2361" s="102" t="s">
        <v>101</v>
      </c>
      <c r="Q2361" s="100" t="s">
        <v>88</v>
      </c>
      <c r="R2361" s="102" t="s">
        <v>102</v>
      </c>
      <c r="S2361" s="103" t="s">
        <v>89</v>
      </c>
      <c r="T2361" s="213" t="s">
        <v>90</v>
      </c>
      <c r="U2361" s="104" t="s">
        <v>87</v>
      </c>
      <c r="V2361" s="107" t="s">
        <v>106</v>
      </c>
      <c r="W2361" s="105" t="s">
        <v>107</v>
      </c>
      <c r="X2361" s="108" t="s">
        <v>88</v>
      </c>
      <c r="Y2361" s="107" t="s">
        <v>108</v>
      </c>
      <c r="Z2361" s="105" t="s">
        <v>109</v>
      </c>
      <c r="AA2361" s="110" t="s">
        <v>95</v>
      </c>
      <c r="AB2361" s="111" t="s">
        <v>96</v>
      </c>
      <c r="AC2361" s="112" t="s">
        <v>87</v>
      </c>
      <c r="AD2361" s="113" t="s">
        <v>101</v>
      </c>
      <c r="AE2361" s="112" t="s">
        <v>88</v>
      </c>
      <c r="AF2361" s="113" t="s">
        <v>102</v>
      </c>
      <c r="AG2361" s="114" t="s">
        <v>91</v>
      </c>
      <c r="AH2361" s="115" t="s">
        <v>110</v>
      </c>
      <c r="AI2361" s="120" t="s">
        <v>111</v>
      </c>
      <c r="AJ2361" s="121" t="s">
        <v>112</v>
      </c>
      <c r="AK2361" s="122" t="s">
        <v>39</v>
      </c>
      <c r="AL2361" s="124" t="s">
        <v>57</v>
      </c>
    </row>
    <row r="2362" spans="1:38" ht="38.25" customHeight="1" thickBot="1" x14ac:dyDescent="0.3">
      <c r="A2362" s="708" t="s">
        <v>1</v>
      </c>
      <c r="B2362" s="712"/>
      <c r="C2362" s="5" t="s">
        <v>2</v>
      </c>
      <c r="D2362" s="70" t="s">
        <v>3</v>
      </c>
      <c r="E2362" s="5" t="s">
        <v>4</v>
      </c>
      <c r="F2362" s="208" t="s">
        <v>5</v>
      </c>
      <c r="G2362" s="5" t="s">
        <v>33</v>
      </c>
      <c r="H2362" s="208" t="s">
        <v>34</v>
      </c>
      <c r="I2362" s="198" t="s">
        <v>18</v>
      </c>
      <c r="J2362" s="208" t="s">
        <v>19</v>
      </c>
      <c r="K2362" s="198" t="s">
        <v>20</v>
      </c>
      <c r="L2362" s="208" t="s">
        <v>21</v>
      </c>
      <c r="M2362" s="5" t="s">
        <v>22</v>
      </c>
      <c r="N2362" s="208" t="s">
        <v>35</v>
      </c>
      <c r="O2362" s="5" t="s">
        <v>36</v>
      </c>
      <c r="P2362" s="208" t="s">
        <v>37</v>
      </c>
      <c r="Q2362" s="5" t="s">
        <v>38</v>
      </c>
      <c r="R2362" s="208" t="s">
        <v>24</v>
      </c>
      <c r="S2362" s="5" t="s">
        <v>25</v>
      </c>
      <c r="T2362" s="208" t="s">
        <v>26</v>
      </c>
      <c r="U2362" s="5" t="s">
        <v>27</v>
      </c>
      <c r="V2362" s="321" t="s">
        <v>28</v>
      </c>
      <c r="W2362" s="208" t="s">
        <v>29</v>
      </c>
      <c r="X2362" s="70" t="s">
        <v>30</v>
      </c>
      <c r="Y2362" s="208" t="s">
        <v>31</v>
      </c>
      <c r="Z2362" s="208" t="s">
        <v>32</v>
      </c>
      <c r="AA2362" s="5" t="s">
        <v>51</v>
      </c>
      <c r="AB2362" s="5" t="s">
        <v>52</v>
      </c>
      <c r="AC2362" s="5" t="s">
        <v>53</v>
      </c>
      <c r="AD2362" s="5" t="s">
        <v>54</v>
      </c>
      <c r="AE2362" s="5" t="s">
        <v>55</v>
      </c>
      <c r="AF2362" s="5" t="s">
        <v>56</v>
      </c>
      <c r="AG2362" s="5" t="s">
        <v>60</v>
      </c>
      <c r="AH2362" s="5" t="s">
        <v>61</v>
      </c>
      <c r="AI2362" s="5" t="s">
        <v>62</v>
      </c>
      <c r="AJ2362" s="70" t="s">
        <v>63</v>
      </c>
      <c r="AK2362" s="5" t="s">
        <v>64</v>
      </c>
      <c r="AL2362" s="71" t="s">
        <v>65</v>
      </c>
    </row>
    <row r="2363" spans="1:38" ht="99" customHeight="1" x14ac:dyDescent="0.25">
      <c r="A2363" s="12">
        <v>1</v>
      </c>
      <c r="B2363" s="13" t="s">
        <v>11</v>
      </c>
      <c r="C2363" s="713">
        <v>189638.12</v>
      </c>
      <c r="D2363" s="716">
        <f>C2363-AH2376</f>
        <v>189638.12</v>
      </c>
      <c r="E2363" s="76"/>
      <c r="F2363" s="446"/>
      <c r="G2363" s="76"/>
      <c r="H2363" s="446"/>
      <c r="I2363" s="451"/>
      <c r="J2363" s="41"/>
      <c r="K2363" s="451"/>
      <c r="L2363" s="446"/>
      <c r="M2363" s="76"/>
      <c r="N2363" s="234"/>
      <c r="O2363" s="76"/>
      <c r="P2363" s="234"/>
      <c r="Q2363" s="76"/>
      <c r="R2363" s="234"/>
      <c r="S2363" s="76"/>
      <c r="T2363" s="41"/>
      <c r="U2363" s="76"/>
      <c r="V2363" s="235"/>
      <c r="W2363" s="234"/>
      <c r="X2363" s="76"/>
      <c r="Y2363" s="235"/>
      <c r="Z2363" s="234"/>
      <c r="AA2363" s="76"/>
      <c r="AB2363" s="41"/>
      <c r="AC2363" s="76"/>
      <c r="AD2363" s="41"/>
      <c r="AE2363" s="76"/>
      <c r="AF2363" s="41"/>
      <c r="AG2363" s="76">
        <f>U2363+X2363+AC2363+AE2363</f>
        <v>0</v>
      </c>
      <c r="AH2363" s="41">
        <f>W2363+Z2363+AD2363+AF2363</f>
        <v>0</v>
      </c>
      <c r="AI2363" s="39">
        <f>AD2363/(C2363-AH2370)</f>
        <v>0</v>
      </c>
      <c r="AJ2363" s="90">
        <f>AF2363/(C2363-AH2370)</f>
        <v>0</v>
      </c>
      <c r="AK2363" s="123"/>
      <c r="AL2363" s="125">
        <f>AH2363/C2363</f>
        <v>0</v>
      </c>
    </row>
    <row r="2364" spans="1:38" ht="87" customHeight="1" x14ac:dyDescent="0.25">
      <c r="A2364" s="14">
        <v>2</v>
      </c>
      <c r="B2364" s="15" t="s">
        <v>6</v>
      </c>
      <c r="C2364" s="714"/>
      <c r="D2364" s="717"/>
      <c r="E2364" s="467">
        <v>1</v>
      </c>
      <c r="F2364" s="468">
        <v>18923.27</v>
      </c>
      <c r="G2364" s="434">
        <v>9</v>
      </c>
      <c r="H2364" s="475">
        <v>146252.01</v>
      </c>
      <c r="I2364" s="477">
        <v>0</v>
      </c>
      <c r="J2364" s="437">
        <v>0</v>
      </c>
      <c r="K2364" s="477">
        <v>3</v>
      </c>
      <c r="L2364" s="437">
        <v>129008.29</v>
      </c>
      <c r="M2364" s="248">
        <f t="shared" ref="M2364" si="1625">SUM(I2364,K2364)</f>
        <v>3</v>
      </c>
      <c r="N2364" s="249">
        <f t="shared" ref="N2364" si="1626">SUM(J2364,L2364)</f>
        <v>129008.29</v>
      </c>
      <c r="O2364" s="436">
        <v>0</v>
      </c>
      <c r="P2364" s="428">
        <v>0</v>
      </c>
      <c r="Q2364" s="436">
        <v>0</v>
      </c>
      <c r="R2364" s="428">
        <v>0</v>
      </c>
      <c r="S2364" s="245">
        <f t="shared" ref="S2364" si="1627">O2364+Q2364</f>
        <v>0</v>
      </c>
      <c r="T2364" s="246">
        <f t="shared" ref="T2364" si="1628">P2364+R2364</f>
        <v>0</v>
      </c>
      <c r="U2364" s="443">
        <v>0</v>
      </c>
      <c r="V2364" s="444">
        <v>0</v>
      </c>
      <c r="W2364" s="442">
        <v>0</v>
      </c>
      <c r="X2364" s="452">
        <v>0</v>
      </c>
      <c r="Y2364" s="444">
        <v>0</v>
      </c>
      <c r="Z2364" s="442">
        <v>0</v>
      </c>
      <c r="AA2364" s="239">
        <f t="shared" ref="AA2364" si="1629">U2364+X2364</f>
        <v>0</v>
      </c>
      <c r="AB2364" s="229">
        <f t="shared" ref="AB2364" si="1630">W2364+Z2364</f>
        <v>0</v>
      </c>
      <c r="AC2364" s="425">
        <v>0</v>
      </c>
      <c r="AD2364" s="431">
        <v>0</v>
      </c>
      <c r="AE2364" s="425">
        <v>0</v>
      </c>
      <c r="AF2364" s="431">
        <v>0</v>
      </c>
      <c r="AG2364" s="261">
        <f t="shared" ref="AG2364:AG2367" si="1631">U2364+X2364+AC2364+AE2364</f>
        <v>0</v>
      </c>
      <c r="AH2364" s="262">
        <f t="shared" ref="AH2364:AH2367" si="1632">W2364+Z2364+AD2364+AF2364</f>
        <v>0</v>
      </c>
      <c r="AI2364" s="67">
        <f>AD2364/(C2363-AH2370)</f>
        <v>0</v>
      </c>
      <c r="AJ2364" s="66">
        <f>AF2364/(C2363-AH2370)</f>
        <v>0</v>
      </c>
      <c r="AK2364" s="123"/>
      <c r="AL2364" s="126">
        <f>AH2364/C2363</f>
        <v>0</v>
      </c>
    </row>
    <row r="2365" spans="1:38" ht="85.5" customHeight="1" x14ac:dyDescent="0.25">
      <c r="A2365" s="14">
        <v>3</v>
      </c>
      <c r="B2365" s="15" t="s">
        <v>13</v>
      </c>
      <c r="C2365" s="714"/>
      <c r="D2365" s="717"/>
      <c r="E2365" s="500"/>
      <c r="F2365" s="501"/>
      <c r="G2365" s="502"/>
      <c r="H2365" s="503"/>
      <c r="I2365" s="499"/>
      <c r="J2365" s="503"/>
      <c r="K2365" s="499"/>
      <c r="L2365" s="503"/>
      <c r="M2365" s="267"/>
      <c r="N2365" s="266"/>
      <c r="O2365" s="502"/>
      <c r="P2365" s="503"/>
      <c r="Q2365" s="502"/>
      <c r="R2365" s="503"/>
      <c r="S2365" s="267"/>
      <c r="T2365" s="266"/>
      <c r="U2365" s="502"/>
      <c r="V2365" s="505"/>
      <c r="W2365" s="503"/>
      <c r="X2365" s="504"/>
      <c r="Y2365" s="505"/>
      <c r="Z2365" s="503"/>
      <c r="AA2365" s="267"/>
      <c r="AB2365" s="266"/>
      <c r="AC2365" s="502"/>
      <c r="AD2365" s="503"/>
      <c r="AE2365" s="502"/>
      <c r="AF2365" s="503"/>
      <c r="AG2365" s="267">
        <f t="shared" si="1631"/>
        <v>0</v>
      </c>
      <c r="AH2365" s="266">
        <f t="shared" si="1632"/>
        <v>0</v>
      </c>
      <c r="AI2365" s="169">
        <f>AD2365/(C2363-AH2370)</f>
        <v>0</v>
      </c>
      <c r="AJ2365" s="170">
        <f>AF2365/(C2363-AH2370)</f>
        <v>0</v>
      </c>
      <c r="AK2365" s="171"/>
      <c r="AL2365" s="172">
        <f>AH2365/C2363</f>
        <v>0</v>
      </c>
    </row>
    <row r="2366" spans="1:38" ht="101.25" customHeight="1" x14ac:dyDescent="0.25">
      <c r="A2366" s="14">
        <v>4</v>
      </c>
      <c r="B2366" s="15" t="s">
        <v>14</v>
      </c>
      <c r="C2366" s="714"/>
      <c r="D2366" s="717"/>
      <c r="E2366" s="500"/>
      <c r="F2366" s="501"/>
      <c r="G2366" s="502"/>
      <c r="H2366" s="503"/>
      <c r="I2366" s="499"/>
      <c r="J2366" s="503"/>
      <c r="K2366" s="499"/>
      <c r="L2366" s="503"/>
      <c r="M2366" s="267"/>
      <c r="N2366" s="266"/>
      <c r="O2366" s="502"/>
      <c r="P2366" s="503"/>
      <c r="Q2366" s="502"/>
      <c r="R2366" s="503"/>
      <c r="S2366" s="267"/>
      <c r="T2366" s="266"/>
      <c r="U2366" s="502"/>
      <c r="V2366" s="505"/>
      <c r="W2366" s="503"/>
      <c r="X2366" s="504"/>
      <c r="Y2366" s="505"/>
      <c r="Z2366" s="503"/>
      <c r="AA2366" s="267"/>
      <c r="AB2366" s="266"/>
      <c r="AC2366" s="502"/>
      <c r="AD2366" s="503"/>
      <c r="AE2366" s="502"/>
      <c r="AF2366" s="503"/>
      <c r="AG2366" s="267">
        <f t="shared" si="1631"/>
        <v>0</v>
      </c>
      <c r="AH2366" s="266">
        <f t="shared" si="1632"/>
        <v>0</v>
      </c>
      <c r="AI2366" s="169">
        <f>AD2366/(C2363-AH2370)</f>
        <v>0</v>
      </c>
      <c r="AJ2366" s="170">
        <f>AF2366/(C2363-AH2370)</f>
        <v>0</v>
      </c>
      <c r="AK2366" s="171"/>
      <c r="AL2366" s="172">
        <f>AH2366/C2363</f>
        <v>0</v>
      </c>
    </row>
    <row r="2367" spans="1:38" ht="138" customHeight="1" x14ac:dyDescent="0.25">
      <c r="A2367" s="14">
        <v>5</v>
      </c>
      <c r="B2367" s="15" t="s">
        <v>99</v>
      </c>
      <c r="C2367" s="714"/>
      <c r="D2367" s="717"/>
      <c r="E2367" s="467">
        <v>0</v>
      </c>
      <c r="F2367" s="468">
        <v>0</v>
      </c>
      <c r="G2367" s="434">
        <v>2</v>
      </c>
      <c r="H2367" s="475">
        <v>126987.35</v>
      </c>
      <c r="I2367" s="477">
        <v>0</v>
      </c>
      <c r="J2367" s="437">
        <v>0</v>
      </c>
      <c r="K2367" s="477">
        <v>2</v>
      </c>
      <c r="L2367" s="437">
        <v>60629.83</v>
      </c>
      <c r="M2367" s="248">
        <f t="shared" ref="M2367" si="1633">SUM(I2367,K2367)</f>
        <v>2</v>
      </c>
      <c r="N2367" s="249">
        <f t="shared" ref="N2367" si="1634">SUM(J2367,L2367)</f>
        <v>60629.83</v>
      </c>
      <c r="O2367" s="436">
        <v>0</v>
      </c>
      <c r="P2367" s="428">
        <v>0</v>
      </c>
      <c r="Q2367" s="436">
        <v>0</v>
      </c>
      <c r="R2367" s="428">
        <v>0</v>
      </c>
      <c r="S2367" s="245">
        <f t="shared" ref="S2367" si="1635">O2367+Q2367</f>
        <v>0</v>
      </c>
      <c r="T2367" s="246">
        <f t="shared" ref="T2367" si="1636">P2367+R2367</f>
        <v>0</v>
      </c>
      <c r="U2367" s="443">
        <v>0</v>
      </c>
      <c r="V2367" s="444">
        <v>0</v>
      </c>
      <c r="W2367" s="442">
        <v>0</v>
      </c>
      <c r="X2367" s="452">
        <v>0</v>
      </c>
      <c r="Y2367" s="444">
        <v>0</v>
      </c>
      <c r="Z2367" s="442">
        <v>0</v>
      </c>
      <c r="AA2367" s="239">
        <f t="shared" ref="AA2367" si="1637">U2367+X2367</f>
        <v>0</v>
      </c>
      <c r="AB2367" s="229">
        <f t="shared" ref="AB2367" si="1638">W2367+Z2367</f>
        <v>0</v>
      </c>
      <c r="AC2367" s="425">
        <v>0</v>
      </c>
      <c r="AD2367" s="431">
        <v>0</v>
      </c>
      <c r="AE2367" s="425">
        <v>0</v>
      </c>
      <c r="AF2367" s="431">
        <v>0</v>
      </c>
      <c r="AG2367" s="261">
        <f t="shared" si="1631"/>
        <v>0</v>
      </c>
      <c r="AH2367" s="262">
        <f t="shared" si="1632"/>
        <v>0</v>
      </c>
      <c r="AI2367" s="67">
        <f>AD2367/(C2363-AH2370)</f>
        <v>0</v>
      </c>
      <c r="AJ2367" s="66">
        <f>AF2367/(C2363-AH2370)</f>
        <v>0</v>
      </c>
      <c r="AK2367" s="123"/>
      <c r="AL2367" s="126">
        <f>AH2367/C2363</f>
        <v>0</v>
      </c>
    </row>
    <row r="2368" spans="1:38" ht="116.25" customHeight="1" x14ac:dyDescent="0.25">
      <c r="A2368" s="14">
        <v>6</v>
      </c>
      <c r="B2368" s="15" t="s">
        <v>16</v>
      </c>
      <c r="C2368" s="714"/>
      <c r="D2368" s="717"/>
      <c r="E2368" s="163"/>
      <c r="F2368" s="501"/>
      <c r="G2368" s="165"/>
      <c r="H2368" s="503"/>
      <c r="I2368" s="504"/>
      <c r="J2368" s="166"/>
      <c r="K2368" s="504"/>
      <c r="L2368" s="503"/>
      <c r="M2368" s="167"/>
      <c r="N2368" s="266"/>
      <c r="O2368" s="165"/>
      <c r="P2368" s="266"/>
      <c r="Q2368" s="165"/>
      <c r="R2368" s="266"/>
      <c r="S2368" s="167"/>
      <c r="T2368" s="166"/>
      <c r="U2368" s="165"/>
      <c r="V2368" s="168"/>
      <c r="W2368" s="266"/>
      <c r="X2368" s="167"/>
      <c r="Y2368" s="168"/>
      <c r="Z2368" s="266"/>
      <c r="AA2368" s="167"/>
      <c r="AB2368" s="166"/>
      <c r="AC2368" s="165"/>
      <c r="AD2368" s="166"/>
      <c r="AE2368" s="165"/>
      <c r="AF2368" s="166"/>
      <c r="AG2368" s="167">
        <f t="shared" ref="AG2368:AG2375" si="1639">U2368+X2368+AC2368+AE2368</f>
        <v>0</v>
      </c>
      <c r="AH2368" s="166">
        <f t="shared" ref="AH2368:AH2375" si="1640">W2368+Z2368+AD2368+AF2368</f>
        <v>0</v>
      </c>
      <c r="AI2368" s="169">
        <f>AD2368/(C2363-AH2370)</f>
        <v>0</v>
      </c>
      <c r="AJ2368" s="170">
        <f>AF2368/(C2363-AH2370)</f>
        <v>0</v>
      </c>
      <c r="AK2368" s="171"/>
      <c r="AL2368" s="172">
        <f>AH2368/C2363</f>
        <v>0</v>
      </c>
    </row>
    <row r="2369" spans="1:38" ht="65.25" customHeight="1" x14ac:dyDescent="0.25">
      <c r="A2369" s="14">
        <v>7</v>
      </c>
      <c r="B2369" s="15" t="s">
        <v>98</v>
      </c>
      <c r="C2369" s="714"/>
      <c r="D2369" s="717"/>
      <c r="E2369" s="163"/>
      <c r="F2369" s="501"/>
      <c r="G2369" s="165"/>
      <c r="H2369" s="503"/>
      <c r="I2369" s="504"/>
      <c r="J2369" s="166"/>
      <c r="K2369" s="504"/>
      <c r="L2369" s="503"/>
      <c r="M2369" s="167"/>
      <c r="N2369" s="266"/>
      <c r="O2369" s="165"/>
      <c r="P2369" s="266"/>
      <c r="Q2369" s="165"/>
      <c r="R2369" s="266"/>
      <c r="S2369" s="167"/>
      <c r="T2369" s="166"/>
      <c r="U2369" s="165"/>
      <c r="V2369" s="168"/>
      <c r="W2369" s="266"/>
      <c r="X2369" s="167"/>
      <c r="Y2369" s="168"/>
      <c r="Z2369" s="266"/>
      <c r="AA2369" s="167"/>
      <c r="AB2369" s="188"/>
      <c r="AC2369" s="165"/>
      <c r="AD2369" s="166"/>
      <c r="AE2369" s="165"/>
      <c r="AF2369" s="166"/>
      <c r="AG2369" s="162">
        <f t="shared" si="1639"/>
        <v>0</v>
      </c>
      <c r="AH2369" s="166">
        <f t="shared" si="1640"/>
        <v>0</v>
      </c>
      <c r="AI2369" s="169">
        <f>AD2369/(C2363-AH2370)</f>
        <v>0</v>
      </c>
      <c r="AJ2369" s="170">
        <f>AF2369/(C2363-AH2370)</f>
        <v>0</v>
      </c>
      <c r="AK2369" s="171"/>
      <c r="AL2369" s="173">
        <f>AH2369/C2363</f>
        <v>0</v>
      </c>
    </row>
    <row r="2370" spans="1:38" ht="59.25" customHeight="1" x14ac:dyDescent="0.25">
      <c r="A2370" s="14">
        <v>8</v>
      </c>
      <c r="B2370" s="15" t="s">
        <v>97</v>
      </c>
      <c r="C2370" s="714"/>
      <c r="D2370" s="717"/>
      <c r="E2370" s="189"/>
      <c r="F2370" s="190"/>
      <c r="G2370" s="174"/>
      <c r="H2370" s="175"/>
      <c r="I2370" s="504"/>
      <c r="J2370" s="166"/>
      <c r="K2370" s="504"/>
      <c r="L2370" s="503"/>
      <c r="M2370" s="191"/>
      <c r="N2370" s="265"/>
      <c r="O2370" s="174"/>
      <c r="P2370" s="175"/>
      <c r="Q2370" s="174"/>
      <c r="R2370" s="175"/>
      <c r="S2370" s="191"/>
      <c r="T2370" s="164"/>
      <c r="U2370" s="165"/>
      <c r="V2370" s="168"/>
      <c r="W2370" s="266"/>
      <c r="X2370" s="167"/>
      <c r="Y2370" s="168"/>
      <c r="Z2370" s="266"/>
      <c r="AA2370" s="191"/>
      <c r="AB2370" s="164"/>
      <c r="AC2370" s="165"/>
      <c r="AD2370" s="166"/>
      <c r="AE2370" s="165"/>
      <c r="AF2370" s="166"/>
      <c r="AG2370" s="167">
        <f t="shared" si="1639"/>
        <v>0</v>
      </c>
      <c r="AH2370" s="166">
        <f t="shared" si="1640"/>
        <v>0</v>
      </c>
      <c r="AI2370" s="169" t="e">
        <f t="shared" ref="AI2370" si="1641">AD2370/(C2365-AH2372)</f>
        <v>#DIV/0!</v>
      </c>
      <c r="AJ2370" s="170">
        <f>AF2370/(C2363-AH2370)</f>
        <v>0</v>
      </c>
      <c r="AK2370" s="171">
        <f>AH2376/C2363</f>
        <v>0</v>
      </c>
      <c r="AL2370" s="172">
        <f>AH2370/C2363</f>
        <v>0</v>
      </c>
    </row>
    <row r="2371" spans="1:38" ht="60" customHeight="1" x14ac:dyDescent="0.25">
      <c r="A2371" s="14">
        <v>9</v>
      </c>
      <c r="B2371" s="15" t="s">
        <v>7</v>
      </c>
      <c r="C2371" s="714"/>
      <c r="D2371" s="717"/>
      <c r="E2371" s="163"/>
      <c r="F2371" s="501"/>
      <c r="G2371" s="165"/>
      <c r="H2371" s="503"/>
      <c r="I2371" s="504"/>
      <c r="J2371" s="166"/>
      <c r="K2371" s="504"/>
      <c r="L2371" s="503"/>
      <c r="M2371" s="167"/>
      <c r="N2371" s="266"/>
      <c r="O2371" s="165"/>
      <c r="P2371" s="266"/>
      <c r="Q2371" s="165"/>
      <c r="R2371" s="266"/>
      <c r="S2371" s="167"/>
      <c r="T2371" s="166"/>
      <c r="U2371" s="165"/>
      <c r="V2371" s="168"/>
      <c r="W2371" s="266"/>
      <c r="X2371" s="167"/>
      <c r="Y2371" s="168"/>
      <c r="Z2371" s="266"/>
      <c r="AA2371" s="167"/>
      <c r="AB2371" s="166"/>
      <c r="AC2371" s="165"/>
      <c r="AD2371" s="166"/>
      <c r="AE2371" s="165"/>
      <c r="AF2371" s="166"/>
      <c r="AG2371" s="167">
        <f t="shared" si="1639"/>
        <v>0</v>
      </c>
      <c r="AH2371" s="166">
        <f t="shared" si="1640"/>
        <v>0</v>
      </c>
      <c r="AI2371" s="169">
        <f>AD2371/(C2363-AH2370)</f>
        <v>0</v>
      </c>
      <c r="AJ2371" s="170">
        <f>AF2371/(C2363-AH2370)</f>
        <v>0</v>
      </c>
      <c r="AK2371" s="171"/>
      <c r="AL2371" s="172">
        <f>AH2371/C2363</f>
        <v>0</v>
      </c>
    </row>
    <row r="2372" spans="1:38" ht="73.5" customHeight="1" x14ac:dyDescent="0.25">
      <c r="A2372" s="14">
        <v>10</v>
      </c>
      <c r="B2372" s="15" t="s">
        <v>8</v>
      </c>
      <c r="C2372" s="714"/>
      <c r="D2372" s="717"/>
      <c r="E2372" s="163"/>
      <c r="F2372" s="501"/>
      <c r="G2372" s="165"/>
      <c r="H2372" s="503"/>
      <c r="I2372" s="504"/>
      <c r="J2372" s="166"/>
      <c r="K2372" s="504"/>
      <c r="L2372" s="503"/>
      <c r="M2372" s="167"/>
      <c r="N2372" s="266"/>
      <c r="O2372" s="165"/>
      <c r="P2372" s="266"/>
      <c r="Q2372" s="165"/>
      <c r="R2372" s="266"/>
      <c r="S2372" s="167"/>
      <c r="T2372" s="166"/>
      <c r="U2372" s="165"/>
      <c r="V2372" s="168"/>
      <c r="W2372" s="266"/>
      <c r="X2372" s="167"/>
      <c r="Y2372" s="168"/>
      <c r="Z2372" s="266"/>
      <c r="AA2372" s="167"/>
      <c r="AB2372" s="166"/>
      <c r="AC2372" s="174"/>
      <c r="AD2372" s="175"/>
      <c r="AE2372" s="174"/>
      <c r="AF2372" s="175"/>
      <c r="AG2372" s="167">
        <f t="shared" si="1639"/>
        <v>0</v>
      </c>
      <c r="AH2372" s="166">
        <f t="shared" si="1640"/>
        <v>0</v>
      </c>
      <c r="AI2372" s="169">
        <f>AD2372/(C2363-AH2370)</f>
        <v>0</v>
      </c>
      <c r="AJ2372" s="170">
        <f>AF2372/(C2363-AH2370)</f>
        <v>0</v>
      </c>
      <c r="AK2372" s="171"/>
      <c r="AL2372" s="172">
        <f>AH2372/C2363</f>
        <v>0</v>
      </c>
    </row>
    <row r="2373" spans="1:38" ht="120" customHeight="1" x14ac:dyDescent="0.25">
      <c r="A2373" s="14">
        <v>11</v>
      </c>
      <c r="B2373" s="15" t="s">
        <v>12</v>
      </c>
      <c r="C2373" s="714"/>
      <c r="D2373" s="717"/>
      <c r="E2373" s="163"/>
      <c r="F2373" s="501"/>
      <c r="G2373" s="165"/>
      <c r="H2373" s="503"/>
      <c r="I2373" s="504"/>
      <c r="J2373" s="166"/>
      <c r="K2373" s="504"/>
      <c r="L2373" s="503"/>
      <c r="M2373" s="167"/>
      <c r="N2373" s="266"/>
      <c r="O2373" s="165"/>
      <c r="P2373" s="266"/>
      <c r="Q2373" s="165"/>
      <c r="R2373" s="266"/>
      <c r="S2373" s="167"/>
      <c r="T2373" s="166"/>
      <c r="U2373" s="165"/>
      <c r="V2373" s="168"/>
      <c r="W2373" s="266"/>
      <c r="X2373" s="167"/>
      <c r="Y2373" s="168"/>
      <c r="Z2373" s="266"/>
      <c r="AA2373" s="167"/>
      <c r="AB2373" s="166"/>
      <c r="AC2373" s="165"/>
      <c r="AD2373" s="166"/>
      <c r="AE2373" s="165"/>
      <c r="AF2373" s="166"/>
      <c r="AG2373" s="167">
        <f t="shared" si="1639"/>
        <v>0</v>
      </c>
      <c r="AH2373" s="166">
        <f t="shared" si="1640"/>
        <v>0</v>
      </c>
      <c r="AI2373" s="169">
        <f>AD2373/(C2363-AH2370)</f>
        <v>0</v>
      </c>
      <c r="AJ2373" s="170">
        <f>AF2373/(C2363-AH2370)</f>
        <v>0</v>
      </c>
      <c r="AK2373" s="171"/>
      <c r="AL2373" s="172">
        <f>AH2373/C2363</f>
        <v>0</v>
      </c>
    </row>
    <row r="2374" spans="1:38" ht="63.75" customHeight="1" x14ac:dyDescent="0.25">
      <c r="A2374" s="14">
        <v>12</v>
      </c>
      <c r="B2374" s="15" t="s">
        <v>9</v>
      </c>
      <c r="C2374" s="714"/>
      <c r="D2374" s="717"/>
      <c r="E2374" s="163"/>
      <c r="F2374" s="501"/>
      <c r="G2374" s="165"/>
      <c r="H2374" s="503"/>
      <c r="I2374" s="504"/>
      <c r="J2374" s="166"/>
      <c r="K2374" s="504"/>
      <c r="L2374" s="503"/>
      <c r="M2374" s="167"/>
      <c r="N2374" s="266"/>
      <c r="O2374" s="165"/>
      <c r="P2374" s="266"/>
      <c r="Q2374" s="165"/>
      <c r="R2374" s="266"/>
      <c r="S2374" s="167"/>
      <c r="T2374" s="166"/>
      <c r="U2374" s="165"/>
      <c r="V2374" s="168"/>
      <c r="W2374" s="266"/>
      <c r="X2374" s="167"/>
      <c r="Y2374" s="168"/>
      <c r="Z2374" s="266"/>
      <c r="AA2374" s="167"/>
      <c r="AB2374" s="166"/>
      <c r="AC2374" s="165"/>
      <c r="AD2374" s="166"/>
      <c r="AE2374" s="165"/>
      <c r="AF2374" s="166"/>
      <c r="AG2374" s="167">
        <f t="shared" si="1639"/>
        <v>0</v>
      </c>
      <c r="AH2374" s="166">
        <f t="shared" si="1640"/>
        <v>0</v>
      </c>
      <c r="AI2374" s="169">
        <f>AD2374/(C2363-AH2370)</f>
        <v>0</v>
      </c>
      <c r="AJ2374" s="170">
        <f>AF2374/(C2363-AH2370)</f>
        <v>0</v>
      </c>
      <c r="AK2374" s="171"/>
      <c r="AL2374" s="172">
        <f>AH2374/C2363</f>
        <v>0</v>
      </c>
    </row>
    <row r="2375" spans="1:38" ht="62.25" customHeight="1" thickBot="1" x14ac:dyDescent="0.3">
      <c r="A2375" s="16">
        <v>13</v>
      </c>
      <c r="B2375" s="17" t="s">
        <v>10</v>
      </c>
      <c r="C2375" s="715"/>
      <c r="D2375" s="718"/>
      <c r="E2375" s="176"/>
      <c r="F2375" s="177"/>
      <c r="G2375" s="178"/>
      <c r="H2375" s="179"/>
      <c r="I2375" s="269"/>
      <c r="J2375" s="180"/>
      <c r="K2375" s="269"/>
      <c r="L2375" s="268"/>
      <c r="M2375" s="181"/>
      <c r="N2375" s="268"/>
      <c r="O2375" s="178"/>
      <c r="P2375" s="179"/>
      <c r="Q2375" s="178"/>
      <c r="R2375" s="179"/>
      <c r="S2375" s="182"/>
      <c r="T2375" s="179"/>
      <c r="U2375" s="178"/>
      <c r="V2375" s="183"/>
      <c r="W2375" s="179"/>
      <c r="X2375" s="182"/>
      <c r="Y2375" s="183"/>
      <c r="Z2375" s="179"/>
      <c r="AA2375" s="182"/>
      <c r="AB2375" s="179"/>
      <c r="AC2375" s="178"/>
      <c r="AD2375" s="179"/>
      <c r="AE2375" s="178"/>
      <c r="AF2375" s="179"/>
      <c r="AG2375" s="182">
        <f t="shared" si="1639"/>
        <v>0</v>
      </c>
      <c r="AH2375" s="179">
        <f t="shared" si="1640"/>
        <v>0</v>
      </c>
      <c r="AI2375" s="184">
        <f>AD2375/(C2363-AH2370)</f>
        <v>0</v>
      </c>
      <c r="AJ2375" s="185">
        <f>AF2375/(C2363-AH2370)</f>
        <v>0</v>
      </c>
      <c r="AK2375" s="186"/>
      <c r="AL2375" s="187">
        <f>AH2375/C2363</f>
        <v>0</v>
      </c>
    </row>
    <row r="2376" spans="1:38" ht="29.25" customHeight="1" thickBot="1" x14ac:dyDescent="0.3">
      <c r="A2376" s="719" t="s">
        <v>40</v>
      </c>
      <c r="B2376" s="720"/>
      <c r="C2376" s="11">
        <f>C2363</f>
        <v>189638.12</v>
      </c>
      <c r="D2376" s="11">
        <f>D2363</f>
        <v>189638.12</v>
      </c>
      <c r="E2376" s="56">
        <f t="shared" ref="E2376:L2376" si="1642">SUM(E2363:E2375)</f>
        <v>1</v>
      </c>
      <c r="F2376" s="236">
        <f t="shared" si="1642"/>
        <v>18923.27</v>
      </c>
      <c r="G2376" s="56">
        <f t="shared" si="1642"/>
        <v>11</v>
      </c>
      <c r="H2376" s="236">
        <f t="shared" si="1642"/>
        <v>273239.36</v>
      </c>
      <c r="I2376" s="241">
        <f t="shared" si="1642"/>
        <v>0</v>
      </c>
      <c r="J2376" s="57">
        <f t="shared" si="1642"/>
        <v>0</v>
      </c>
      <c r="K2376" s="241">
        <f t="shared" si="1642"/>
        <v>5</v>
      </c>
      <c r="L2376" s="244">
        <f t="shared" si="1642"/>
        <v>189638.12</v>
      </c>
      <c r="M2376" s="51">
        <f>SUM(M2363:M2375)</f>
        <v>5</v>
      </c>
      <c r="N2376" s="244">
        <f>SUM(N2363:N2375)</f>
        <v>189638.12</v>
      </c>
      <c r="O2376" s="97">
        <f>SUM(O2363:O2375)</f>
        <v>0</v>
      </c>
      <c r="P2376" s="236">
        <f>SUM(P2363:P2375)</f>
        <v>0</v>
      </c>
      <c r="Q2376" s="86">
        <f t="shared" ref="Q2376:AJ2376" si="1643">SUM(Q2363:Q2375)</f>
        <v>0</v>
      </c>
      <c r="R2376" s="236">
        <f t="shared" si="1643"/>
        <v>0</v>
      </c>
      <c r="S2376" s="75">
        <f t="shared" si="1643"/>
        <v>0</v>
      </c>
      <c r="T2376" s="46">
        <f t="shared" si="1643"/>
        <v>0</v>
      </c>
      <c r="U2376" s="86">
        <f t="shared" si="1643"/>
        <v>0</v>
      </c>
      <c r="V2376" s="236">
        <f t="shared" si="1643"/>
        <v>0</v>
      </c>
      <c r="W2376" s="236">
        <f t="shared" si="1643"/>
        <v>0</v>
      </c>
      <c r="X2376" s="75">
        <f t="shared" si="1643"/>
        <v>0</v>
      </c>
      <c r="Y2376" s="236">
        <f t="shared" si="1643"/>
        <v>0</v>
      </c>
      <c r="Z2376" s="236">
        <f t="shared" si="1643"/>
        <v>0</v>
      </c>
      <c r="AA2376" s="75">
        <f t="shared" si="1643"/>
        <v>0</v>
      </c>
      <c r="AB2376" s="46">
        <f t="shared" si="1643"/>
        <v>0</v>
      </c>
      <c r="AC2376" s="86">
        <f t="shared" si="1643"/>
        <v>0</v>
      </c>
      <c r="AD2376" s="46">
        <f t="shared" si="1643"/>
        <v>0</v>
      </c>
      <c r="AE2376" s="86">
        <f t="shared" si="1643"/>
        <v>0</v>
      </c>
      <c r="AF2376" s="46">
        <f t="shared" si="1643"/>
        <v>0</v>
      </c>
      <c r="AG2376" s="75">
        <f t="shared" si="1643"/>
        <v>0</v>
      </c>
      <c r="AH2376" s="46">
        <f t="shared" si="1643"/>
        <v>0</v>
      </c>
      <c r="AI2376" s="87" t="e">
        <f t="shared" si="1643"/>
        <v>#DIV/0!</v>
      </c>
      <c r="AJ2376" s="87">
        <f t="shared" si="1643"/>
        <v>0</v>
      </c>
      <c r="AK2376" s="130">
        <f>AK2370</f>
        <v>0</v>
      </c>
      <c r="AL2376" s="128">
        <f>AH2376/C2363</f>
        <v>0</v>
      </c>
    </row>
    <row r="2377" spans="1:38" ht="21.75" thickBot="1" x14ac:dyDescent="0.3">
      <c r="AF2377" s="24" t="s">
        <v>113</v>
      </c>
      <c r="AG2377" s="72">
        <v>4.3499999999999996</v>
      </c>
      <c r="AH2377" s="25">
        <f>AH2376/AG2377</f>
        <v>0</v>
      </c>
    </row>
    <row r="2378" spans="1:38" ht="15.75" thickTop="1" x14ac:dyDescent="0.25">
      <c r="A2378" s="721" t="s">
        <v>45</v>
      </c>
      <c r="B2378" s="722"/>
      <c r="C2378" s="722"/>
      <c r="D2378" s="722"/>
      <c r="E2378" s="722"/>
      <c r="F2378" s="722"/>
      <c r="G2378" s="722"/>
      <c r="H2378" s="722"/>
      <c r="I2378" s="722"/>
      <c r="J2378" s="722"/>
      <c r="K2378" s="723"/>
      <c r="L2378" s="722"/>
      <c r="M2378" s="722"/>
      <c r="N2378" s="722"/>
      <c r="O2378" s="722"/>
      <c r="P2378" s="722"/>
      <c r="Q2378" s="724"/>
    </row>
    <row r="2379" spans="1:38" ht="18.75" x14ac:dyDescent="0.3">
      <c r="A2379" s="725"/>
      <c r="B2379" s="726"/>
      <c r="C2379" s="726"/>
      <c r="D2379" s="726"/>
      <c r="E2379" s="726"/>
      <c r="F2379" s="726"/>
      <c r="G2379" s="726"/>
      <c r="H2379" s="726"/>
      <c r="I2379" s="726"/>
      <c r="J2379" s="726"/>
      <c r="K2379" s="727"/>
      <c r="L2379" s="726"/>
      <c r="M2379" s="726"/>
      <c r="N2379" s="726"/>
      <c r="O2379" s="726"/>
      <c r="P2379" s="726"/>
      <c r="Q2379" s="728"/>
      <c r="AF2379" s="33"/>
    </row>
    <row r="2380" spans="1:38" ht="15.75" x14ac:dyDescent="0.25">
      <c r="A2380" s="725"/>
      <c r="B2380" s="726"/>
      <c r="C2380" s="726"/>
      <c r="D2380" s="726"/>
      <c r="E2380" s="726"/>
      <c r="F2380" s="726"/>
      <c r="G2380" s="726"/>
      <c r="H2380" s="726"/>
      <c r="I2380" s="726"/>
      <c r="J2380" s="726"/>
      <c r="K2380" s="727"/>
      <c r="L2380" s="726"/>
      <c r="M2380" s="726"/>
      <c r="N2380" s="726"/>
      <c r="O2380" s="726"/>
      <c r="P2380" s="726"/>
      <c r="Q2380" s="728"/>
      <c r="AE2380" s="34" t="s">
        <v>66</v>
      </c>
      <c r="AF2380" s="24"/>
    </row>
    <row r="2381" spans="1:38" ht="15.75" x14ac:dyDescent="0.25">
      <c r="A2381" s="725"/>
      <c r="B2381" s="726"/>
      <c r="C2381" s="726"/>
      <c r="D2381" s="726"/>
      <c r="E2381" s="726"/>
      <c r="F2381" s="726"/>
      <c r="G2381" s="726"/>
      <c r="H2381" s="726"/>
      <c r="I2381" s="726"/>
      <c r="J2381" s="726"/>
      <c r="K2381" s="727"/>
      <c r="L2381" s="726"/>
      <c r="M2381" s="726"/>
      <c r="N2381" s="726"/>
      <c r="O2381" s="726"/>
      <c r="P2381" s="726"/>
      <c r="Q2381" s="728"/>
      <c r="AE2381" s="34" t="s">
        <v>46</v>
      </c>
      <c r="AF2381" s="54">
        <f>(Z2376-Z2370)+(AF2376-AF2370)</f>
        <v>0</v>
      </c>
    </row>
    <row r="2382" spans="1:38" ht="15.75" x14ac:dyDescent="0.25">
      <c r="A2382" s="725"/>
      <c r="B2382" s="726"/>
      <c r="C2382" s="726"/>
      <c r="D2382" s="726"/>
      <c r="E2382" s="726"/>
      <c r="F2382" s="726"/>
      <c r="G2382" s="726"/>
      <c r="H2382" s="726"/>
      <c r="I2382" s="726"/>
      <c r="J2382" s="726"/>
      <c r="K2382" s="727"/>
      <c r="L2382" s="726"/>
      <c r="M2382" s="726"/>
      <c r="N2382" s="726"/>
      <c r="O2382" s="726"/>
      <c r="P2382" s="726"/>
      <c r="Q2382" s="728"/>
      <c r="AE2382" s="34" t="s">
        <v>47</v>
      </c>
      <c r="AF2382" s="54">
        <f>W2376+AD2376</f>
        <v>0</v>
      </c>
    </row>
    <row r="2383" spans="1:38" ht="15.75" x14ac:dyDescent="0.25">
      <c r="A2383" s="725"/>
      <c r="B2383" s="726"/>
      <c r="C2383" s="726"/>
      <c r="D2383" s="726"/>
      <c r="E2383" s="726"/>
      <c r="F2383" s="726"/>
      <c r="G2383" s="726"/>
      <c r="H2383" s="726"/>
      <c r="I2383" s="726"/>
      <c r="J2383" s="726"/>
      <c r="K2383" s="727"/>
      <c r="L2383" s="726"/>
      <c r="M2383" s="726"/>
      <c r="N2383" s="726"/>
      <c r="O2383" s="726"/>
      <c r="P2383" s="726"/>
      <c r="Q2383" s="728"/>
      <c r="AE2383" s="34" t="s">
        <v>48</v>
      </c>
      <c r="AF2383" s="54">
        <f>Z2370+AF2370</f>
        <v>0</v>
      </c>
    </row>
    <row r="2384" spans="1:38" ht="15.75" x14ac:dyDescent="0.25">
      <c r="A2384" s="725"/>
      <c r="B2384" s="726"/>
      <c r="C2384" s="726"/>
      <c r="D2384" s="726"/>
      <c r="E2384" s="726"/>
      <c r="F2384" s="726"/>
      <c r="G2384" s="726"/>
      <c r="H2384" s="726"/>
      <c r="I2384" s="726"/>
      <c r="J2384" s="726"/>
      <c r="K2384" s="727"/>
      <c r="L2384" s="726"/>
      <c r="M2384" s="726"/>
      <c r="N2384" s="726"/>
      <c r="O2384" s="726"/>
      <c r="P2384" s="726"/>
      <c r="Q2384" s="728"/>
      <c r="AE2384" s="34" t="s">
        <v>49</v>
      </c>
      <c r="AF2384" s="55">
        <f>SUM(AF2381:AF2383)</f>
        <v>0</v>
      </c>
    </row>
    <row r="2385" spans="1:39" x14ac:dyDescent="0.25">
      <c r="A2385" s="725"/>
      <c r="B2385" s="726"/>
      <c r="C2385" s="726"/>
      <c r="D2385" s="726"/>
      <c r="E2385" s="726"/>
      <c r="F2385" s="726"/>
      <c r="G2385" s="726"/>
      <c r="H2385" s="726"/>
      <c r="I2385" s="726"/>
      <c r="J2385" s="726"/>
      <c r="K2385" s="727"/>
      <c r="L2385" s="726"/>
      <c r="M2385" s="726"/>
      <c r="N2385" s="726"/>
      <c r="O2385" s="726"/>
      <c r="P2385" s="726"/>
      <c r="Q2385" s="728"/>
    </row>
    <row r="2386" spans="1:39" ht="15.75" thickBot="1" x14ac:dyDescent="0.3">
      <c r="A2386" s="729"/>
      <c r="B2386" s="730"/>
      <c r="C2386" s="730"/>
      <c r="D2386" s="730"/>
      <c r="E2386" s="730"/>
      <c r="F2386" s="730"/>
      <c r="G2386" s="730"/>
      <c r="H2386" s="730"/>
      <c r="I2386" s="730"/>
      <c r="J2386" s="730"/>
      <c r="K2386" s="731"/>
      <c r="L2386" s="730"/>
      <c r="M2386" s="730"/>
      <c r="N2386" s="730"/>
      <c r="O2386" s="730"/>
      <c r="P2386" s="730"/>
      <c r="Q2386" s="732"/>
    </row>
    <row r="2387" spans="1:39" ht="15.75" thickTop="1" x14ac:dyDescent="0.25"/>
    <row r="2389" spans="1:39" ht="15.75" thickBot="1" x14ac:dyDescent="0.3"/>
    <row r="2390" spans="1:39" ht="27" thickBot="1" x14ac:dyDescent="0.3">
      <c r="A2390" s="733" t="s">
        <v>150</v>
      </c>
      <c r="B2390" s="734"/>
      <c r="C2390" s="734"/>
      <c r="D2390" s="734"/>
      <c r="E2390" s="734"/>
      <c r="F2390" s="734"/>
      <c r="G2390" s="734"/>
      <c r="H2390" s="734"/>
      <c r="I2390" s="734"/>
      <c r="J2390" s="734"/>
      <c r="K2390" s="735"/>
      <c r="L2390" s="734"/>
      <c r="M2390" s="734"/>
      <c r="N2390" s="734"/>
      <c r="O2390" s="734"/>
      <c r="P2390" s="734"/>
      <c r="Q2390" s="734"/>
      <c r="R2390" s="734"/>
      <c r="S2390" s="734"/>
      <c r="T2390" s="734"/>
      <c r="U2390" s="734"/>
      <c r="V2390" s="734"/>
      <c r="W2390" s="734"/>
      <c r="X2390" s="734"/>
      <c r="Y2390" s="734"/>
      <c r="Z2390" s="734"/>
      <c r="AA2390" s="734"/>
      <c r="AB2390" s="734"/>
      <c r="AC2390" s="734"/>
      <c r="AD2390" s="734"/>
      <c r="AE2390" s="734"/>
      <c r="AF2390" s="734"/>
      <c r="AG2390" s="734"/>
      <c r="AH2390" s="734"/>
      <c r="AI2390" s="734"/>
      <c r="AJ2390" s="734"/>
      <c r="AK2390" s="736"/>
      <c r="AL2390" s="73"/>
      <c r="AM2390" s="45"/>
    </row>
    <row r="2391" spans="1:39" ht="21" customHeight="1" x14ac:dyDescent="0.25">
      <c r="A2391" s="737" t="s">
        <v>114</v>
      </c>
      <c r="B2391" s="738"/>
      <c r="C2391" s="744" t="s">
        <v>41</v>
      </c>
      <c r="D2391" s="745"/>
      <c r="E2391" s="748" t="s">
        <v>100</v>
      </c>
      <c r="F2391" s="749"/>
      <c r="G2391" s="749"/>
      <c r="H2391" s="749"/>
      <c r="I2391" s="749"/>
      <c r="J2391" s="749"/>
      <c r="K2391" s="750"/>
      <c r="L2391" s="749"/>
      <c r="M2391" s="749"/>
      <c r="N2391" s="749"/>
      <c r="O2391" s="754" t="s">
        <v>77</v>
      </c>
      <c r="P2391" s="755"/>
      <c r="Q2391" s="755"/>
      <c r="R2391" s="755"/>
      <c r="S2391" s="755"/>
      <c r="T2391" s="755"/>
      <c r="U2391" s="755"/>
      <c r="V2391" s="755"/>
      <c r="W2391" s="755"/>
      <c r="X2391" s="755"/>
      <c r="Y2391" s="755"/>
      <c r="Z2391" s="755"/>
      <c r="AA2391" s="755"/>
      <c r="AB2391" s="755"/>
      <c r="AC2391" s="755"/>
      <c r="AD2391" s="755"/>
      <c r="AE2391" s="755"/>
      <c r="AF2391" s="755"/>
      <c r="AG2391" s="755"/>
      <c r="AH2391" s="755"/>
      <c r="AI2391" s="755"/>
      <c r="AJ2391" s="755"/>
      <c r="AK2391" s="756"/>
      <c r="AL2391" s="63"/>
    </row>
    <row r="2392" spans="1:39" ht="36" customHeight="1" thickBot="1" x14ac:dyDescent="0.3">
      <c r="A2392" s="739"/>
      <c r="B2392" s="740"/>
      <c r="C2392" s="746"/>
      <c r="D2392" s="747"/>
      <c r="E2392" s="751"/>
      <c r="F2392" s="752"/>
      <c r="G2392" s="752"/>
      <c r="H2392" s="752"/>
      <c r="I2392" s="752"/>
      <c r="J2392" s="752"/>
      <c r="K2392" s="753"/>
      <c r="L2392" s="752"/>
      <c r="M2392" s="752"/>
      <c r="N2392" s="752"/>
      <c r="O2392" s="757"/>
      <c r="P2392" s="758"/>
      <c r="Q2392" s="758"/>
      <c r="R2392" s="758"/>
      <c r="S2392" s="758"/>
      <c r="T2392" s="758"/>
      <c r="U2392" s="758"/>
      <c r="V2392" s="758"/>
      <c r="W2392" s="758"/>
      <c r="X2392" s="758"/>
      <c r="Y2392" s="758"/>
      <c r="Z2392" s="758"/>
      <c r="AA2392" s="758"/>
      <c r="AB2392" s="758"/>
      <c r="AC2392" s="758"/>
      <c r="AD2392" s="758"/>
      <c r="AE2392" s="758"/>
      <c r="AF2392" s="758"/>
      <c r="AG2392" s="758"/>
      <c r="AH2392" s="758"/>
      <c r="AI2392" s="758"/>
      <c r="AJ2392" s="758"/>
      <c r="AK2392" s="759"/>
      <c r="AL2392" s="63"/>
    </row>
    <row r="2393" spans="1:39" s="33" customFormat="1" ht="84" customHeight="1" thickBot="1" x14ac:dyDescent="0.35">
      <c r="A2393" s="739"/>
      <c r="B2393" s="741"/>
      <c r="C2393" s="760" t="s">
        <v>43</v>
      </c>
      <c r="D2393" s="762" t="s">
        <v>44</v>
      </c>
      <c r="E2393" s="764" t="s">
        <v>59</v>
      </c>
      <c r="F2393" s="765"/>
      <c r="G2393" s="765"/>
      <c r="H2393" s="766"/>
      <c r="I2393" s="767" t="s">
        <v>58</v>
      </c>
      <c r="J2393" s="768"/>
      <c r="K2393" s="769"/>
      <c r="L2393" s="770"/>
      <c r="M2393" s="771" t="s">
        <v>49</v>
      </c>
      <c r="N2393" s="772"/>
      <c r="O2393" s="773" t="s">
        <v>103</v>
      </c>
      <c r="P2393" s="774"/>
      <c r="Q2393" s="774"/>
      <c r="R2393" s="775"/>
      <c r="S2393" s="776" t="s">
        <v>49</v>
      </c>
      <c r="T2393" s="777"/>
      <c r="U2393" s="778" t="s">
        <v>104</v>
      </c>
      <c r="V2393" s="779"/>
      <c r="W2393" s="779"/>
      <c r="X2393" s="779"/>
      <c r="Y2393" s="779"/>
      <c r="Z2393" s="780"/>
      <c r="AA2393" s="781" t="s">
        <v>49</v>
      </c>
      <c r="AB2393" s="782"/>
      <c r="AC2393" s="783" t="s">
        <v>105</v>
      </c>
      <c r="AD2393" s="784"/>
      <c r="AE2393" s="784"/>
      <c r="AF2393" s="785"/>
      <c r="AG2393" s="786" t="s">
        <v>49</v>
      </c>
      <c r="AH2393" s="787"/>
      <c r="AI2393" s="788" t="s">
        <v>23</v>
      </c>
      <c r="AJ2393" s="789"/>
      <c r="AK2393" s="790"/>
      <c r="AL2393" s="62"/>
    </row>
    <row r="2394" spans="1:39" ht="113.25" thickBot="1" x14ac:dyDescent="0.3">
      <c r="A2394" s="742"/>
      <c r="B2394" s="743"/>
      <c r="C2394" s="761"/>
      <c r="D2394" s="763"/>
      <c r="E2394" s="91" t="s">
        <v>81</v>
      </c>
      <c r="F2394" s="619" t="s">
        <v>82</v>
      </c>
      <c r="G2394" s="91" t="s">
        <v>83</v>
      </c>
      <c r="H2394" s="619" t="s">
        <v>84</v>
      </c>
      <c r="I2394" s="197" t="s">
        <v>81</v>
      </c>
      <c r="J2394" s="64" t="s">
        <v>92</v>
      </c>
      <c r="K2394" s="197" t="s">
        <v>93</v>
      </c>
      <c r="L2394" s="64" t="s">
        <v>94</v>
      </c>
      <c r="M2394" s="98" t="s">
        <v>85</v>
      </c>
      <c r="N2394" s="207" t="s">
        <v>86</v>
      </c>
      <c r="O2394" s="100" t="s">
        <v>87</v>
      </c>
      <c r="P2394" s="102" t="s">
        <v>101</v>
      </c>
      <c r="Q2394" s="100" t="s">
        <v>88</v>
      </c>
      <c r="R2394" s="102" t="s">
        <v>102</v>
      </c>
      <c r="S2394" s="103" t="s">
        <v>89</v>
      </c>
      <c r="T2394" s="213" t="s">
        <v>90</v>
      </c>
      <c r="U2394" s="104" t="s">
        <v>87</v>
      </c>
      <c r="V2394" s="107" t="s">
        <v>106</v>
      </c>
      <c r="W2394" s="105" t="s">
        <v>107</v>
      </c>
      <c r="X2394" s="108" t="s">
        <v>88</v>
      </c>
      <c r="Y2394" s="107" t="s">
        <v>108</v>
      </c>
      <c r="Z2394" s="105" t="s">
        <v>109</v>
      </c>
      <c r="AA2394" s="110" t="s">
        <v>95</v>
      </c>
      <c r="AB2394" s="111" t="s">
        <v>96</v>
      </c>
      <c r="AC2394" s="112" t="s">
        <v>87</v>
      </c>
      <c r="AD2394" s="113" t="s">
        <v>101</v>
      </c>
      <c r="AE2394" s="112" t="s">
        <v>88</v>
      </c>
      <c r="AF2394" s="113" t="s">
        <v>102</v>
      </c>
      <c r="AG2394" s="114" t="s">
        <v>91</v>
      </c>
      <c r="AH2394" s="115" t="s">
        <v>110</v>
      </c>
      <c r="AI2394" s="120" t="s">
        <v>111</v>
      </c>
      <c r="AJ2394" s="122" t="s">
        <v>112</v>
      </c>
      <c r="AK2394" s="151" t="s">
        <v>79</v>
      </c>
      <c r="AL2394" s="58"/>
      <c r="AM2394" s="59"/>
    </row>
    <row r="2395" spans="1:39" ht="15.75" thickBot="1" x14ac:dyDescent="0.3">
      <c r="A2395" s="708" t="s">
        <v>1</v>
      </c>
      <c r="B2395" s="709"/>
      <c r="C2395" s="595" t="s">
        <v>2</v>
      </c>
      <c r="D2395" s="596" t="s">
        <v>3</v>
      </c>
      <c r="E2395" s="144" t="s">
        <v>4</v>
      </c>
      <c r="F2395" s="264" t="s">
        <v>5</v>
      </c>
      <c r="G2395" s="144" t="s">
        <v>33</v>
      </c>
      <c r="H2395" s="264" t="s">
        <v>34</v>
      </c>
      <c r="I2395" s="263" t="s">
        <v>18</v>
      </c>
      <c r="J2395" s="146" t="s">
        <v>19</v>
      </c>
      <c r="K2395" s="263" t="s">
        <v>20</v>
      </c>
      <c r="L2395" s="264" t="s">
        <v>21</v>
      </c>
      <c r="M2395" s="145" t="s">
        <v>22</v>
      </c>
      <c r="N2395" s="264" t="s">
        <v>35</v>
      </c>
      <c r="O2395" s="144" t="s">
        <v>36</v>
      </c>
      <c r="P2395" s="264" t="s">
        <v>37</v>
      </c>
      <c r="Q2395" s="144" t="s">
        <v>38</v>
      </c>
      <c r="R2395" s="264" t="s">
        <v>24</v>
      </c>
      <c r="S2395" s="145" t="s">
        <v>25</v>
      </c>
      <c r="T2395" s="146" t="s">
        <v>26</v>
      </c>
      <c r="U2395" s="144" t="s">
        <v>27</v>
      </c>
      <c r="V2395" s="88" t="s">
        <v>28</v>
      </c>
      <c r="W2395" s="147" t="s">
        <v>29</v>
      </c>
      <c r="X2395" s="148" t="s">
        <v>30</v>
      </c>
      <c r="Y2395" s="89" t="s">
        <v>31</v>
      </c>
      <c r="Z2395" s="264" t="s">
        <v>32</v>
      </c>
      <c r="AA2395" s="145" t="s">
        <v>51</v>
      </c>
      <c r="AB2395" s="140" t="s">
        <v>52</v>
      </c>
      <c r="AC2395" s="144" t="s">
        <v>53</v>
      </c>
      <c r="AD2395" s="140" t="s">
        <v>54</v>
      </c>
      <c r="AE2395" s="144" t="s">
        <v>55</v>
      </c>
      <c r="AF2395" s="140" t="s">
        <v>56</v>
      </c>
      <c r="AG2395" s="145" t="s">
        <v>60</v>
      </c>
      <c r="AH2395" s="140" t="s">
        <v>61</v>
      </c>
      <c r="AI2395" s="139" t="s">
        <v>62</v>
      </c>
      <c r="AJ2395" s="140" t="s">
        <v>63</v>
      </c>
      <c r="AK2395" s="152" t="s">
        <v>64</v>
      </c>
      <c r="AL2395" s="60"/>
      <c r="AM2395" s="59"/>
    </row>
    <row r="2396" spans="1:39" ht="37.5" x14ac:dyDescent="0.25">
      <c r="A2396" s="31">
        <v>1</v>
      </c>
      <c r="B2396" s="131" t="s">
        <v>71</v>
      </c>
      <c r="C2396" s="885">
        <f>C2363</f>
        <v>189638.12</v>
      </c>
      <c r="D2396" s="886">
        <f>C2396-AH2409</f>
        <v>189638.12</v>
      </c>
      <c r="E2396" s="582"/>
      <c r="F2396" s="468"/>
      <c r="G2396" s="583"/>
      <c r="H2396" s="584"/>
      <c r="I2396" s="492"/>
      <c r="J2396" s="585"/>
      <c r="K2396" s="492"/>
      <c r="L2396" s="437"/>
      <c r="M2396" s="248">
        <f t="shared" ref="M2396:M2403" si="1644">SUM(I2396,K2396)</f>
        <v>0</v>
      </c>
      <c r="N2396" s="249">
        <f t="shared" ref="N2396:N2403" si="1645">SUM(J2396,L2396)</f>
        <v>0</v>
      </c>
      <c r="O2396" s="436"/>
      <c r="P2396" s="591"/>
      <c r="Q2396" s="436"/>
      <c r="R2396" s="591"/>
      <c r="S2396" s="245">
        <f t="shared" ref="S2396:S2408" si="1646">O2396+Q2396</f>
        <v>0</v>
      </c>
      <c r="T2396" s="246">
        <f t="shared" ref="T2396:T2408" si="1647">P2396+R2396</f>
        <v>0</v>
      </c>
      <c r="U2396" s="443"/>
      <c r="V2396" s="444"/>
      <c r="W2396" s="594"/>
      <c r="X2396" s="452"/>
      <c r="Y2396" s="444"/>
      <c r="Z2396" s="594"/>
      <c r="AA2396" s="239">
        <f t="shared" ref="AA2396:AA2408" si="1648">U2396+X2396</f>
        <v>0</v>
      </c>
      <c r="AB2396" s="229">
        <f t="shared" ref="AB2396:AB2408" si="1649">W2396+Z2396</f>
        <v>0</v>
      </c>
      <c r="AC2396" s="219"/>
      <c r="AD2396" s="222"/>
      <c r="AE2396" s="219"/>
      <c r="AF2396" s="222"/>
      <c r="AG2396" s="261">
        <f t="shared" ref="AG2396:AG2408" si="1650">U2396+X2396+AC2396+AE2396</f>
        <v>0</v>
      </c>
      <c r="AH2396" s="262">
        <f t="shared" ref="AH2396:AH2408" si="1651">W2396+Z2396+AD2396+AF2396</f>
        <v>0</v>
      </c>
      <c r="AI2396" s="67">
        <f>AD2396/C2363</f>
        <v>0</v>
      </c>
      <c r="AJ2396" s="141">
        <f>AF2396/C2363</f>
        <v>0</v>
      </c>
      <c r="AK2396" s="153">
        <f>AH2396/C2363</f>
        <v>0</v>
      </c>
      <c r="AL2396" s="61"/>
      <c r="AM2396" s="59"/>
    </row>
    <row r="2397" spans="1:39" ht="75" x14ac:dyDescent="0.25">
      <c r="A2397" s="32">
        <v>2</v>
      </c>
      <c r="B2397" s="131" t="s">
        <v>72</v>
      </c>
      <c r="C2397" s="864"/>
      <c r="D2397" s="887"/>
      <c r="E2397" s="582"/>
      <c r="F2397" s="468"/>
      <c r="G2397" s="583"/>
      <c r="H2397" s="584"/>
      <c r="I2397" s="492"/>
      <c r="J2397" s="585"/>
      <c r="K2397" s="492"/>
      <c r="L2397" s="437"/>
      <c r="M2397" s="248">
        <f t="shared" si="1644"/>
        <v>0</v>
      </c>
      <c r="N2397" s="249">
        <f t="shared" si="1645"/>
        <v>0</v>
      </c>
      <c r="O2397" s="436"/>
      <c r="P2397" s="591"/>
      <c r="Q2397" s="436"/>
      <c r="R2397" s="591"/>
      <c r="S2397" s="245">
        <f t="shared" si="1646"/>
        <v>0</v>
      </c>
      <c r="T2397" s="246">
        <f t="shared" si="1647"/>
        <v>0</v>
      </c>
      <c r="U2397" s="443"/>
      <c r="V2397" s="444"/>
      <c r="W2397" s="594"/>
      <c r="X2397" s="452"/>
      <c r="Y2397" s="444"/>
      <c r="Z2397" s="594"/>
      <c r="AA2397" s="239">
        <f t="shared" si="1648"/>
        <v>0</v>
      </c>
      <c r="AB2397" s="229">
        <f t="shared" si="1649"/>
        <v>0</v>
      </c>
      <c r="AC2397" s="219"/>
      <c r="AD2397" s="222"/>
      <c r="AE2397" s="219"/>
      <c r="AF2397" s="222"/>
      <c r="AG2397" s="261">
        <f t="shared" si="1650"/>
        <v>0</v>
      </c>
      <c r="AH2397" s="262">
        <f t="shared" si="1651"/>
        <v>0</v>
      </c>
      <c r="AI2397" s="67">
        <f>AD2397/C2363</f>
        <v>0</v>
      </c>
      <c r="AJ2397" s="141">
        <f>AF2397/C2363</f>
        <v>0</v>
      </c>
      <c r="AK2397" s="153">
        <f>AH2397/C2363</f>
        <v>0</v>
      </c>
      <c r="AL2397" s="61"/>
      <c r="AM2397" s="59"/>
    </row>
    <row r="2398" spans="1:39" ht="37.5" x14ac:dyDescent="0.25">
      <c r="A2398" s="32">
        <v>3</v>
      </c>
      <c r="B2398" s="131" t="s">
        <v>73</v>
      </c>
      <c r="C2398" s="864"/>
      <c r="D2398" s="887"/>
      <c r="E2398" s="582"/>
      <c r="F2398" s="468"/>
      <c r="G2398" s="583"/>
      <c r="H2398" s="584"/>
      <c r="I2398" s="492"/>
      <c r="J2398" s="585"/>
      <c r="K2398" s="492"/>
      <c r="L2398" s="437"/>
      <c r="M2398" s="248">
        <f t="shared" si="1644"/>
        <v>0</v>
      </c>
      <c r="N2398" s="249">
        <f t="shared" si="1645"/>
        <v>0</v>
      </c>
      <c r="O2398" s="436"/>
      <c r="P2398" s="591"/>
      <c r="Q2398" s="436"/>
      <c r="R2398" s="591"/>
      <c r="S2398" s="245">
        <f t="shared" si="1646"/>
        <v>0</v>
      </c>
      <c r="T2398" s="246">
        <f t="shared" si="1647"/>
        <v>0</v>
      </c>
      <c r="U2398" s="443"/>
      <c r="V2398" s="444"/>
      <c r="W2398" s="594"/>
      <c r="X2398" s="452"/>
      <c r="Y2398" s="444"/>
      <c r="Z2398" s="594"/>
      <c r="AA2398" s="239">
        <f t="shared" si="1648"/>
        <v>0</v>
      </c>
      <c r="AB2398" s="229">
        <f t="shared" si="1649"/>
        <v>0</v>
      </c>
      <c r="AC2398" s="219"/>
      <c r="AD2398" s="222"/>
      <c r="AE2398" s="219"/>
      <c r="AF2398" s="222"/>
      <c r="AG2398" s="261">
        <f t="shared" si="1650"/>
        <v>0</v>
      </c>
      <c r="AH2398" s="262">
        <f t="shared" si="1651"/>
        <v>0</v>
      </c>
      <c r="AI2398" s="67">
        <f>AD2398/C2363</f>
        <v>0</v>
      </c>
      <c r="AJ2398" s="141">
        <f>AF2398/C2363</f>
        <v>0</v>
      </c>
      <c r="AK2398" s="153">
        <f>AH2398/C2363</f>
        <v>0</v>
      </c>
      <c r="AL2398" s="61"/>
      <c r="AM2398" s="59"/>
    </row>
    <row r="2399" spans="1:39" ht="37.5" x14ac:dyDescent="0.25">
      <c r="A2399" s="32">
        <v>4</v>
      </c>
      <c r="B2399" s="131" t="s">
        <v>74</v>
      </c>
      <c r="C2399" s="864"/>
      <c r="D2399" s="887"/>
      <c r="E2399" s="582"/>
      <c r="F2399" s="468"/>
      <c r="G2399" s="583"/>
      <c r="H2399" s="584"/>
      <c r="I2399" s="492"/>
      <c r="J2399" s="585"/>
      <c r="K2399" s="492"/>
      <c r="L2399" s="437"/>
      <c r="M2399" s="248">
        <f t="shared" si="1644"/>
        <v>0</v>
      </c>
      <c r="N2399" s="249">
        <f t="shared" si="1645"/>
        <v>0</v>
      </c>
      <c r="O2399" s="436"/>
      <c r="P2399" s="591"/>
      <c r="Q2399" s="436"/>
      <c r="R2399" s="591"/>
      <c r="S2399" s="245">
        <f t="shared" si="1646"/>
        <v>0</v>
      </c>
      <c r="T2399" s="246">
        <f t="shared" si="1647"/>
        <v>0</v>
      </c>
      <c r="U2399" s="443"/>
      <c r="V2399" s="444"/>
      <c r="W2399" s="594"/>
      <c r="X2399" s="452"/>
      <c r="Y2399" s="444"/>
      <c r="Z2399" s="594"/>
      <c r="AA2399" s="239">
        <f t="shared" si="1648"/>
        <v>0</v>
      </c>
      <c r="AB2399" s="229">
        <f t="shared" si="1649"/>
        <v>0</v>
      </c>
      <c r="AC2399" s="219"/>
      <c r="AD2399" s="222"/>
      <c r="AE2399" s="219"/>
      <c r="AF2399" s="222"/>
      <c r="AG2399" s="261">
        <f t="shared" si="1650"/>
        <v>0</v>
      </c>
      <c r="AH2399" s="262">
        <f t="shared" si="1651"/>
        <v>0</v>
      </c>
      <c r="AI2399" s="67">
        <f>AD2399/C2363</f>
        <v>0</v>
      </c>
      <c r="AJ2399" s="141">
        <f>AF2399/C2363</f>
        <v>0</v>
      </c>
      <c r="AK2399" s="153">
        <f>AH2399/C2363</f>
        <v>0</v>
      </c>
      <c r="AL2399" s="61"/>
      <c r="AM2399" s="59"/>
    </row>
    <row r="2400" spans="1:39" ht="37.5" x14ac:dyDescent="0.25">
      <c r="A2400" s="32">
        <v>5</v>
      </c>
      <c r="B2400" s="131" t="s">
        <v>75</v>
      </c>
      <c r="C2400" s="864"/>
      <c r="D2400" s="887"/>
      <c r="E2400" s="582"/>
      <c r="F2400" s="468"/>
      <c r="G2400" s="583"/>
      <c r="H2400" s="584"/>
      <c r="I2400" s="492"/>
      <c r="J2400" s="585"/>
      <c r="K2400" s="492"/>
      <c r="L2400" s="437"/>
      <c r="M2400" s="248">
        <f t="shared" si="1644"/>
        <v>0</v>
      </c>
      <c r="N2400" s="249">
        <f t="shared" si="1645"/>
        <v>0</v>
      </c>
      <c r="O2400" s="436"/>
      <c r="P2400" s="592"/>
      <c r="Q2400" s="436"/>
      <c r="R2400" s="591"/>
      <c r="S2400" s="245">
        <f t="shared" si="1646"/>
        <v>0</v>
      </c>
      <c r="T2400" s="246">
        <f t="shared" si="1647"/>
        <v>0</v>
      </c>
      <c r="U2400" s="443"/>
      <c r="V2400" s="444"/>
      <c r="W2400" s="594"/>
      <c r="X2400" s="452"/>
      <c r="Y2400" s="444"/>
      <c r="Z2400" s="594"/>
      <c r="AA2400" s="239">
        <f t="shared" si="1648"/>
        <v>0</v>
      </c>
      <c r="AB2400" s="229">
        <f t="shared" si="1649"/>
        <v>0</v>
      </c>
      <c r="AC2400" s="219"/>
      <c r="AD2400" s="222"/>
      <c r="AE2400" s="219"/>
      <c r="AF2400" s="222"/>
      <c r="AG2400" s="261">
        <f t="shared" si="1650"/>
        <v>0</v>
      </c>
      <c r="AH2400" s="262">
        <f t="shared" si="1651"/>
        <v>0</v>
      </c>
      <c r="AI2400" s="67">
        <f>AD2400/C2363</f>
        <v>0</v>
      </c>
      <c r="AJ2400" s="141">
        <f>AF2400/C2363</f>
        <v>0</v>
      </c>
      <c r="AK2400" s="153">
        <f>AH2400/C2363</f>
        <v>0</v>
      </c>
      <c r="AL2400" s="61"/>
      <c r="AM2400" s="59"/>
    </row>
    <row r="2401" spans="1:39" ht="37.5" x14ac:dyDescent="0.25">
      <c r="A2401" s="32">
        <v>6</v>
      </c>
      <c r="B2401" s="131" t="s">
        <v>76</v>
      </c>
      <c r="C2401" s="864"/>
      <c r="D2401" s="887"/>
      <c r="E2401" s="582"/>
      <c r="F2401" s="468"/>
      <c r="G2401" s="583"/>
      <c r="H2401" s="584"/>
      <c r="I2401" s="492"/>
      <c r="J2401" s="586"/>
      <c r="K2401" s="492"/>
      <c r="L2401" s="437"/>
      <c r="M2401" s="248">
        <f t="shared" si="1644"/>
        <v>0</v>
      </c>
      <c r="N2401" s="249">
        <f t="shared" si="1645"/>
        <v>0</v>
      </c>
      <c r="O2401" s="436"/>
      <c r="P2401" s="592"/>
      <c r="Q2401" s="436"/>
      <c r="R2401" s="591"/>
      <c r="S2401" s="245">
        <f t="shared" si="1646"/>
        <v>0</v>
      </c>
      <c r="T2401" s="246">
        <f t="shared" si="1647"/>
        <v>0</v>
      </c>
      <c r="U2401" s="443"/>
      <c r="V2401" s="444"/>
      <c r="W2401" s="594"/>
      <c r="X2401" s="452"/>
      <c r="Y2401" s="444"/>
      <c r="Z2401" s="594"/>
      <c r="AA2401" s="239">
        <f t="shared" si="1648"/>
        <v>0</v>
      </c>
      <c r="AB2401" s="229">
        <f t="shared" si="1649"/>
        <v>0</v>
      </c>
      <c r="AC2401" s="219"/>
      <c r="AD2401" s="222"/>
      <c r="AE2401" s="219"/>
      <c r="AF2401" s="222"/>
      <c r="AG2401" s="261">
        <f t="shared" si="1650"/>
        <v>0</v>
      </c>
      <c r="AH2401" s="262">
        <f t="shared" si="1651"/>
        <v>0</v>
      </c>
      <c r="AI2401" s="67">
        <f>AD2401/C2363</f>
        <v>0</v>
      </c>
      <c r="AJ2401" s="141">
        <f>AF2401/C2363</f>
        <v>0</v>
      </c>
      <c r="AK2401" s="153">
        <f>AH2401/C2363</f>
        <v>0</v>
      </c>
      <c r="AL2401" s="61"/>
      <c r="AM2401" s="59"/>
    </row>
    <row r="2402" spans="1:39" ht="38.25" thickBot="1" x14ac:dyDescent="0.35">
      <c r="A2402" s="32">
        <v>7</v>
      </c>
      <c r="B2402" s="132" t="s">
        <v>42</v>
      </c>
      <c r="C2402" s="864"/>
      <c r="D2402" s="887"/>
      <c r="E2402" s="582"/>
      <c r="F2402" s="468"/>
      <c r="G2402" s="583"/>
      <c r="H2402" s="584"/>
      <c r="I2402" s="492"/>
      <c r="J2402" s="586"/>
      <c r="K2402" s="492"/>
      <c r="L2402" s="437"/>
      <c r="M2402" s="248">
        <f t="shared" si="1644"/>
        <v>0</v>
      </c>
      <c r="N2402" s="249">
        <f t="shared" si="1645"/>
        <v>0</v>
      </c>
      <c r="O2402" s="436"/>
      <c r="P2402" s="592"/>
      <c r="Q2402" s="436"/>
      <c r="R2402" s="591"/>
      <c r="S2402" s="245">
        <f t="shared" si="1646"/>
        <v>0</v>
      </c>
      <c r="T2402" s="246">
        <f t="shared" si="1647"/>
        <v>0</v>
      </c>
      <c r="U2402" s="443"/>
      <c r="V2402" s="444"/>
      <c r="W2402" s="594"/>
      <c r="X2402" s="452"/>
      <c r="Y2402" s="444"/>
      <c r="Z2402" s="594"/>
      <c r="AA2402" s="239">
        <f t="shared" si="1648"/>
        <v>0</v>
      </c>
      <c r="AB2402" s="229">
        <f t="shared" si="1649"/>
        <v>0</v>
      </c>
      <c r="AC2402" s="219"/>
      <c r="AD2402" s="222"/>
      <c r="AE2402" s="219"/>
      <c r="AF2402" s="222"/>
      <c r="AG2402" s="261">
        <f t="shared" si="1650"/>
        <v>0</v>
      </c>
      <c r="AH2402" s="262">
        <f t="shared" si="1651"/>
        <v>0</v>
      </c>
      <c r="AI2402" s="67">
        <f>AD2402/C2363</f>
        <v>0</v>
      </c>
      <c r="AJ2402" s="141">
        <f>AF2402/C2363</f>
        <v>0</v>
      </c>
      <c r="AK2402" s="153">
        <f>AH2402/C2363</f>
        <v>0</v>
      </c>
      <c r="AL2402" s="61"/>
      <c r="AM2402" s="59"/>
    </row>
    <row r="2403" spans="1:39" ht="38.25" thickBot="1" x14ac:dyDescent="0.3">
      <c r="A2403" s="32">
        <v>8</v>
      </c>
      <c r="B2403" s="133" t="s">
        <v>67</v>
      </c>
      <c r="C2403" s="864"/>
      <c r="D2403" s="887"/>
      <c r="E2403" s="582"/>
      <c r="F2403" s="468"/>
      <c r="G2403" s="583"/>
      <c r="H2403" s="584"/>
      <c r="I2403" s="492"/>
      <c r="J2403" s="586"/>
      <c r="K2403" s="492"/>
      <c r="L2403" s="437"/>
      <c r="M2403" s="248">
        <f t="shared" si="1644"/>
        <v>0</v>
      </c>
      <c r="N2403" s="249">
        <f t="shared" si="1645"/>
        <v>0</v>
      </c>
      <c r="O2403" s="436"/>
      <c r="P2403" s="592"/>
      <c r="Q2403" s="436"/>
      <c r="R2403" s="591"/>
      <c r="S2403" s="245">
        <f t="shared" si="1646"/>
        <v>0</v>
      </c>
      <c r="T2403" s="246">
        <f t="shared" si="1647"/>
        <v>0</v>
      </c>
      <c r="U2403" s="443"/>
      <c r="V2403" s="444"/>
      <c r="W2403" s="594"/>
      <c r="X2403" s="452"/>
      <c r="Y2403" s="444"/>
      <c r="Z2403" s="594"/>
      <c r="AA2403" s="239">
        <f t="shared" si="1648"/>
        <v>0</v>
      </c>
      <c r="AB2403" s="229">
        <f t="shared" si="1649"/>
        <v>0</v>
      </c>
      <c r="AC2403" s="219"/>
      <c r="AD2403" s="222"/>
      <c r="AE2403" s="219"/>
      <c r="AF2403" s="222"/>
      <c r="AG2403" s="261">
        <f t="shared" si="1650"/>
        <v>0</v>
      </c>
      <c r="AH2403" s="262">
        <f t="shared" si="1651"/>
        <v>0</v>
      </c>
      <c r="AI2403" s="67">
        <f>AD2403/C2363</f>
        <v>0</v>
      </c>
      <c r="AJ2403" s="141">
        <f>AF2403/C2363</f>
        <v>0</v>
      </c>
      <c r="AK2403" s="153">
        <f>AH2403/C2363</f>
        <v>0</v>
      </c>
      <c r="AL2403" s="61"/>
      <c r="AM2403" s="59"/>
    </row>
    <row r="2404" spans="1:39" ht="21" x14ac:dyDescent="0.25">
      <c r="A2404" s="14" t="s">
        <v>69</v>
      </c>
      <c r="B2404" s="489" t="s">
        <v>279</v>
      </c>
      <c r="C2404" s="864"/>
      <c r="D2404" s="887"/>
      <c r="E2404" s="582">
        <v>0</v>
      </c>
      <c r="F2404" s="468">
        <v>0</v>
      </c>
      <c r="G2404" s="583">
        <v>4</v>
      </c>
      <c r="H2404" s="584">
        <v>120591.29</v>
      </c>
      <c r="I2404" s="492">
        <v>0</v>
      </c>
      <c r="J2404" s="586">
        <v>0</v>
      </c>
      <c r="K2404" s="492">
        <v>3</v>
      </c>
      <c r="L2404" s="437">
        <v>105633.27</v>
      </c>
      <c r="M2404" s="463">
        <f t="shared" ref="M2404:M2408" si="1652">SUM(I2404,K2404)</f>
        <v>3</v>
      </c>
      <c r="N2404" s="464">
        <f t="shared" ref="N2404:N2408" si="1653">SUM(J2404,L2404)</f>
        <v>105633.27</v>
      </c>
      <c r="O2404" s="436">
        <v>0</v>
      </c>
      <c r="P2404" s="592">
        <v>0</v>
      </c>
      <c r="Q2404" s="436">
        <v>0</v>
      </c>
      <c r="R2404" s="591">
        <v>0</v>
      </c>
      <c r="S2404" s="245">
        <f t="shared" si="1646"/>
        <v>0</v>
      </c>
      <c r="T2404" s="246">
        <f t="shared" si="1647"/>
        <v>0</v>
      </c>
      <c r="U2404" s="443">
        <v>0</v>
      </c>
      <c r="V2404" s="444">
        <v>0</v>
      </c>
      <c r="W2404" s="594">
        <v>0</v>
      </c>
      <c r="X2404" s="452">
        <v>0</v>
      </c>
      <c r="Y2404" s="444">
        <v>0</v>
      </c>
      <c r="Z2404" s="594">
        <v>0</v>
      </c>
      <c r="AA2404" s="239">
        <f t="shared" si="1648"/>
        <v>0</v>
      </c>
      <c r="AB2404" s="229">
        <f t="shared" si="1649"/>
        <v>0</v>
      </c>
      <c r="AC2404" s="219"/>
      <c r="AD2404" s="222"/>
      <c r="AE2404" s="219"/>
      <c r="AF2404" s="222"/>
      <c r="AG2404" s="261">
        <f t="shared" si="1650"/>
        <v>0</v>
      </c>
      <c r="AH2404" s="262">
        <f t="shared" si="1651"/>
        <v>0</v>
      </c>
      <c r="AI2404" s="67">
        <f>AD2404/C2363</f>
        <v>0</v>
      </c>
      <c r="AJ2404" s="141">
        <f>AF2404/C2363</f>
        <v>0</v>
      </c>
      <c r="AK2404" s="153">
        <f>AH2404/C2363</f>
        <v>0</v>
      </c>
      <c r="AL2404" s="61"/>
      <c r="AM2404" s="59"/>
    </row>
    <row r="2405" spans="1:39" s="423" customFormat="1" ht="21" x14ac:dyDescent="0.25">
      <c r="A2405" s="426" t="s">
        <v>68</v>
      </c>
      <c r="B2405" s="489" t="s">
        <v>340</v>
      </c>
      <c r="C2405" s="864"/>
      <c r="D2405" s="887"/>
      <c r="E2405" s="582">
        <v>0</v>
      </c>
      <c r="F2405" s="468">
        <v>0</v>
      </c>
      <c r="G2405" s="583">
        <v>1</v>
      </c>
      <c r="H2405" s="584">
        <v>16017.5</v>
      </c>
      <c r="I2405" s="492">
        <v>0</v>
      </c>
      <c r="J2405" s="586">
        <v>0</v>
      </c>
      <c r="K2405" s="492">
        <v>1</v>
      </c>
      <c r="L2405" s="437">
        <v>16017.5</v>
      </c>
      <c r="M2405" s="463">
        <f t="shared" si="1652"/>
        <v>1</v>
      </c>
      <c r="N2405" s="464">
        <f t="shared" si="1653"/>
        <v>16017.5</v>
      </c>
      <c r="O2405" s="436">
        <v>0</v>
      </c>
      <c r="P2405" s="592">
        <v>0</v>
      </c>
      <c r="Q2405" s="436">
        <v>0</v>
      </c>
      <c r="R2405" s="591">
        <v>0</v>
      </c>
      <c r="S2405" s="459"/>
      <c r="T2405" s="460"/>
      <c r="U2405" s="443">
        <v>0</v>
      </c>
      <c r="V2405" s="444">
        <v>0</v>
      </c>
      <c r="W2405" s="594">
        <v>0</v>
      </c>
      <c r="X2405" s="452">
        <v>0</v>
      </c>
      <c r="Y2405" s="444">
        <v>0</v>
      </c>
      <c r="Z2405" s="594">
        <v>0</v>
      </c>
      <c r="AA2405" s="450"/>
      <c r="AB2405" s="441"/>
      <c r="AC2405" s="425"/>
      <c r="AD2405" s="431"/>
      <c r="AE2405" s="425"/>
      <c r="AF2405" s="431"/>
      <c r="AG2405" s="486"/>
      <c r="AH2405" s="487"/>
      <c r="AI2405" s="455"/>
      <c r="AJ2405" s="490"/>
      <c r="AK2405" s="497"/>
      <c r="AL2405" s="454"/>
      <c r="AM2405" s="453"/>
    </row>
    <row r="2406" spans="1:39" s="423" customFormat="1" ht="21" x14ac:dyDescent="0.25">
      <c r="A2406" s="426" t="s">
        <v>70</v>
      </c>
      <c r="B2406" s="489" t="s">
        <v>341</v>
      </c>
      <c r="C2406" s="864"/>
      <c r="D2406" s="887"/>
      <c r="E2406" s="582">
        <v>0</v>
      </c>
      <c r="F2406" s="468">
        <v>0</v>
      </c>
      <c r="G2406" s="583">
        <v>1</v>
      </c>
      <c r="H2406" s="584">
        <v>67987.350000000006</v>
      </c>
      <c r="I2406" s="492">
        <v>0</v>
      </c>
      <c r="J2406" s="585">
        <v>0</v>
      </c>
      <c r="K2406" s="492">
        <v>1</v>
      </c>
      <c r="L2406" s="437">
        <v>67987.350000000006</v>
      </c>
      <c r="M2406" s="463">
        <f t="shared" si="1652"/>
        <v>1</v>
      </c>
      <c r="N2406" s="464">
        <f t="shared" si="1653"/>
        <v>67987.350000000006</v>
      </c>
      <c r="O2406" s="436">
        <v>0</v>
      </c>
      <c r="P2406" s="591">
        <v>0</v>
      </c>
      <c r="Q2406" s="436">
        <v>0</v>
      </c>
      <c r="R2406" s="591">
        <v>0</v>
      </c>
      <c r="S2406" s="459"/>
      <c r="T2406" s="460"/>
      <c r="U2406" s="443">
        <v>0</v>
      </c>
      <c r="V2406" s="444">
        <v>0</v>
      </c>
      <c r="W2406" s="594">
        <v>0</v>
      </c>
      <c r="X2406" s="452">
        <v>0</v>
      </c>
      <c r="Y2406" s="444">
        <v>0</v>
      </c>
      <c r="Z2406" s="594">
        <v>0</v>
      </c>
      <c r="AA2406" s="450"/>
      <c r="AB2406" s="441"/>
      <c r="AC2406" s="425"/>
      <c r="AD2406" s="431"/>
      <c r="AE2406" s="425"/>
      <c r="AF2406" s="431"/>
      <c r="AG2406" s="486"/>
      <c r="AH2406" s="487"/>
      <c r="AI2406" s="455"/>
      <c r="AJ2406" s="490"/>
      <c r="AK2406" s="497"/>
      <c r="AL2406" s="454"/>
      <c r="AM2406" s="453"/>
    </row>
    <row r="2407" spans="1:39" ht="21" x14ac:dyDescent="0.25">
      <c r="A2407" s="426" t="s">
        <v>156</v>
      </c>
      <c r="B2407" s="327" t="s">
        <v>342</v>
      </c>
      <c r="C2407" s="864"/>
      <c r="D2407" s="887"/>
      <c r="E2407" s="582">
        <v>1</v>
      </c>
      <c r="F2407" s="468">
        <v>18923.27</v>
      </c>
      <c r="G2407" s="583">
        <v>0</v>
      </c>
      <c r="H2407" s="584">
        <v>0</v>
      </c>
      <c r="I2407" s="492">
        <v>0</v>
      </c>
      <c r="J2407" s="585">
        <v>0</v>
      </c>
      <c r="K2407" s="492">
        <v>0</v>
      </c>
      <c r="L2407" s="437">
        <v>0</v>
      </c>
      <c r="M2407" s="463">
        <f t="shared" si="1652"/>
        <v>0</v>
      </c>
      <c r="N2407" s="464">
        <f t="shared" si="1653"/>
        <v>0</v>
      </c>
      <c r="O2407" s="436"/>
      <c r="P2407" s="591"/>
      <c r="Q2407" s="436"/>
      <c r="R2407" s="591"/>
      <c r="S2407" s="245">
        <f t="shared" si="1646"/>
        <v>0</v>
      </c>
      <c r="T2407" s="246">
        <f t="shared" si="1647"/>
        <v>0</v>
      </c>
      <c r="U2407" s="231"/>
      <c r="V2407" s="232"/>
      <c r="W2407" s="230"/>
      <c r="X2407" s="242"/>
      <c r="Y2407" s="232"/>
      <c r="Z2407" s="230"/>
      <c r="AA2407" s="239">
        <f t="shared" si="1648"/>
        <v>0</v>
      </c>
      <c r="AB2407" s="229">
        <f t="shared" si="1649"/>
        <v>0</v>
      </c>
      <c r="AC2407" s="219"/>
      <c r="AD2407" s="222"/>
      <c r="AE2407" s="219"/>
      <c r="AF2407" s="222"/>
      <c r="AG2407" s="261">
        <f t="shared" si="1650"/>
        <v>0</v>
      </c>
      <c r="AH2407" s="262">
        <f t="shared" si="1651"/>
        <v>0</v>
      </c>
      <c r="AI2407" s="67">
        <f>AD2407/C2363</f>
        <v>0</v>
      </c>
      <c r="AJ2407" s="141">
        <f>AF2407/C2363</f>
        <v>0</v>
      </c>
      <c r="AK2407" s="153">
        <f>AH2407/C2363</f>
        <v>0</v>
      </c>
      <c r="AL2407" s="61"/>
      <c r="AM2407" s="59"/>
    </row>
    <row r="2408" spans="1:39" ht="21.75" thickBot="1" x14ac:dyDescent="0.3">
      <c r="A2408" s="426" t="s">
        <v>158</v>
      </c>
      <c r="B2408" s="581" t="s">
        <v>343</v>
      </c>
      <c r="C2408" s="878"/>
      <c r="D2408" s="888"/>
      <c r="E2408" s="587">
        <v>0</v>
      </c>
      <c r="F2408" s="474">
        <v>0</v>
      </c>
      <c r="G2408" s="588">
        <v>5</v>
      </c>
      <c r="H2408" s="589">
        <v>68643.22</v>
      </c>
      <c r="I2408" s="493">
        <v>0</v>
      </c>
      <c r="J2408" s="590">
        <v>0</v>
      </c>
      <c r="K2408" s="493">
        <v>0</v>
      </c>
      <c r="L2408" s="438">
        <v>0</v>
      </c>
      <c r="M2408" s="463">
        <f t="shared" si="1652"/>
        <v>0</v>
      </c>
      <c r="N2408" s="464">
        <f t="shared" si="1653"/>
        <v>0</v>
      </c>
      <c r="O2408" s="448"/>
      <c r="P2408" s="593"/>
      <c r="Q2408" s="448"/>
      <c r="R2408" s="593"/>
      <c r="S2408" s="245">
        <f t="shared" si="1646"/>
        <v>0</v>
      </c>
      <c r="T2408" s="246">
        <f t="shared" si="1647"/>
        <v>0</v>
      </c>
      <c r="U2408" s="257"/>
      <c r="V2408" s="259"/>
      <c r="W2408" s="258"/>
      <c r="X2408" s="260"/>
      <c r="Y2408" s="259"/>
      <c r="Z2408" s="258"/>
      <c r="AA2408" s="239">
        <f t="shared" si="1648"/>
        <v>0</v>
      </c>
      <c r="AB2408" s="229">
        <f t="shared" si="1649"/>
        <v>0</v>
      </c>
      <c r="AC2408" s="149"/>
      <c r="AD2408" s="150"/>
      <c r="AE2408" s="149"/>
      <c r="AF2408" s="150"/>
      <c r="AG2408" s="261">
        <f t="shared" si="1650"/>
        <v>0</v>
      </c>
      <c r="AH2408" s="262">
        <f t="shared" si="1651"/>
        <v>0</v>
      </c>
      <c r="AI2408" s="68">
        <f>AD2408/C2363</f>
        <v>0</v>
      </c>
      <c r="AJ2408" s="142">
        <f>AF2408/C2363</f>
        <v>0</v>
      </c>
      <c r="AK2408" s="154">
        <f>AH2408/C2363</f>
        <v>0</v>
      </c>
      <c r="AL2408" s="61"/>
      <c r="AM2408" s="59"/>
    </row>
    <row r="2409" spans="1:39" ht="24" thickBot="1" x14ac:dyDescent="0.3">
      <c r="A2409" s="719" t="s">
        <v>40</v>
      </c>
      <c r="B2409" s="720"/>
      <c r="C2409" s="135">
        <f>C2396</f>
        <v>189638.12</v>
      </c>
      <c r="D2409" s="135">
        <f>D2396</f>
        <v>189638.12</v>
      </c>
      <c r="E2409" s="56">
        <f t="shared" ref="E2409:AG2409" si="1654">SUM(E2396:E2408)</f>
        <v>1</v>
      </c>
      <c r="F2409" s="236">
        <f t="shared" si="1654"/>
        <v>18923.27</v>
      </c>
      <c r="G2409" s="56">
        <f t="shared" si="1654"/>
        <v>11</v>
      </c>
      <c r="H2409" s="96">
        <f>SUM(H2396:H2408)</f>
        <v>273239.36</v>
      </c>
      <c r="I2409" s="247">
        <f t="shared" si="1654"/>
        <v>0</v>
      </c>
      <c r="J2409" s="46">
        <f t="shared" si="1654"/>
        <v>0</v>
      </c>
      <c r="K2409" s="247">
        <f t="shared" si="1654"/>
        <v>5</v>
      </c>
      <c r="L2409" s="236">
        <f t="shared" si="1654"/>
        <v>189638.12</v>
      </c>
      <c r="M2409" s="82">
        <f t="shared" si="1654"/>
        <v>5</v>
      </c>
      <c r="N2409" s="236">
        <f t="shared" si="1654"/>
        <v>189638.12</v>
      </c>
      <c r="O2409" s="86">
        <f t="shared" si="1654"/>
        <v>0</v>
      </c>
      <c r="P2409" s="236">
        <f t="shared" si="1654"/>
        <v>0</v>
      </c>
      <c r="Q2409" s="86">
        <f t="shared" si="1654"/>
        <v>0</v>
      </c>
      <c r="R2409" s="38">
        <f t="shared" si="1654"/>
        <v>0</v>
      </c>
      <c r="S2409" s="75">
        <f t="shared" si="1654"/>
        <v>0</v>
      </c>
      <c r="T2409" s="38">
        <f t="shared" si="1654"/>
        <v>0</v>
      </c>
      <c r="U2409" s="85">
        <f t="shared" si="1654"/>
        <v>0</v>
      </c>
      <c r="V2409" s="38">
        <f t="shared" si="1654"/>
        <v>0</v>
      </c>
      <c r="W2409" s="96">
        <f t="shared" si="1654"/>
        <v>0</v>
      </c>
      <c r="X2409" s="75">
        <f t="shared" si="1654"/>
        <v>0</v>
      </c>
      <c r="Y2409" s="38">
        <f t="shared" si="1654"/>
        <v>0</v>
      </c>
      <c r="Z2409" s="38">
        <f t="shared" si="1654"/>
        <v>0</v>
      </c>
      <c r="AA2409" s="136">
        <f t="shared" si="1654"/>
        <v>0</v>
      </c>
      <c r="AB2409" s="46">
        <f t="shared" si="1654"/>
        <v>0</v>
      </c>
      <c r="AC2409" s="97">
        <f t="shared" si="1654"/>
        <v>0</v>
      </c>
      <c r="AD2409" s="46">
        <f t="shared" si="1654"/>
        <v>0</v>
      </c>
      <c r="AE2409" s="86">
        <f t="shared" si="1654"/>
        <v>0</v>
      </c>
      <c r="AF2409" s="46">
        <f t="shared" si="1654"/>
        <v>0</v>
      </c>
      <c r="AG2409" s="75">
        <f t="shared" si="1654"/>
        <v>0</v>
      </c>
      <c r="AH2409" s="96">
        <f>SUM(AH2396:AH2408)</f>
        <v>0</v>
      </c>
      <c r="AI2409" s="137">
        <f>AD2409/C2363</f>
        <v>0</v>
      </c>
      <c r="AJ2409" s="138">
        <f>AF2409/C2363</f>
        <v>0</v>
      </c>
      <c r="AK2409" s="65">
        <f>AH2409/C2363</f>
        <v>0</v>
      </c>
      <c r="AL2409" s="61"/>
      <c r="AM2409" s="59"/>
    </row>
    <row r="2410" spans="1:39" x14ac:dyDescent="0.25">
      <c r="E2410" s="336" t="str">
        <f>IF(E2376=E2409,"OK","BŁĄD")</f>
        <v>OK</v>
      </c>
      <c r="F2410" s="610" t="str">
        <f t="shared" ref="F2410" si="1655">IF(F2376=F2409,"OK","BŁĄD")</f>
        <v>OK</v>
      </c>
      <c r="G2410" s="336" t="str">
        <f t="shared" ref="G2410" si="1656">IF(G2376=G2409,"OK","BŁĄD")</f>
        <v>OK</v>
      </c>
      <c r="H2410" s="610" t="str">
        <f t="shared" ref="H2410" si="1657">IF(H2376=H2409,"OK","BŁĄD")</f>
        <v>OK</v>
      </c>
      <c r="I2410" s="573" t="str">
        <f t="shared" ref="I2410" si="1658">IF(I2376=I2409,"OK","BŁĄD")</f>
        <v>OK</v>
      </c>
      <c r="J2410" s="336" t="str">
        <f t="shared" ref="J2410" si="1659">IF(J2376=J2409,"OK","BŁĄD")</f>
        <v>OK</v>
      </c>
      <c r="K2410" s="573" t="str">
        <f t="shared" ref="K2410" si="1660">IF(K2376=K2409,"OK","BŁĄD")</f>
        <v>OK</v>
      </c>
      <c r="L2410" s="610" t="str">
        <f t="shared" ref="L2410" si="1661">IF(L2376=L2409,"OK","BŁĄD")</f>
        <v>OK</v>
      </c>
      <c r="M2410" s="336" t="str">
        <f t="shared" ref="M2410" si="1662">IF(M2376=M2409,"OK","BŁĄD")</f>
        <v>OK</v>
      </c>
      <c r="N2410" s="336" t="str">
        <f t="shared" ref="N2410" si="1663">IF(N2376=N2409,"OK","BŁĄD")</f>
        <v>OK</v>
      </c>
      <c r="O2410" s="336" t="str">
        <f t="shared" ref="O2410" si="1664">IF(O2376=O2409,"OK","BŁĄD")</f>
        <v>OK</v>
      </c>
      <c r="P2410" s="336" t="str">
        <f t="shared" ref="P2410" si="1665">IF(P2376=P2409,"OK","BŁĄD")</f>
        <v>OK</v>
      </c>
      <c r="Q2410" s="336" t="str">
        <f t="shared" ref="Q2410" si="1666">IF(Q2376=Q2409,"OK","BŁĄD")</f>
        <v>OK</v>
      </c>
      <c r="R2410" s="336" t="str">
        <f t="shared" ref="R2410" si="1667">IF(R2376=R2409,"OK","BŁĄD")</f>
        <v>OK</v>
      </c>
      <c r="S2410" s="336" t="str">
        <f t="shared" ref="S2410" si="1668">IF(S2376=S2409,"OK","BŁĄD")</f>
        <v>OK</v>
      </c>
      <c r="T2410" s="336" t="str">
        <f t="shared" ref="T2410" si="1669">IF(T2376=T2409,"OK","BŁĄD")</f>
        <v>OK</v>
      </c>
      <c r="U2410" s="336" t="str">
        <f t="shared" ref="U2410" si="1670">IF(U2376=U2409,"OK","BŁĄD")</f>
        <v>OK</v>
      </c>
      <c r="V2410" s="336" t="str">
        <f t="shared" ref="V2410" si="1671">IF(V2376=V2409,"OK","BŁĄD")</f>
        <v>OK</v>
      </c>
      <c r="W2410" s="336" t="str">
        <f t="shared" ref="W2410" si="1672">IF(W2376=W2409,"OK","BŁĄD")</f>
        <v>OK</v>
      </c>
      <c r="X2410" s="336" t="str">
        <f t="shared" ref="X2410" si="1673">IF(X2376=X2409,"OK","BŁĄD")</f>
        <v>OK</v>
      </c>
      <c r="Y2410" s="336" t="str">
        <f t="shared" ref="Y2410" si="1674">IF(Y2376=Y2409,"OK","BŁĄD")</f>
        <v>OK</v>
      </c>
      <c r="Z2410" s="336" t="str">
        <f t="shared" ref="Z2410" si="1675">IF(Z2376=Z2409,"OK","BŁĄD")</f>
        <v>OK</v>
      </c>
      <c r="AA2410" s="336" t="str">
        <f t="shared" ref="AA2410" si="1676">IF(AA2376=AA2409,"OK","BŁĄD")</f>
        <v>OK</v>
      </c>
      <c r="AB2410" s="336" t="str">
        <f t="shared" ref="AB2410" si="1677">IF(AB2376=AB2409,"OK","BŁĄD")</f>
        <v>OK</v>
      </c>
      <c r="AC2410" s="336" t="str">
        <f t="shared" ref="AC2410" si="1678">IF(AC2376=AC2409,"OK","BŁĄD")</f>
        <v>OK</v>
      </c>
      <c r="AD2410" s="336" t="str">
        <f t="shared" ref="AD2410" si="1679">IF(AD2376=AD2409,"OK","BŁĄD")</f>
        <v>OK</v>
      </c>
      <c r="AE2410" s="336" t="str">
        <f t="shared" ref="AE2410" si="1680">IF(AE2376=AE2409,"OK","BŁĄD")</f>
        <v>OK</v>
      </c>
      <c r="AF2410" s="336" t="str">
        <f t="shared" ref="AF2410" si="1681">IF(AF2376=AF2409,"OK","BŁĄD")</f>
        <v>OK</v>
      </c>
      <c r="AG2410" s="336" t="str">
        <f t="shared" ref="AG2410" si="1682">IF(AG2376=AG2409,"OK","BŁĄD")</f>
        <v>OK</v>
      </c>
      <c r="AH2410" s="336" t="str">
        <f t="shared" ref="AH2410" si="1683">IF(AH2376=AH2409,"OK","BŁĄD")</f>
        <v>OK</v>
      </c>
      <c r="AJ2410" s="59"/>
      <c r="AK2410" s="59"/>
      <c r="AL2410" s="59"/>
      <c r="AM2410" s="59"/>
    </row>
    <row r="2411" spans="1:39" ht="15.75" thickBot="1" x14ac:dyDescent="0.3">
      <c r="AJ2411" s="59"/>
      <c r="AK2411" s="59"/>
      <c r="AL2411" s="59"/>
      <c r="AM2411" s="59"/>
    </row>
    <row r="2412" spans="1:39" ht="19.5" thickTop="1" x14ac:dyDescent="0.3">
      <c r="A2412" s="721" t="s">
        <v>45</v>
      </c>
      <c r="B2412" s="722"/>
      <c r="C2412" s="722"/>
      <c r="D2412" s="722"/>
      <c r="E2412" s="722"/>
      <c r="F2412" s="722"/>
      <c r="G2412" s="722"/>
      <c r="H2412" s="722"/>
      <c r="I2412" s="722"/>
      <c r="J2412" s="722"/>
      <c r="K2412" s="723"/>
      <c r="L2412" s="722"/>
      <c r="M2412" s="722"/>
      <c r="N2412" s="722"/>
      <c r="O2412" s="722"/>
      <c r="P2412" s="722"/>
      <c r="Q2412" s="724"/>
      <c r="AD2412" s="33" t="s">
        <v>50</v>
      </c>
      <c r="AE2412" s="3" t="str">
        <f>IF(AH2409=AH2376,"OK","BŁĄD")</f>
        <v>OK</v>
      </c>
    </row>
    <row r="2413" spans="1:39" x14ac:dyDescent="0.25">
      <c r="A2413" s="725"/>
      <c r="B2413" s="726"/>
      <c r="C2413" s="726"/>
      <c r="D2413" s="726"/>
      <c r="E2413" s="726"/>
      <c r="F2413" s="726"/>
      <c r="G2413" s="726"/>
      <c r="H2413" s="726"/>
      <c r="I2413" s="726"/>
      <c r="J2413" s="726"/>
      <c r="K2413" s="727"/>
      <c r="L2413" s="726"/>
      <c r="M2413" s="726"/>
      <c r="N2413" s="726"/>
      <c r="O2413" s="726"/>
      <c r="P2413" s="726"/>
      <c r="Q2413" s="728"/>
    </row>
    <row r="2414" spans="1:39" x14ac:dyDescent="0.25">
      <c r="A2414" s="725"/>
      <c r="B2414" s="726"/>
      <c r="C2414" s="726"/>
      <c r="D2414" s="726"/>
      <c r="E2414" s="726"/>
      <c r="F2414" s="726"/>
      <c r="G2414" s="726"/>
      <c r="H2414" s="726"/>
      <c r="I2414" s="726"/>
      <c r="J2414" s="726"/>
      <c r="K2414" s="727"/>
      <c r="L2414" s="726"/>
      <c r="M2414" s="726"/>
      <c r="N2414" s="726"/>
      <c r="O2414" s="726"/>
      <c r="P2414" s="726"/>
      <c r="Q2414" s="728"/>
    </row>
    <row r="2415" spans="1:39" x14ac:dyDescent="0.25">
      <c r="A2415" s="725"/>
      <c r="B2415" s="726"/>
      <c r="C2415" s="726"/>
      <c r="D2415" s="726"/>
      <c r="E2415" s="726"/>
      <c r="F2415" s="726"/>
      <c r="G2415" s="726"/>
      <c r="H2415" s="726"/>
      <c r="I2415" s="726"/>
      <c r="J2415" s="726"/>
      <c r="K2415" s="727"/>
      <c r="L2415" s="726"/>
      <c r="M2415" s="726"/>
      <c r="N2415" s="726"/>
      <c r="O2415" s="726"/>
      <c r="P2415" s="726"/>
      <c r="Q2415" s="728"/>
    </row>
    <row r="2416" spans="1:39" x14ac:dyDescent="0.25">
      <c r="A2416" s="725"/>
      <c r="B2416" s="726"/>
      <c r="C2416" s="726"/>
      <c r="D2416" s="726"/>
      <c r="E2416" s="726"/>
      <c r="F2416" s="726"/>
      <c r="G2416" s="726"/>
      <c r="H2416" s="726"/>
      <c r="I2416" s="726"/>
      <c r="J2416" s="726"/>
      <c r="K2416" s="727"/>
      <c r="L2416" s="726"/>
      <c r="M2416" s="726"/>
      <c r="N2416" s="726"/>
      <c r="O2416" s="726"/>
      <c r="P2416" s="726"/>
      <c r="Q2416" s="728"/>
    </row>
    <row r="2417" spans="1:38" x14ac:dyDescent="0.25">
      <c r="A2417" s="725"/>
      <c r="B2417" s="726"/>
      <c r="C2417" s="726"/>
      <c r="D2417" s="726"/>
      <c r="E2417" s="726"/>
      <c r="F2417" s="726"/>
      <c r="G2417" s="726"/>
      <c r="H2417" s="726"/>
      <c r="I2417" s="726"/>
      <c r="J2417" s="726"/>
      <c r="K2417" s="727"/>
      <c r="L2417" s="726"/>
      <c r="M2417" s="726"/>
      <c r="N2417" s="726"/>
      <c r="O2417" s="726"/>
      <c r="P2417" s="726"/>
      <c r="Q2417" s="728"/>
    </row>
    <row r="2418" spans="1:38" x14ac:dyDescent="0.25">
      <c r="A2418" s="725"/>
      <c r="B2418" s="726"/>
      <c r="C2418" s="726"/>
      <c r="D2418" s="726"/>
      <c r="E2418" s="726"/>
      <c r="F2418" s="726"/>
      <c r="G2418" s="726"/>
      <c r="H2418" s="726"/>
      <c r="I2418" s="726"/>
      <c r="J2418" s="726"/>
      <c r="K2418" s="727"/>
      <c r="L2418" s="726"/>
      <c r="M2418" s="726"/>
      <c r="N2418" s="726"/>
      <c r="O2418" s="726"/>
      <c r="P2418" s="726"/>
      <c r="Q2418" s="728"/>
    </row>
    <row r="2419" spans="1:38" x14ac:dyDescent="0.25">
      <c r="A2419" s="725"/>
      <c r="B2419" s="726"/>
      <c r="C2419" s="726"/>
      <c r="D2419" s="726"/>
      <c r="E2419" s="726"/>
      <c r="F2419" s="726"/>
      <c r="G2419" s="726"/>
      <c r="H2419" s="726"/>
      <c r="I2419" s="726"/>
      <c r="J2419" s="726"/>
      <c r="K2419" s="727"/>
      <c r="L2419" s="726"/>
      <c r="M2419" s="726"/>
      <c r="N2419" s="726"/>
      <c r="O2419" s="726"/>
      <c r="P2419" s="726"/>
      <c r="Q2419" s="728"/>
    </row>
    <row r="2420" spans="1:38" ht="15.75" thickBot="1" x14ac:dyDescent="0.3">
      <c r="A2420" s="729"/>
      <c r="B2420" s="730"/>
      <c r="C2420" s="730"/>
      <c r="D2420" s="730"/>
      <c r="E2420" s="730"/>
      <c r="F2420" s="730"/>
      <c r="G2420" s="730"/>
      <c r="H2420" s="730"/>
      <c r="I2420" s="730"/>
      <c r="J2420" s="730"/>
      <c r="K2420" s="731"/>
      <c r="L2420" s="730"/>
      <c r="M2420" s="730"/>
      <c r="N2420" s="730"/>
      <c r="O2420" s="730"/>
      <c r="P2420" s="730"/>
      <c r="Q2420" s="732"/>
    </row>
    <row r="2421" spans="1:38" ht="15.75" thickTop="1" x14ac:dyDescent="0.25"/>
    <row r="2422" spans="1:38" x14ac:dyDescent="0.25">
      <c r="B2422" s="1"/>
      <c r="C2422" s="1"/>
    </row>
    <row r="2425" spans="1:38" ht="18.75" x14ac:dyDescent="0.3">
      <c r="B2425" s="2" t="s">
        <v>15</v>
      </c>
      <c r="C2425" s="2"/>
      <c r="D2425" s="2"/>
      <c r="E2425" s="2"/>
      <c r="F2425" s="618"/>
      <c r="G2425" s="2"/>
    </row>
    <row r="2426" spans="1:38" ht="26.25" x14ac:dyDescent="0.4">
      <c r="A2426" s="604"/>
      <c r="B2426" s="868" t="s">
        <v>147</v>
      </c>
      <c r="C2426" s="868"/>
      <c r="D2426" s="868"/>
      <c r="E2426" s="868"/>
      <c r="F2426" s="868"/>
      <c r="G2426" s="868"/>
      <c r="H2426" s="868"/>
      <c r="I2426" s="868"/>
      <c r="J2426" s="868"/>
      <c r="K2426" s="869"/>
      <c r="L2426" s="868"/>
      <c r="M2426" s="868"/>
      <c r="N2426" s="868"/>
      <c r="O2426" s="868"/>
      <c r="S2426" s="3"/>
      <c r="X2426" s="3"/>
      <c r="AA2426" s="3"/>
      <c r="AG2426" s="3"/>
    </row>
    <row r="2427" spans="1:38" ht="21.75" thickBot="1" x14ac:dyDescent="0.4">
      <c r="B2427" s="8"/>
      <c r="C2427" s="8"/>
      <c r="D2427" s="8"/>
      <c r="E2427" s="8"/>
      <c r="F2427" s="214"/>
      <c r="G2427" s="8"/>
      <c r="H2427" s="214"/>
      <c r="I2427" s="196"/>
      <c r="J2427" s="214"/>
      <c r="K2427" s="196"/>
      <c r="L2427" s="214"/>
    </row>
    <row r="2428" spans="1:38" ht="27" customHeight="1" thickBot="1" x14ac:dyDescent="0.3">
      <c r="A2428" s="791" t="s">
        <v>150</v>
      </c>
      <c r="B2428" s="792"/>
      <c r="C2428" s="792"/>
      <c r="D2428" s="792"/>
      <c r="E2428" s="792"/>
      <c r="F2428" s="792"/>
      <c r="G2428" s="792"/>
      <c r="H2428" s="792"/>
      <c r="I2428" s="792"/>
      <c r="J2428" s="792"/>
      <c r="K2428" s="793"/>
      <c r="L2428" s="792"/>
      <c r="M2428" s="792"/>
      <c r="N2428" s="792"/>
      <c r="O2428" s="792"/>
      <c r="P2428" s="792"/>
      <c r="Q2428" s="792"/>
      <c r="R2428" s="792"/>
      <c r="S2428" s="792"/>
      <c r="T2428" s="792"/>
      <c r="U2428" s="792"/>
      <c r="V2428" s="792"/>
      <c r="W2428" s="792"/>
      <c r="X2428" s="792"/>
      <c r="Y2428" s="792"/>
      <c r="Z2428" s="792"/>
      <c r="AA2428" s="792"/>
      <c r="AB2428" s="792"/>
      <c r="AC2428" s="792"/>
      <c r="AD2428" s="792"/>
      <c r="AE2428" s="792"/>
      <c r="AF2428" s="792"/>
      <c r="AG2428" s="792"/>
      <c r="AH2428" s="792"/>
      <c r="AI2428" s="792"/>
      <c r="AJ2428" s="792"/>
      <c r="AK2428" s="792"/>
      <c r="AL2428" s="43"/>
    </row>
    <row r="2429" spans="1:38" ht="33.75" customHeight="1" x14ac:dyDescent="0.25">
      <c r="A2429" s="794" t="s">
        <v>0</v>
      </c>
      <c r="B2429" s="795"/>
      <c r="C2429" s="744" t="s">
        <v>41</v>
      </c>
      <c r="D2429" s="745"/>
      <c r="E2429" s="748" t="s">
        <v>80</v>
      </c>
      <c r="F2429" s="749"/>
      <c r="G2429" s="749"/>
      <c r="H2429" s="749"/>
      <c r="I2429" s="749"/>
      <c r="J2429" s="749"/>
      <c r="K2429" s="750"/>
      <c r="L2429" s="749"/>
      <c r="M2429" s="749"/>
      <c r="N2429" s="802"/>
      <c r="O2429" s="754" t="s">
        <v>78</v>
      </c>
      <c r="P2429" s="755"/>
      <c r="Q2429" s="755"/>
      <c r="R2429" s="755"/>
      <c r="S2429" s="755"/>
      <c r="T2429" s="755"/>
      <c r="U2429" s="755"/>
      <c r="V2429" s="755"/>
      <c r="W2429" s="755"/>
      <c r="X2429" s="755"/>
      <c r="Y2429" s="755"/>
      <c r="Z2429" s="755"/>
      <c r="AA2429" s="755"/>
      <c r="AB2429" s="755"/>
      <c r="AC2429" s="755"/>
      <c r="AD2429" s="755"/>
      <c r="AE2429" s="755"/>
      <c r="AF2429" s="755"/>
      <c r="AG2429" s="755"/>
      <c r="AH2429" s="755"/>
      <c r="AI2429" s="755"/>
      <c r="AJ2429" s="755"/>
      <c r="AK2429" s="755"/>
      <c r="AL2429" s="756"/>
    </row>
    <row r="2430" spans="1:38" ht="51" customHeight="1" thickBot="1" x14ac:dyDescent="0.3">
      <c r="A2430" s="796"/>
      <c r="B2430" s="797"/>
      <c r="C2430" s="800"/>
      <c r="D2430" s="801"/>
      <c r="E2430" s="803"/>
      <c r="F2430" s="804"/>
      <c r="G2430" s="804"/>
      <c r="H2430" s="804"/>
      <c r="I2430" s="804"/>
      <c r="J2430" s="804"/>
      <c r="K2430" s="805"/>
      <c r="L2430" s="804"/>
      <c r="M2430" s="804"/>
      <c r="N2430" s="806"/>
      <c r="O2430" s="859"/>
      <c r="P2430" s="860"/>
      <c r="Q2430" s="860"/>
      <c r="R2430" s="860"/>
      <c r="S2430" s="860"/>
      <c r="T2430" s="860"/>
      <c r="U2430" s="860"/>
      <c r="V2430" s="860"/>
      <c r="W2430" s="860"/>
      <c r="X2430" s="860"/>
      <c r="Y2430" s="860"/>
      <c r="Z2430" s="860"/>
      <c r="AA2430" s="860"/>
      <c r="AB2430" s="860"/>
      <c r="AC2430" s="860"/>
      <c r="AD2430" s="860"/>
      <c r="AE2430" s="860"/>
      <c r="AF2430" s="860"/>
      <c r="AG2430" s="860"/>
      <c r="AH2430" s="860"/>
      <c r="AI2430" s="860"/>
      <c r="AJ2430" s="860"/>
      <c r="AK2430" s="860"/>
      <c r="AL2430" s="861"/>
    </row>
    <row r="2431" spans="1:38" ht="75" customHeight="1" x14ac:dyDescent="0.25">
      <c r="A2431" s="796"/>
      <c r="B2431" s="797"/>
      <c r="C2431" s="862" t="s">
        <v>43</v>
      </c>
      <c r="D2431" s="866" t="s">
        <v>44</v>
      </c>
      <c r="E2431" s="853" t="s">
        <v>59</v>
      </c>
      <c r="F2431" s="854"/>
      <c r="G2431" s="854"/>
      <c r="H2431" s="855"/>
      <c r="I2431" s="845" t="s">
        <v>58</v>
      </c>
      <c r="J2431" s="846"/>
      <c r="K2431" s="847"/>
      <c r="L2431" s="848"/>
      <c r="M2431" s="841" t="s">
        <v>49</v>
      </c>
      <c r="N2431" s="842"/>
      <c r="O2431" s="807" t="s">
        <v>103</v>
      </c>
      <c r="P2431" s="808"/>
      <c r="Q2431" s="808"/>
      <c r="R2431" s="808"/>
      <c r="S2431" s="811" t="s">
        <v>49</v>
      </c>
      <c r="T2431" s="812"/>
      <c r="U2431" s="815" t="s">
        <v>104</v>
      </c>
      <c r="V2431" s="816"/>
      <c r="W2431" s="816"/>
      <c r="X2431" s="816"/>
      <c r="Y2431" s="816"/>
      <c r="Z2431" s="817"/>
      <c r="AA2431" s="821" t="s">
        <v>49</v>
      </c>
      <c r="AB2431" s="822"/>
      <c r="AC2431" s="825" t="s">
        <v>105</v>
      </c>
      <c r="AD2431" s="826"/>
      <c r="AE2431" s="826"/>
      <c r="AF2431" s="827"/>
      <c r="AG2431" s="831" t="s">
        <v>49</v>
      </c>
      <c r="AH2431" s="832"/>
      <c r="AI2431" s="835" t="s">
        <v>23</v>
      </c>
      <c r="AJ2431" s="836"/>
      <c r="AK2431" s="836"/>
      <c r="AL2431" s="837"/>
    </row>
    <row r="2432" spans="1:38" ht="75" customHeight="1" thickBot="1" x14ac:dyDescent="0.3">
      <c r="A2432" s="796"/>
      <c r="B2432" s="797"/>
      <c r="C2432" s="862"/>
      <c r="D2432" s="866"/>
      <c r="E2432" s="856"/>
      <c r="F2432" s="857"/>
      <c r="G2432" s="857"/>
      <c r="H2432" s="858"/>
      <c r="I2432" s="849"/>
      <c r="J2432" s="850"/>
      <c r="K2432" s="851"/>
      <c r="L2432" s="852"/>
      <c r="M2432" s="843"/>
      <c r="N2432" s="844"/>
      <c r="O2432" s="809"/>
      <c r="P2432" s="810"/>
      <c r="Q2432" s="810"/>
      <c r="R2432" s="810"/>
      <c r="S2432" s="813"/>
      <c r="T2432" s="814"/>
      <c r="U2432" s="818"/>
      <c r="V2432" s="819"/>
      <c r="W2432" s="819"/>
      <c r="X2432" s="819"/>
      <c r="Y2432" s="819"/>
      <c r="Z2432" s="820"/>
      <c r="AA2432" s="823"/>
      <c r="AB2432" s="824"/>
      <c r="AC2432" s="828"/>
      <c r="AD2432" s="829"/>
      <c r="AE2432" s="829"/>
      <c r="AF2432" s="830"/>
      <c r="AG2432" s="833"/>
      <c r="AH2432" s="834"/>
      <c r="AI2432" s="838"/>
      <c r="AJ2432" s="839"/>
      <c r="AK2432" s="839"/>
      <c r="AL2432" s="840"/>
    </row>
    <row r="2433" spans="1:38" ht="139.5" customHeight="1" thickBot="1" x14ac:dyDescent="0.3">
      <c r="A2433" s="798"/>
      <c r="B2433" s="799"/>
      <c r="C2433" s="863"/>
      <c r="D2433" s="867"/>
      <c r="E2433" s="91" t="s">
        <v>81</v>
      </c>
      <c r="F2433" s="619" t="s">
        <v>82</v>
      </c>
      <c r="G2433" s="91" t="s">
        <v>83</v>
      </c>
      <c r="H2433" s="619" t="s">
        <v>84</v>
      </c>
      <c r="I2433" s="197" t="s">
        <v>81</v>
      </c>
      <c r="J2433" s="64" t="s">
        <v>92</v>
      </c>
      <c r="K2433" s="197" t="s">
        <v>93</v>
      </c>
      <c r="L2433" s="64" t="s">
        <v>94</v>
      </c>
      <c r="M2433" s="98" t="s">
        <v>85</v>
      </c>
      <c r="N2433" s="207" t="s">
        <v>86</v>
      </c>
      <c r="O2433" s="100" t="s">
        <v>87</v>
      </c>
      <c r="P2433" s="102" t="s">
        <v>101</v>
      </c>
      <c r="Q2433" s="100" t="s">
        <v>88</v>
      </c>
      <c r="R2433" s="102" t="s">
        <v>102</v>
      </c>
      <c r="S2433" s="103" t="s">
        <v>89</v>
      </c>
      <c r="T2433" s="213" t="s">
        <v>90</v>
      </c>
      <c r="U2433" s="104" t="s">
        <v>87</v>
      </c>
      <c r="V2433" s="107" t="s">
        <v>106</v>
      </c>
      <c r="W2433" s="105" t="s">
        <v>107</v>
      </c>
      <c r="X2433" s="108" t="s">
        <v>88</v>
      </c>
      <c r="Y2433" s="107" t="s">
        <v>108</v>
      </c>
      <c r="Z2433" s="105" t="s">
        <v>109</v>
      </c>
      <c r="AA2433" s="110" t="s">
        <v>95</v>
      </c>
      <c r="AB2433" s="111" t="s">
        <v>96</v>
      </c>
      <c r="AC2433" s="112" t="s">
        <v>87</v>
      </c>
      <c r="AD2433" s="113" t="s">
        <v>101</v>
      </c>
      <c r="AE2433" s="112" t="s">
        <v>88</v>
      </c>
      <c r="AF2433" s="113" t="s">
        <v>102</v>
      </c>
      <c r="AG2433" s="114" t="s">
        <v>91</v>
      </c>
      <c r="AH2433" s="115" t="s">
        <v>110</v>
      </c>
      <c r="AI2433" s="120" t="s">
        <v>111</v>
      </c>
      <c r="AJ2433" s="121" t="s">
        <v>112</v>
      </c>
      <c r="AK2433" s="122" t="s">
        <v>39</v>
      </c>
      <c r="AL2433" s="124" t="s">
        <v>57</v>
      </c>
    </row>
    <row r="2434" spans="1:38" ht="38.25" customHeight="1" thickBot="1" x14ac:dyDescent="0.3">
      <c r="A2434" s="708" t="s">
        <v>1</v>
      </c>
      <c r="B2434" s="712"/>
      <c r="C2434" s="5" t="s">
        <v>2</v>
      </c>
      <c r="D2434" s="70" t="s">
        <v>3</v>
      </c>
      <c r="E2434" s="5" t="s">
        <v>4</v>
      </c>
      <c r="F2434" s="208" t="s">
        <v>5</v>
      </c>
      <c r="G2434" s="5" t="s">
        <v>33</v>
      </c>
      <c r="H2434" s="208" t="s">
        <v>34</v>
      </c>
      <c r="I2434" s="198" t="s">
        <v>18</v>
      </c>
      <c r="J2434" s="208" t="s">
        <v>19</v>
      </c>
      <c r="K2434" s="198" t="s">
        <v>20</v>
      </c>
      <c r="L2434" s="208" t="s">
        <v>21</v>
      </c>
      <c r="M2434" s="5" t="s">
        <v>22</v>
      </c>
      <c r="N2434" s="208" t="s">
        <v>35</v>
      </c>
      <c r="O2434" s="5" t="s">
        <v>36</v>
      </c>
      <c r="P2434" s="208" t="s">
        <v>37</v>
      </c>
      <c r="Q2434" s="5" t="s">
        <v>38</v>
      </c>
      <c r="R2434" s="208" t="s">
        <v>24</v>
      </c>
      <c r="S2434" s="5" t="s">
        <v>25</v>
      </c>
      <c r="T2434" s="208" t="s">
        <v>26</v>
      </c>
      <c r="U2434" s="5" t="s">
        <v>27</v>
      </c>
      <c r="V2434" s="321" t="s">
        <v>28</v>
      </c>
      <c r="W2434" s="208" t="s">
        <v>29</v>
      </c>
      <c r="X2434" s="70" t="s">
        <v>30</v>
      </c>
      <c r="Y2434" s="208" t="s">
        <v>31</v>
      </c>
      <c r="Z2434" s="208" t="s">
        <v>32</v>
      </c>
      <c r="AA2434" s="5" t="s">
        <v>51</v>
      </c>
      <c r="AB2434" s="5" t="s">
        <v>52</v>
      </c>
      <c r="AC2434" s="5" t="s">
        <v>53</v>
      </c>
      <c r="AD2434" s="5" t="s">
        <v>54</v>
      </c>
      <c r="AE2434" s="5" t="s">
        <v>55</v>
      </c>
      <c r="AF2434" s="5" t="s">
        <v>56</v>
      </c>
      <c r="AG2434" s="5" t="s">
        <v>60</v>
      </c>
      <c r="AH2434" s="5" t="s">
        <v>61</v>
      </c>
      <c r="AI2434" s="5" t="s">
        <v>62</v>
      </c>
      <c r="AJ2434" s="70" t="s">
        <v>63</v>
      </c>
      <c r="AK2434" s="5" t="s">
        <v>64</v>
      </c>
      <c r="AL2434" s="71" t="s">
        <v>65</v>
      </c>
    </row>
    <row r="2435" spans="1:38" ht="99" customHeight="1" x14ac:dyDescent="0.25">
      <c r="A2435" s="12">
        <v>1</v>
      </c>
      <c r="B2435" s="13" t="s">
        <v>11</v>
      </c>
      <c r="C2435" s="713">
        <v>250343.07</v>
      </c>
      <c r="D2435" s="716">
        <f>C2435-AH2448</f>
        <v>249343.07</v>
      </c>
      <c r="E2435" s="76"/>
      <c r="F2435" s="446"/>
      <c r="G2435" s="76"/>
      <c r="H2435" s="446"/>
      <c r="I2435" s="451"/>
      <c r="J2435" s="41"/>
      <c r="K2435" s="451"/>
      <c r="L2435" s="446"/>
      <c r="M2435" s="76"/>
      <c r="N2435" s="234"/>
      <c r="O2435" s="76"/>
      <c r="P2435" s="234"/>
      <c r="Q2435" s="76"/>
      <c r="R2435" s="234"/>
      <c r="S2435" s="76"/>
      <c r="T2435" s="41"/>
      <c r="U2435" s="76"/>
      <c r="V2435" s="235"/>
      <c r="W2435" s="234"/>
      <c r="X2435" s="76"/>
      <c r="Y2435" s="235"/>
      <c r="Z2435" s="234"/>
      <c r="AA2435" s="76"/>
      <c r="AB2435" s="41"/>
      <c r="AC2435" s="76"/>
      <c r="AD2435" s="41"/>
      <c r="AE2435" s="76"/>
      <c r="AF2435" s="41"/>
      <c r="AG2435" s="76">
        <f>U2435+X2435+AC2435+AE2435</f>
        <v>0</v>
      </c>
      <c r="AH2435" s="41">
        <f>W2435+Z2435+AD2435+AF2435</f>
        <v>0</v>
      </c>
      <c r="AI2435" s="39">
        <f>AD2435/(C2435-AH2442)</f>
        <v>0</v>
      </c>
      <c r="AJ2435" s="90">
        <f>AF2435/(C2435-AH2442)</f>
        <v>0</v>
      </c>
      <c r="AK2435" s="123"/>
      <c r="AL2435" s="125">
        <f>AH2435/C2435</f>
        <v>0</v>
      </c>
    </row>
    <row r="2436" spans="1:38" ht="87" customHeight="1" x14ac:dyDescent="0.25">
      <c r="A2436" s="14">
        <v>2</v>
      </c>
      <c r="B2436" s="15" t="s">
        <v>6</v>
      </c>
      <c r="C2436" s="714"/>
      <c r="D2436" s="717"/>
      <c r="E2436" s="467">
        <v>0</v>
      </c>
      <c r="F2436" s="468">
        <v>0</v>
      </c>
      <c r="G2436" s="434">
        <v>6</v>
      </c>
      <c r="H2436" s="475">
        <v>171718.72</v>
      </c>
      <c r="I2436" s="477">
        <v>0</v>
      </c>
      <c r="J2436" s="437">
        <v>0</v>
      </c>
      <c r="K2436" s="477">
        <v>4</v>
      </c>
      <c r="L2436" s="437">
        <v>121638.42</v>
      </c>
      <c r="M2436" s="248">
        <f t="shared" ref="M2436" si="1684">SUM(I2436,K2436)</f>
        <v>4</v>
      </c>
      <c r="N2436" s="249">
        <f t="shared" ref="N2436" si="1685">SUM(J2436,L2436)</f>
        <v>121638.42</v>
      </c>
      <c r="O2436" s="436">
        <v>0</v>
      </c>
      <c r="P2436" s="428">
        <v>0</v>
      </c>
      <c r="Q2436" s="436">
        <v>1</v>
      </c>
      <c r="R2436" s="428">
        <v>39228.89</v>
      </c>
      <c r="S2436" s="245">
        <f t="shared" ref="S2436" si="1686">O2436+Q2436</f>
        <v>1</v>
      </c>
      <c r="T2436" s="246">
        <f t="shared" ref="T2436" si="1687">P2436+R2436</f>
        <v>39228.89</v>
      </c>
      <c r="U2436" s="443">
        <v>0</v>
      </c>
      <c r="V2436" s="444">
        <v>0</v>
      </c>
      <c r="W2436" s="442">
        <v>0</v>
      </c>
      <c r="X2436" s="452">
        <v>1</v>
      </c>
      <c r="Y2436" s="444">
        <v>40050.5</v>
      </c>
      <c r="Z2436" s="442">
        <v>1000</v>
      </c>
      <c r="AA2436" s="239">
        <f t="shared" ref="AA2436" si="1688">U2436+X2436</f>
        <v>1</v>
      </c>
      <c r="AB2436" s="229">
        <f t="shared" ref="AB2436" si="1689">W2436+Z2436</f>
        <v>1000</v>
      </c>
      <c r="AC2436" s="425">
        <v>0</v>
      </c>
      <c r="AD2436" s="431">
        <v>0</v>
      </c>
      <c r="AE2436" s="425">
        <v>0</v>
      </c>
      <c r="AF2436" s="431">
        <v>0</v>
      </c>
      <c r="AG2436" s="261">
        <f t="shared" ref="AG2436:AG2439" si="1690">U2436+X2436+AC2436+AE2436</f>
        <v>1</v>
      </c>
      <c r="AH2436" s="262">
        <f t="shared" ref="AH2436:AH2439" si="1691">W2436+Z2436+AD2436+AF2436</f>
        <v>1000</v>
      </c>
      <c r="AI2436" s="67">
        <f>AD2436/(C2435-AH2442)</f>
        <v>0</v>
      </c>
      <c r="AJ2436" s="66">
        <f>AF2436/(C2435-AH2442)</f>
        <v>0</v>
      </c>
      <c r="AK2436" s="123"/>
      <c r="AL2436" s="126">
        <f>AH2436/C2435</f>
        <v>3.9945184022869094E-3</v>
      </c>
    </row>
    <row r="2437" spans="1:38" ht="85.5" customHeight="1" x14ac:dyDescent="0.25">
      <c r="A2437" s="14">
        <v>3</v>
      </c>
      <c r="B2437" s="15" t="s">
        <v>13</v>
      </c>
      <c r="C2437" s="714"/>
      <c r="D2437" s="717"/>
      <c r="E2437" s="500"/>
      <c r="F2437" s="501"/>
      <c r="G2437" s="502"/>
      <c r="H2437" s="503"/>
      <c r="I2437" s="499"/>
      <c r="J2437" s="503"/>
      <c r="K2437" s="499"/>
      <c r="L2437" s="503"/>
      <c r="M2437" s="267"/>
      <c r="N2437" s="266"/>
      <c r="O2437" s="502"/>
      <c r="P2437" s="503"/>
      <c r="Q2437" s="502"/>
      <c r="R2437" s="503"/>
      <c r="S2437" s="267"/>
      <c r="T2437" s="266"/>
      <c r="U2437" s="502"/>
      <c r="V2437" s="505"/>
      <c r="W2437" s="503"/>
      <c r="X2437" s="504"/>
      <c r="Y2437" s="505"/>
      <c r="Z2437" s="503"/>
      <c r="AA2437" s="267"/>
      <c r="AB2437" s="266"/>
      <c r="AC2437" s="502"/>
      <c r="AD2437" s="503"/>
      <c r="AE2437" s="502"/>
      <c r="AF2437" s="503"/>
      <c r="AG2437" s="267">
        <f t="shared" si="1690"/>
        <v>0</v>
      </c>
      <c r="AH2437" s="266">
        <f t="shared" si="1691"/>
        <v>0</v>
      </c>
      <c r="AI2437" s="169">
        <f>AD2437/(C2435-AH2442)</f>
        <v>0</v>
      </c>
      <c r="AJ2437" s="170">
        <f>AF2437/(C2435-AH2442)</f>
        <v>0</v>
      </c>
      <c r="AK2437" s="171"/>
      <c r="AL2437" s="172">
        <f>AH2437/C2435</f>
        <v>0</v>
      </c>
    </row>
    <row r="2438" spans="1:38" ht="101.25" customHeight="1" x14ac:dyDescent="0.25">
      <c r="A2438" s="14">
        <v>4</v>
      </c>
      <c r="B2438" s="15" t="s">
        <v>14</v>
      </c>
      <c r="C2438" s="714"/>
      <c r="D2438" s="717"/>
      <c r="E2438" s="500"/>
      <c r="F2438" s="501"/>
      <c r="G2438" s="502"/>
      <c r="H2438" s="503"/>
      <c r="I2438" s="499"/>
      <c r="J2438" s="503"/>
      <c r="K2438" s="499"/>
      <c r="L2438" s="503"/>
      <c r="M2438" s="267"/>
      <c r="N2438" s="266"/>
      <c r="O2438" s="502"/>
      <c r="P2438" s="503"/>
      <c r="Q2438" s="502"/>
      <c r="R2438" s="503"/>
      <c r="S2438" s="267"/>
      <c r="T2438" s="266"/>
      <c r="U2438" s="502"/>
      <c r="V2438" s="505"/>
      <c r="W2438" s="503"/>
      <c r="X2438" s="504"/>
      <c r="Y2438" s="505"/>
      <c r="Z2438" s="503"/>
      <c r="AA2438" s="267"/>
      <c r="AB2438" s="266"/>
      <c r="AC2438" s="502"/>
      <c r="AD2438" s="503"/>
      <c r="AE2438" s="502"/>
      <c r="AF2438" s="503"/>
      <c r="AG2438" s="267">
        <f t="shared" si="1690"/>
        <v>0</v>
      </c>
      <c r="AH2438" s="266">
        <f t="shared" si="1691"/>
        <v>0</v>
      </c>
      <c r="AI2438" s="169">
        <f>AD2438/(C2435-AH2442)</f>
        <v>0</v>
      </c>
      <c r="AJ2438" s="170">
        <f>AF2438/(C2435-AH2442)</f>
        <v>0</v>
      </c>
      <c r="AK2438" s="171"/>
      <c r="AL2438" s="172">
        <f>AH2438/C2435</f>
        <v>0</v>
      </c>
    </row>
    <row r="2439" spans="1:38" ht="138" customHeight="1" x14ac:dyDescent="0.25">
      <c r="A2439" s="14">
        <v>5</v>
      </c>
      <c r="B2439" s="15" t="s">
        <v>99</v>
      </c>
      <c r="C2439" s="714"/>
      <c r="D2439" s="717"/>
      <c r="E2439" s="467">
        <v>1</v>
      </c>
      <c r="F2439" s="468">
        <v>128704.65</v>
      </c>
      <c r="G2439" s="434">
        <v>0</v>
      </c>
      <c r="H2439" s="475">
        <v>0</v>
      </c>
      <c r="I2439" s="477">
        <v>1</v>
      </c>
      <c r="J2439" s="437">
        <v>128704.65</v>
      </c>
      <c r="K2439" s="477">
        <v>0</v>
      </c>
      <c r="L2439" s="437">
        <v>0</v>
      </c>
      <c r="M2439" s="248">
        <f t="shared" ref="M2439" si="1692">SUM(I2439,K2439)</f>
        <v>1</v>
      </c>
      <c r="N2439" s="249">
        <f t="shared" ref="N2439" si="1693">SUM(J2439,L2439)</f>
        <v>128704.65</v>
      </c>
      <c r="O2439" s="436">
        <v>0</v>
      </c>
      <c r="P2439" s="428">
        <v>0</v>
      </c>
      <c r="Q2439" s="436">
        <v>0</v>
      </c>
      <c r="R2439" s="428">
        <v>0</v>
      </c>
      <c r="S2439" s="245">
        <f t="shared" ref="S2439" si="1694">O2439+Q2439</f>
        <v>0</v>
      </c>
      <c r="T2439" s="246">
        <f t="shared" ref="T2439" si="1695">P2439+R2439</f>
        <v>0</v>
      </c>
      <c r="U2439" s="443">
        <v>0</v>
      </c>
      <c r="V2439" s="444">
        <v>0</v>
      </c>
      <c r="W2439" s="442">
        <v>0</v>
      </c>
      <c r="X2439" s="452">
        <v>0</v>
      </c>
      <c r="Y2439" s="444">
        <v>0</v>
      </c>
      <c r="Z2439" s="442">
        <v>0</v>
      </c>
      <c r="AA2439" s="239">
        <f t="shared" ref="AA2439" si="1696">U2439+X2439</f>
        <v>0</v>
      </c>
      <c r="AB2439" s="229">
        <f t="shared" ref="AB2439" si="1697">W2439+Z2439</f>
        <v>0</v>
      </c>
      <c r="AC2439" s="425">
        <v>0</v>
      </c>
      <c r="AD2439" s="431">
        <v>0</v>
      </c>
      <c r="AE2439" s="425">
        <v>0</v>
      </c>
      <c r="AF2439" s="431">
        <v>0</v>
      </c>
      <c r="AG2439" s="261">
        <f t="shared" si="1690"/>
        <v>0</v>
      </c>
      <c r="AH2439" s="262">
        <f t="shared" si="1691"/>
        <v>0</v>
      </c>
      <c r="AI2439" s="67">
        <f>AD2439/(C2435-AH2442)</f>
        <v>0</v>
      </c>
      <c r="AJ2439" s="66">
        <f>AF2439/(C2435-AH2442)</f>
        <v>0</v>
      </c>
      <c r="AK2439" s="123"/>
      <c r="AL2439" s="126">
        <f>AH2439/C2435</f>
        <v>0</v>
      </c>
    </row>
    <row r="2440" spans="1:38" ht="116.25" customHeight="1" x14ac:dyDescent="0.25">
      <c r="A2440" s="14">
        <v>6</v>
      </c>
      <c r="B2440" s="15" t="s">
        <v>16</v>
      </c>
      <c r="C2440" s="714"/>
      <c r="D2440" s="717"/>
      <c r="E2440" s="163"/>
      <c r="F2440" s="501"/>
      <c r="G2440" s="165"/>
      <c r="H2440" s="503"/>
      <c r="I2440" s="504"/>
      <c r="J2440" s="166"/>
      <c r="K2440" s="504"/>
      <c r="L2440" s="503"/>
      <c r="M2440" s="167"/>
      <c r="N2440" s="266"/>
      <c r="O2440" s="165"/>
      <c r="P2440" s="266"/>
      <c r="Q2440" s="165"/>
      <c r="R2440" s="266"/>
      <c r="S2440" s="167"/>
      <c r="T2440" s="166"/>
      <c r="U2440" s="165"/>
      <c r="V2440" s="168"/>
      <c r="W2440" s="266"/>
      <c r="X2440" s="167"/>
      <c r="Y2440" s="168"/>
      <c r="Z2440" s="266"/>
      <c r="AA2440" s="167"/>
      <c r="AB2440" s="166"/>
      <c r="AC2440" s="165"/>
      <c r="AD2440" s="166"/>
      <c r="AE2440" s="165"/>
      <c r="AF2440" s="166"/>
      <c r="AG2440" s="167">
        <f t="shared" ref="AG2440:AG2447" si="1698">U2440+X2440+AC2440+AE2440</f>
        <v>0</v>
      </c>
      <c r="AH2440" s="166">
        <f t="shared" ref="AH2440:AH2447" si="1699">W2440+Z2440+AD2440+AF2440</f>
        <v>0</v>
      </c>
      <c r="AI2440" s="169">
        <f>AD2440/(C2435-AH2442)</f>
        <v>0</v>
      </c>
      <c r="AJ2440" s="170">
        <f>AF2440/(C2435-AH2442)</f>
        <v>0</v>
      </c>
      <c r="AK2440" s="171"/>
      <c r="AL2440" s="172">
        <f>AH2440/C2435</f>
        <v>0</v>
      </c>
    </row>
    <row r="2441" spans="1:38" ht="65.25" customHeight="1" x14ac:dyDescent="0.25">
      <c r="A2441" s="14">
        <v>7</v>
      </c>
      <c r="B2441" s="15" t="s">
        <v>98</v>
      </c>
      <c r="C2441" s="714"/>
      <c r="D2441" s="717"/>
      <c r="E2441" s="163"/>
      <c r="F2441" s="501"/>
      <c r="G2441" s="165"/>
      <c r="H2441" s="503"/>
      <c r="I2441" s="504"/>
      <c r="J2441" s="166"/>
      <c r="K2441" s="504"/>
      <c r="L2441" s="503"/>
      <c r="M2441" s="167"/>
      <c r="N2441" s="266"/>
      <c r="O2441" s="165"/>
      <c r="P2441" s="266"/>
      <c r="Q2441" s="165"/>
      <c r="R2441" s="266"/>
      <c r="S2441" s="167"/>
      <c r="T2441" s="166"/>
      <c r="U2441" s="165"/>
      <c r="V2441" s="168"/>
      <c r="W2441" s="266"/>
      <c r="X2441" s="167"/>
      <c r="Y2441" s="168"/>
      <c r="Z2441" s="266"/>
      <c r="AA2441" s="167"/>
      <c r="AB2441" s="188"/>
      <c r="AC2441" s="165"/>
      <c r="AD2441" s="166"/>
      <c r="AE2441" s="165"/>
      <c r="AF2441" s="166"/>
      <c r="AG2441" s="162">
        <f t="shared" si="1698"/>
        <v>0</v>
      </c>
      <c r="AH2441" s="166">
        <f t="shared" si="1699"/>
        <v>0</v>
      </c>
      <c r="AI2441" s="169">
        <f>AD2441/(C2435-AH2442)</f>
        <v>0</v>
      </c>
      <c r="AJ2441" s="170">
        <f>AF2441/(C2435-AH2442)</f>
        <v>0</v>
      </c>
      <c r="AK2441" s="171"/>
      <c r="AL2441" s="173">
        <f>AH2441/C2435</f>
        <v>0</v>
      </c>
    </row>
    <row r="2442" spans="1:38" ht="59.25" customHeight="1" x14ac:dyDescent="0.25">
      <c r="A2442" s="14">
        <v>8</v>
      </c>
      <c r="B2442" s="15" t="s">
        <v>97</v>
      </c>
      <c r="C2442" s="714"/>
      <c r="D2442" s="717"/>
      <c r="E2442" s="189"/>
      <c r="F2442" s="190"/>
      <c r="G2442" s="174"/>
      <c r="H2442" s="175"/>
      <c r="I2442" s="504"/>
      <c r="J2442" s="166"/>
      <c r="K2442" s="504"/>
      <c r="L2442" s="503"/>
      <c r="M2442" s="191"/>
      <c r="N2442" s="265"/>
      <c r="O2442" s="174"/>
      <c r="P2442" s="175"/>
      <c r="Q2442" s="174"/>
      <c r="R2442" s="175"/>
      <c r="S2442" s="191"/>
      <c r="T2442" s="164"/>
      <c r="U2442" s="165"/>
      <c r="V2442" s="168"/>
      <c r="W2442" s="266"/>
      <c r="X2442" s="167"/>
      <c r="Y2442" s="168"/>
      <c r="Z2442" s="266"/>
      <c r="AA2442" s="191"/>
      <c r="AB2442" s="164"/>
      <c r="AC2442" s="165"/>
      <c r="AD2442" s="166"/>
      <c r="AE2442" s="165"/>
      <c r="AF2442" s="166"/>
      <c r="AG2442" s="167">
        <f t="shared" si="1698"/>
        <v>0</v>
      </c>
      <c r="AH2442" s="166">
        <f t="shared" si="1699"/>
        <v>0</v>
      </c>
      <c r="AI2442" s="169" t="e">
        <f t="shared" ref="AI2442" si="1700">AD2442/(C2437-AH2444)</f>
        <v>#DIV/0!</v>
      </c>
      <c r="AJ2442" s="170">
        <f>AF2442/(C2435-AH2442)</f>
        <v>0</v>
      </c>
      <c r="AK2442" s="171">
        <f>AH2448/C2435</f>
        <v>3.9945184022869094E-3</v>
      </c>
      <c r="AL2442" s="172">
        <f>AH2442/C2435</f>
        <v>0</v>
      </c>
    </row>
    <row r="2443" spans="1:38" ht="60" customHeight="1" x14ac:dyDescent="0.25">
      <c r="A2443" s="14">
        <v>9</v>
      </c>
      <c r="B2443" s="15" t="s">
        <v>7</v>
      </c>
      <c r="C2443" s="714"/>
      <c r="D2443" s="717"/>
      <c r="E2443" s="163"/>
      <c r="F2443" s="501"/>
      <c r="G2443" s="165"/>
      <c r="H2443" s="503"/>
      <c r="I2443" s="504"/>
      <c r="J2443" s="166"/>
      <c r="K2443" s="504"/>
      <c r="L2443" s="503"/>
      <c r="M2443" s="167"/>
      <c r="N2443" s="266"/>
      <c r="O2443" s="165"/>
      <c r="P2443" s="266"/>
      <c r="Q2443" s="165"/>
      <c r="R2443" s="266"/>
      <c r="S2443" s="167"/>
      <c r="T2443" s="166"/>
      <c r="U2443" s="165"/>
      <c r="V2443" s="168"/>
      <c r="W2443" s="266"/>
      <c r="X2443" s="167"/>
      <c r="Y2443" s="168"/>
      <c r="Z2443" s="266"/>
      <c r="AA2443" s="167"/>
      <c r="AB2443" s="166"/>
      <c r="AC2443" s="165"/>
      <c r="AD2443" s="166"/>
      <c r="AE2443" s="165"/>
      <c r="AF2443" s="166"/>
      <c r="AG2443" s="167">
        <f t="shared" si="1698"/>
        <v>0</v>
      </c>
      <c r="AH2443" s="166">
        <f t="shared" si="1699"/>
        <v>0</v>
      </c>
      <c r="AI2443" s="169">
        <f>AD2443/(C2435-AH2442)</f>
        <v>0</v>
      </c>
      <c r="AJ2443" s="170">
        <f>AF2443/(C2435-AH2442)</f>
        <v>0</v>
      </c>
      <c r="AK2443" s="171"/>
      <c r="AL2443" s="172">
        <f>AH2443/C2435</f>
        <v>0</v>
      </c>
    </row>
    <row r="2444" spans="1:38" ht="73.5" customHeight="1" x14ac:dyDescent="0.25">
      <c r="A2444" s="14">
        <v>10</v>
      </c>
      <c r="B2444" s="15" t="s">
        <v>8</v>
      </c>
      <c r="C2444" s="714"/>
      <c r="D2444" s="717"/>
      <c r="E2444" s="163"/>
      <c r="F2444" s="501"/>
      <c r="G2444" s="165"/>
      <c r="H2444" s="503"/>
      <c r="I2444" s="504"/>
      <c r="J2444" s="166"/>
      <c r="K2444" s="504"/>
      <c r="L2444" s="503"/>
      <c r="M2444" s="167"/>
      <c r="N2444" s="266"/>
      <c r="O2444" s="165"/>
      <c r="P2444" s="266"/>
      <c r="Q2444" s="165"/>
      <c r="R2444" s="266"/>
      <c r="S2444" s="167"/>
      <c r="T2444" s="166"/>
      <c r="U2444" s="165"/>
      <c r="V2444" s="168"/>
      <c r="W2444" s="266"/>
      <c r="X2444" s="167"/>
      <c r="Y2444" s="168"/>
      <c r="Z2444" s="266"/>
      <c r="AA2444" s="167"/>
      <c r="AB2444" s="166"/>
      <c r="AC2444" s="174"/>
      <c r="AD2444" s="175"/>
      <c r="AE2444" s="174"/>
      <c r="AF2444" s="175"/>
      <c r="AG2444" s="167">
        <f t="shared" si="1698"/>
        <v>0</v>
      </c>
      <c r="AH2444" s="166">
        <f t="shared" si="1699"/>
        <v>0</v>
      </c>
      <c r="AI2444" s="169">
        <f>AD2444/(C2435-AH2442)</f>
        <v>0</v>
      </c>
      <c r="AJ2444" s="170">
        <f>AF2444/(C2435-AH2442)</f>
        <v>0</v>
      </c>
      <c r="AK2444" s="171"/>
      <c r="AL2444" s="172">
        <f>AH2444/C2435</f>
        <v>0</v>
      </c>
    </row>
    <row r="2445" spans="1:38" ht="120" customHeight="1" x14ac:dyDescent="0.25">
      <c r="A2445" s="14">
        <v>11</v>
      </c>
      <c r="B2445" s="15" t="s">
        <v>12</v>
      </c>
      <c r="C2445" s="714"/>
      <c r="D2445" s="717"/>
      <c r="E2445" s="163"/>
      <c r="F2445" s="501"/>
      <c r="G2445" s="165"/>
      <c r="H2445" s="503"/>
      <c r="I2445" s="504"/>
      <c r="J2445" s="166"/>
      <c r="K2445" s="504"/>
      <c r="L2445" s="503"/>
      <c r="M2445" s="167"/>
      <c r="N2445" s="266"/>
      <c r="O2445" s="165"/>
      <c r="P2445" s="266"/>
      <c r="Q2445" s="165"/>
      <c r="R2445" s="266"/>
      <c r="S2445" s="167"/>
      <c r="T2445" s="166"/>
      <c r="U2445" s="165"/>
      <c r="V2445" s="168"/>
      <c r="W2445" s="266"/>
      <c r="X2445" s="167"/>
      <c r="Y2445" s="168"/>
      <c r="Z2445" s="266"/>
      <c r="AA2445" s="167"/>
      <c r="AB2445" s="166"/>
      <c r="AC2445" s="165"/>
      <c r="AD2445" s="166"/>
      <c r="AE2445" s="165"/>
      <c r="AF2445" s="166"/>
      <c r="AG2445" s="167">
        <f t="shared" si="1698"/>
        <v>0</v>
      </c>
      <c r="AH2445" s="166">
        <f t="shared" si="1699"/>
        <v>0</v>
      </c>
      <c r="AI2445" s="169">
        <f>AD2445/(C2435-AH2442)</f>
        <v>0</v>
      </c>
      <c r="AJ2445" s="170">
        <f>AF2445/(C2435-AH2442)</f>
        <v>0</v>
      </c>
      <c r="AK2445" s="171"/>
      <c r="AL2445" s="172">
        <f>AH2445/C2435</f>
        <v>0</v>
      </c>
    </row>
    <row r="2446" spans="1:38" ht="63.75" customHeight="1" x14ac:dyDescent="0.25">
      <c r="A2446" s="14">
        <v>12</v>
      </c>
      <c r="B2446" s="15" t="s">
        <v>9</v>
      </c>
      <c r="C2446" s="714"/>
      <c r="D2446" s="717"/>
      <c r="E2446" s="163"/>
      <c r="F2446" s="501"/>
      <c r="G2446" s="165"/>
      <c r="H2446" s="503"/>
      <c r="I2446" s="504"/>
      <c r="J2446" s="166"/>
      <c r="K2446" s="504"/>
      <c r="L2446" s="503"/>
      <c r="M2446" s="167"/>
      <c r="N2446" s="266"/>
      <c r="O2446" s="165"/>
      <c r="P2446" s="266"/>
      <c r="Q2446" s="165"/>
      <c r="R2446" s="266"/>
      <c r="S2446" s="167"/>
      <c r="T2446" s="166"/>
      <c r="U2446" s="165"/>
      <c r="V2446" s="168"/>
      <c r="W2446" s="266"/>
      <c r="X2446" s="167"/>
      <c r="Y2446" s="168"/>
      <c r="Z2446" s="266"/>
      <c r="AA2446" s="167"/>
      <c r="AB2446" s="166"/>
      <c r="AC2446" s="165"/>
      <c r="AD2446" s="166"/>
      <c r="AE2446" s="165"/>
      <c r="AF2446" s="166"/>
      <c r="AG2446" s="167">
        <f t="shared" si="1698"/>
        <v>0</v>
      </c>
      <c r="AH2446" s="166">
        <f t="shared" si="1699"/>
        <v>0</v>
      </c>
      <c r="AI2446" s="169">
        <f>AD2446/(C2435-AH2442)</f>
        <v>0</v>
      </c>
      <c r="AJ2446" s="170">
        <f>AF2446/(C2435-AH2442)</f>
        <v>0</v>
      </c>
      <c r="AK2446" s="171"/>
      <c r="AL2446" s="172">
        <f>AH2446/C2435</f>
        <v>0</v>
      </c>
    </row>
    <row r="2447" spans="1:38" ht="62.25" customHeight="1" thickBot="1" x14ac:dyDescent="0.3">
      <c r="A2447" s="16">
        <v>13</v>
      </c>
      <c r="B2447" s="17" t="s">
        <v>10</v>
      </c>
      <c r="C2447" s="715"/>
      <c r="D2447" s="718"/>
      <c r="E2447" s="176"/>
      <c r="F2447" s="177"/>
      <c r="G2447" s="178"/>
      <c r="H2447" s="179"/>
      <c r="I2447" s="269"/>
      <c r="J2447" s="180"/>
      <c r="K2447" s="269"/>
      <c r="L2447" s="268"/>
      <c r="M2447" s="181"/>
      <c r="N2447" s="268"/>
      <c r="O2447" s="178"/>
      <c r="P2447" s="179"/>
      <c r="Q2447" s="178"/>
      <c r="R2447" s="179"/>
      <c r="S2447" s="182"/>
      <c r="T2447" s="179"/>
      <c r="U2447" s="178"/>
      <c r="V2447" s="183"/>
      <c r="W2447" s="179"/>
      <c r="X2447" s="182"/>
      <c r="Y2447" s="183"/>
      <c r="Z2447" s="179"/>
      <c r="AA2447" s="182"/>
      <c r="AB2447" s="179"/>
      <c r="AC2447" s="178"/>
      <c r="AD2447" s="179"/>
      <c r="AE2447" s="178"/>
      <c r="AF2447" s="179"/>
      <c r="AG2447" s="182">
        <f t="shared" si="1698"/>
        <v>0</v>
      </c>
      <c r="AH2447" s="179">
        <f t="shared" si="1699"/>
        <v>0</v>
      </c>
      <c r="AI2447" s="184">
        <f>AD2447/(C2435-AH2442)</f>
        <v>0</v>
      </c>
      <c r="AJ2447" s="185">
        <f>AF2447/(C2435-AH2442)</f>
        <v>0</v>
      </c>
      <c r="AK2447" s="186"/>
      <c r="AL2447" s="187">
        <f>AH2447/C2435</f>
        <v>0</v>
      </c>
    </row>
    <row r="2448" spans="1:38" ht="29.25" customHeight="1" thickBot="1" x14ac:dyDescent="0.3">
      <c r="A2448" s="719" t="s">
        <v>40</v>
      </c>
      <c r="B2448" s="720"/>
      <c r="C2448" s="11">
        <f>C2435</f>
        <v>250343.07</v>
      </c>
      <c r="D2448" s="11">
        <f>D2435</f>
        <v>249343.07</v>
      </c>
      <c r="E2448" s="56">
        <f t="shared" ref="E2448:L2448" si="1701">SUM(E2435:E2447)</f>
        <v>1</v>
      </c>
      <c r="F2448" s="236">
        <f t="shared" si="1701"/>
        <v>128704.65</v>
      </c>
      <c r="G2448" s="56">
        <f t="shared" si="1701"/>
        <v>6</v>
      </c>
      <c r="H2448" s="236">
        <f t="shared" si="1701"/>
        <v>171718.72</v>
      </c>
      <c r="I2448" s="241">
        <f t="shared" si="1701"/>
        <v>1</v>
      </c>
      <c r="J2448" s="57">
        <f t="shared" si="1701"/>
        <v>128704.65</v>
      </c>
      <c r="K2448" s="241">
        <f t="shared" si="1701"/>
        <v>4</v>
      </c>
      <c r="L2448" s="244">
        <f t="shared" si="1701"/>
        <v>121638.42</v>
      </c>
      <c r="M2448" s="51">
        <f>SUM(M2435:M2447)</f>
        <v>5</v>
      </c>
      <c r="N2448" s="244">
        <f>SUM(N2435:N2447)</f>
        <v>250343.07</v>
      </c>
      <c r="O2448" s="97">
        <f>SUM(O2435:O2447)</f>
        <v>0</v>
      </c>
      <c r="P2448" s="236">
        <f>SUM(P2435:P2447)</f>
        <v>0</v>
      </c>
      <c r="Q2448" s="86">
        <f t="shared" ref="Q2448:AJ2448" si="1702">SUM(Q2435:Q2447)</f>
        <v>1</v>
      </c>
      <c r="R2448" s="236">
        <f t="shared" si="1702"/>
        <v>39228.89</v>
      </c>
      <c r="S2448" s="75">
        <f t="shared" si="1702"/>
        <v>1</v>
      </c>
      <c r="T2448" s="46">
        <f t="shared" si="1702"/>
        <v>39228.89</v>
      </c>
      <c r="U2448" s="86">
        <f t="shared" si="1702"/>
        <v>0</v>
      </c>
      <c r="V2448" s="236">
        <f t="shared" si="1702"/>
        <v>0</v>
      </c>
      <c r="W2448" s="236">
        <f t="shared" si="1702"/>
        <v>0</v>
      </c>
      <c r="X2448" s="75">
        <f t="shared" si="1702"/>
        <v>1</v>
      </c>
      <c r="Y2448" s="236">
        <f t="shared" si="1702"/>
        <v>40050.5</v>
      </c>
      <c r="Z2448" s="236">
        <f t="shared" si="1702"/>
        <v>1000</v>
      </c>
      <c r="AA2448" s="75">
        <f t="shared" si="1702"/>
        <v>1</v>
      </c>
      <c r="AB2448" s="46">
        <f t="shared" si="1702"/>
        <v>1000</v>
      </c>
      <c r="AC2448" s="86">
        <f t="shared" si="1702"/>
        <v>0</v>
      </c>
      <c r="AD2448" s="46">
        <f t="shared" si="1702"/>
        <v>0</v>
      </c>
      <c r="AE2448" s="86">
        <f t="shared" si="1702"/>
        <v>0</v>
      </c>
      <c r="AF2448" s="46">
        <f t="shared" si="1702"/>
        <v>0</v>
      </c>
      <c r="AG2448" s="75">
        <f t="shared" si="1702"/>
        <v>1</v>
      </c>
      <c r="AH2448" s="46">
        <f t="shared" si="1702"/>
        <v>1000</v>
      </c>
      <c r="AI2448" s="87" t="e">
        <f t="shared" si="1702"/>
        <v>#DIV/0!</v>
      </c>
      <c r="AJ2448" s="87">
        <f t="shared" si="1702"/>
        <v>0</v>
      </c>
      <c r="AK2448" s="130">
        <f>AK2442</f>
        <v>3.9945184022869094E-3</v>
      </c>
      <c r="AL2448" s="128">
        <f>AH2448/C2435</f>
        <v>3.9945184022869094E-3</v>
      </c>
    </row>
    <row r="2449" spans="1:39" ht="21.75" thickBot="1" x14ac:dyDescent="0.3">
      <c r="AF2449" s="24" t="s">
        <v>113</v>
      </c>
      <c r="AG2449" s="72">
        <v>4.3499999999999996</v>
      </c>
      <c r="AH2449" s="25">
        <f>AH2448/AG2449</f>
        <v>229.88505747126439</v>
      </c>
    </row>
    <row r="2450" spans="1:39" ht="15.75" thickTop="1" x14ac:dyDescent="0.25">
      <c r="A2450" s="721" t="s">
        <v>45</v>
      </c>
      <c r="B2450" s="722"/>
      <c r="C2450" s="722"/>
      <c r="D2450" s="722"/>
      <c r="E2450" s="722"/>
      <c r="F2450" s="722"/>
      <c r="G2450" s="722"/>
      <c r="H2450" s="722"/>
      <c r="I2450" s="722"/>
      <c r="J2450" s="722"/>
      <c r="K2450" s="723"/>
      <c r="L2450" s="722"/>
      <c r="M2450" s="722"/>
      <c r="N2450" s="722"/>
      <c r="O2450" s="722"/>
      <c r="P2450" s="722"/>
      <c r="Q2450" s="724"/>
    </row>
    <row r="2451" spans="1:39" ht="18.75" x14ac:dyDescent="0.3">
      <c r="A2451" s="725"/>
      <c r="B2451" s="726"/>
      <c r="C2451" s="726"/>
      <c r="D2451" s="726"/>
      <c r="E2451" s="726"/>
      <c r="F2451" s="726"/>
      <c r="G2451" s="726"/>
      <c r="H2451" s="726"/>
      <c r="I2451" s="726"/>
      <c r="J2451" s="726"/>
      <c r="K2451" s="727"/>
      <c r="L2451" s="726"/>
      <c r="M2451" s="726"/>
      <c r="N2451" s="726"/>
      <c r="O2451" s="726"/>
      <c r="P2451" s="726"/>
      <c r="Q2451" s="728"/>
      <c r="AF2451" s="33"/>
    </row>
    <row r="2452" spans="1:39" ht="15.75" x14ac:dyDescent="0.25">
      <c r="A2452" s="725"/>
      <c r="B2452" s="726"/>
      <c r="C2452" s="726"/>
      <c r="D2452" s="726"/>
      <c r="E2452" s="726"/>
      <c r="F2452" s="726"/>
      <c r="G2452" s="726"/>
      <c r="H2452" s="726"/>
      <c r="I2452" s="726"/>
      <c r="J2452" s="726"/>
      <c r="K2452" s="727"/>
      <c r="L2452" s="726"/>
      <c r="M2452" s="726"/>
      <c r="N2452" s="726"/>
      <c r="O2452" s="726"/>
      <c r="P2452" s="726"/>
      <c r="Q2452" s="728"/>
      <c r="AE2452" s="34" t="s">
        <v>66</v>
      </c>
      <c r="AF2452" s="24"/>
    </row>
    <row r="2453" spans="1:39" ht="15.75" x14ac:dyDescent="0.25">
      <c r="A2453" s="725"/>
      <c r="B2453" s="726"/>
      <c r="C2453" s="726"/>
      <c r="D2453" s="726"/>
      <c r="E2453" s="726"/>
      <c r="F2453" s="726"/>
      <c r="G2453" s="726"/>
      <c r="H2453" s="726"/>
      <c r="I2453" s="726"/>
      <c r="J2453" s="726"/>
      <c r="K2453" s="727"/>
      <c r="L2453" s="726"/>
      <c r="M2453" s="726"/>
      <c r="N2453" s="726"/>
      <c r="O2453" s="726"/>
      <c r="P2453" s="726"/>
      <c r="Q2453" s="728"/>
      <c r="AE2453" s="34" t="s">
        <v>46</v>
      </c>
      <c r="AF2453" s="54">
        <f>(Z2448-Z2442)+(AF2448-AF2442)</f>
        <v>1000</v>
      </c>
    </row>
    <row r="2454" spans="1:39" ht="15.75" x14ac:dyDescent="0.25">
      <c r="A2454" s="725"/>
      <c r="B2454" s="726"/>
      <c r="C2454" s="726"/>
      <c r="D2454" s="726"/>
      <c r="E2454" s="726"/>
      <c r="F2454" s="726"/>
      <c r="G2454" s="726"/>
      <c r="H2454" s="726"/>
      <c r="I2454" s="726"/>
      <c r="J2454" s="726"/>
      <c r="K2454" s="727"/>
      <c r="L2454" s="726"/>
      <c r="M2454" s="726"/>
      <c r="N2454" s="726"/>
      <c r="O2454" s="726"/>
      <c r="P2454" s="726"/>
      <c r="Q2454" s="728"/>
      <c r="AE2454" s="34" t="s">
        <v>47</v>
      </c>
      <c r="AF2454" s="54">
        <f>W2448+AD2448</f>
        <v>0</v>
      </c>
    </row>
    <row r="2455" spans="1:39" ht="15.75" x14ac:dyDescent="0.25">
      <c r="A2455" s="725"/>
      <c r="B2455" s="726"/>
      <c r="C2455" s="726"/>
      <c r="D2455" s="726"/>
      <c r="E2455" s="726"/>
      <c r="F2455" s="726"/>
      <c r="G2455" s="726"/>
      <c r="H2455" s="726"/>
      <c r="I2455" s="726"/>
      <c r="J2455" s="726"/>
      <c r="K2455" s="727"/>
      <c r="L2455" s="726"/>
      <c r="M2455" s="726"/>
      <c r="N2455" s="726"/>
      <c r="O2455" s="726"/>
      <c r="P2455" s="726"/>
      <c r="Q2455" s="728"/>
      <c r="AE2455" s="34" t="s">
        <v>48</v>
      </c>
      <c r="AF2455" s="54">
        <f>Z2442+AF2442</f>
        <v>0</v>
      </c>
    </row>
    <row r="2456" spans="1:39" ht="15.75" x14ac:dyDescent="0.25">
      <c r="A2456" s="725"/>
      <c r="B2456" s="726"/>
      <c r="C2456" s="726"/>
      <c r="D2456" s="726"/>
      <c r="E2456" s="726"/>
      <c r="F2456" s="726"/>
      <c r="G2456" s="726"/>
      <c r="H2456" s="726"/>
      <c r="I2456" s="726"/>
      <c r="J2456" s="726"/>
      <c r="K2456" s="727"/>
      <c r="L2456" s="726"/>
      <c r="M2456" s="726"/>
      <c r="N2456" s="726"/>
      <c r="O2456" s="726"/>
      <c r="P2456" s="726"/>
      <c r="Q2456" s="728"/>
      <c r="AE2456" s="34" t="s">
        <v>49</v>
      </c>
      <c r="AF2456" s="55">
        <f>SUM(AF2453:AF2455)</f>
        <v>1000</v>
      </c>
    </row>
    <row r="2457" spans="1:39" x14ac:dyDescent="0.25">
      <c r="A2457" s="725"/>
      <c r="B2457" s="726"/>
      <c r="C2457" s="726"/>
      <c r="D2457" s="726"/>
      <c r="E2457" s="726"/>
      <c r="F2457" s="726"/>
      <c r="G2457" s="726"/>
      <c r="H2457" s="726"/>
      <c r="I2457" s="726"/>
      <c r="J2457" s="726"/>
      <c r="K2457" s="727"/>
      <c r="L2457" s="726"/>
      <c r="M2457" s="726"/>
      <c r="N2457" s="726"/>
      <c r="O2457" s="726"/>
      <c r="P2457" s="726"/>
      <c r="Q2457" s="728"/>
    </row>
    <row r="2458" spans="1:39" ht="15.75" thickBot="1" x14ac:dyDescent="0.3">
      <c r="A2458" s="729"/>
      <c r="B2458" s="730"/>
      <c r="C2458" s="730"/>
      <c r="D2458" s="730"/>
      <c r="E2458" s="730"/>
      <c r="F2458" s="730"/>
      <c r="G2458" s="730"/>
      <c r="H2458" s="730"/>
      <c r="I2458" s="730"/>
      <c r="J2458" s="730"/>
      <c r="K2458" s="731"/>
      <c r="L2458" s="730"/>
      <c r="M2458" s="730"/>
      <c r="N2458" s="730"/>
      <c r="O2458" s="730"/>
      <c r="P2458" s="730"/>
      <c r="Q2458" s="732"/>
    </row>
    <row r="2459" spans="1:39" ht="15.75" thickTop="1" x14ac:dyDescent="0.25"/>
    <row r="2461" spans="1:39" ht="15.75" thickBot="1" x14ac:dyDescent="0.3"/>
    <row r="2462" spans="1:39" ht="27" thickBot="1" x14ac:dyDescent="0.3">
      <c r="A2462" s="733" t="s">
        <v>150</v>
      </c>
      <c r="B2462" s="734"/>
      <c r="C2462" s="734"/>
      <c r="D2462" s="734"/>
      <c r="E2462" s="734"/>
      <c r="F2462" s="734"/>
      <c r="G2462" s="734"/>
      <c r="H2462" s="734"/>
      <c r="I2462" s="734"/>
      <c r="J2462" s="734"/>
      <c r="K2462" s="735"/>
      <c r="L2462" s="734"/>
      <c r="M2462" s="734"/>
      <c r="N2462" s="734"/>
      <c r="O2462" s="734"/>
      <c r="P2462" s="734"/>
      <c r="Q2462" s="734"/>
      <c r="R2462" s="734"/>
      <c r="S2462" s="734"/>
      <c r="T2462" s="734"/>
      <c r="U2462" s="734"/>
      <c r="V2462" s="734"/>
      <c r="W2462" s="734"/>
      <c r="X2462" s="734"/>
      <c r="Y2462" s="734"/>
      <c r="Z2462" s="734"/>
      <c r="AA2462" s="734"/>
      <c r="AB2462" s="734"/>
      <c r="AC2462" s="734"/>
      <c r="AD2462" s="734"/>
      <c r="AE2462" s="734"/>
      <c r="AF2462" s="734"/>
      <c r="AG2462" s="734"/>
      <c r="AH2462" s="734"/>
      <c r="AI2462" s="734"/>
      <c r="AJ2462" s="734"/>
      <c r="AK2462" s="736"/>
      <c r="AL2462" s="73"/>
      <c r="AM2462" s="45"/>
    </row>
    <row r="2463" spans="1:39" ht="21" customHeight="1" x14ac:dyDescent="0.25">
      <c r="A2463" s="737" t="s">
        <v>114</v>
      </c>
      <c r="B2463" s="738"/>
      <c r="C2463" s="744" t="s">
        <v>41</v>
      </c>
      <c r="D2463" s="745"/>
      <c r="E2463" s="748" t="s">
        <v>100</v>
      </c>
      <c r="F2463" s="749"/>
      <c r="G2463" s="749"/>
      <c r="H2463" s="749"/>
      <c r="I2463" s="749"/>
      <c r="J2463" s="749"/>
      <c r="K2463" s="750"/>
      <c r="L2463" s="749"/>
      <c r="M2463" s="749"/>
      <c r="N2463" s="749"/>
      <c r="O2463" s="754" t="s">
        <v>77</v>
      </c>
      <c r="P2463" s="755"/>
      <c r="Q2463" s="755"/>
      <c r="R2463" s="755"/>
      <c r="S2463" s="755"/>
      <c r="T2463" s="755"/>
      <c r="U2463" s="755"/>
      <c r="V2463" s="755"/>
      <c r="W2463" s="755"/>
      <c r="X2463" s="755"/>
      <c r="Y2463" s="755"/>
      <c r="Z2463" s="755"/>
      <c r="AA2463" s="755"/>
      <c r="AB2463" s="755"/>
      <c r="AC2463" s="755"/>
      <c r="AD2463" s="755"/>
      <c r="AE2463" s="755"/>
      <c r="AF2463" s="755"/>
      <c r="AG2463" s="755"/>
      <c r="AH2463" s="755"/>
      <c r="AI2463" s="755"/>
      <c r="AJ2463" s="755"/>
      <c r="AK2463" s="756"/>
      <c r="AL2463" s="63"/>
    </row>
    <row r="2464" spans="1:39" ht="36" customHeight="1" thickBot="1" x14ac:dyDescent="0.3">
      <c r="A2464" s="739"/>
      <c r="B2464" s="740"/>
      <c r="C2464" s="746"/>
      <c r="D2464" s="747"/>
      <c r="E2464" s="751"/>
      <c r="F2464" s="752"/>
      <c r="G2464" s="752"/>
      <c r="H2464" s="752"/>
      <c r="I2464" s="752"/>
      <c r="J2464" s="752"/>
      <c r="K2464" s="753"/>
      <c r="L2464" s="752"/>
      <c r="M2464" s="752"/>
      <c r="N2464" s="752"/>
      <c r="O2464" s="757"/>
      <c r="P2464" s="758"/>
      <c r="Q2464" s="758"/>
      <c r="R2464" s="758"/>
      <c r="S2464" s="758"/>
      <c r="T2464" s="758"/>
      <c r="U2464" s="758"/>
      <c r="V2464" s="758"/>
      <c r="W2464" s="758"/>
      <c r="X2464" s="758"/>
      <c r="Y2464" s="758"/>
      <c r="Z2464" s="758"/>
      <c r="AA2464" s="758"/>
      <c r="AB2464" s="758"/>
      <c r="AC2464" s="758"/>
      <c r="AD2464" s="758"/>
      <c r="AE2464" s="758"/>
      <c r="AF2464" s="758"/>
      <c r="AG2464" s="758"/>
      <c r="AH2464" s="758"/>
      <c r="AI2464" s="758"/>
      <c r="AJ2464" s="758"/>
      <c r="AK2464" s="759"/>
      <c r="AL2464" s="63"/>
    </row>
    <row r="2465" spans="1:39" s="33" customFormat="1" ht="84" customHeight="1" thickBot="1" x14ac:dyDescent="0.35">
      <c r="A2465" s="739"/>
      <c r="B2465" s="741"/>
      <c r="C2465" s="760" t="s">
        <v>43</v>
      </c>
      <c r="D2465" s="762" t="s">
        <v>44</v>
      </c>
      <c r="E2465" s="764" t="s">
        <v>59</v>
      </c>
      <c r="F2465" s="765"/>
      <c r="G2465" s="765"/>
      <c r="H2465" s="766"/>
      <c r="I2465" s="767" t="s">
        <v>58</v>
      </c>
      <c r="J2465" s="768"/>
      <c r="K2465" s="769"/>
      <c r="L2465" s="770"/>
      <c r="M2465" s="771" t="s">
        <v>49</v>
      </c>
      <c r="N2465" s="772"/>
      <c r="O2465" s="773" t="s">
        <v>103</v>
      </c>
      <c r="P2465" s="774"/>
      <c r="Q2465" s="774"/>
      <c r="R2465" s="775"/>
      <c r="S2465" s="776" t="s">
        <v>49</v>
      </c>
      <c r="T2465" s="777"/>
      <c r="U2465" s="778" t="s">
        <v>104</v>
      </c>
      <c r="V2465" s="779"/>
      <c r="W2465" s="779"/>
      <c r="X2465" s="779"/>
      <c r="Y2465" s="779"/>
      <c r="Z2465" s="780"/>
      <c r="AA2465" s="781" t="s">
        <v>49</v>
      </c>
      <c r="AB2465" s="782"/>
      <c r="AC2465" s="783" t="s">
        <v>105</v>
      </c>
      <c r="AD2465" s="784"/>
      <c r="AE2465" s="784"/>
      <c r="AF2465" s="785"/>
      <c r="AG2465" s="786" t="s">
        <v>49</v>
      </c>
      <c r="AH2465" s="787"/>
      <c r="AI2465" s="788" t="s">
        <v>23</v>
      </c>
      <c r="AJ2465" s="789"/>
      <c r="AK2465" s="790"/>
      <c r="AL2465" s="62"/>
    </row>
    <row r="2466" spans="1:39" ht="113.25" thickBot="1" x14ac:dyDescent="0.3">
      <c r="A2466" s="742"/>
      <c r="B2466" s="743"/>
      <c r="C2466" s="761"/>
      <c r="D2466" s="763"/>
      <c r="E2466" s="91" t="s">
        <v>81</v>
      </c>
      <c r="F2466" s="619" t="s">
        <v>82</v>
      </c>
      <c r="G2466" s="91" t="s">
        <v>83</v>
      </c>
      <c r="H2466" s="619" t="s">
        <v>84</v>
      </c>
      <c r="I2466" s="197" t="s">
        <v>81</v>
      </c>
      <c r="J2466" s="64" t="s">
        <v>92</v>
      </c>
      <c r="K2466" s="197" t="s">
        <v>93</v>
      </c>
      <c r="L2466" s="64" t="s">
        <v>94</v>
      </c>
      <c r="M2466" s="98" t="s">
        <v>85</v>
      </c>
      <c r="N2466" s="207" t="s">
        <v>86</v>
      </c>
      <c r="O2466" s="100" t="s">
        <v>87</v>
      </c>
      <c r="P2466" s="102" t="s">
        <v>101</v>
      </c>
      <c r="Q2466" s="100" t="s">
        <v>88</v>
      </c>
      <c r="R2466" s="102" t="s">
        <v>102</v>
      </c>
      <c r="S2466" s="103" t="s">
        <v>89</v>
      </c>
      <c r="T2466" s="213" t="s">
        <v>90</v>
      </c>
      <c r="U2466" s="104" t="s">
        <v>87</v>
      </c>
      <c r="V2466" s="107" t="s">
        <v>106</v>
      </c>
      <c r="W2466" s="105" t="s">
        <v>107</v>
      </c>
      <c r="X2466" s="108" t="s">
        <v>88</v>
      </c>
      <c r="Y2466" s="107" t="s">
        <v>108</v>
      </c>
      <c r="Z2466" s="105" t="s">
        <v>109</v>
      </c>
      <c r="AA2466" s="110" t="s">
        <v>95</v>
      </c>
      <c r="AB2466" s="111" t="s">
        <v>96</v>
      </c>
      <c r="AC2466" s="112" t="s">
        <v>87</v>
      </c>
      <c r="AD2466" s="113" t="s">
        <v>101</v>
      </c>
      <c r="AE2466" s="112" t="s">
        <v>88</v>
      </c>
      <c r="AF2466" s="113" t="s">
        <v>102</v>
      </c>
      <c r="AG2466" s="114" t="s">
        <v>91</v>
      </c>
      <c r="AH2466" s="115" t="s">
        <v>110</v>
      </c>
      <c r="AI2466" s="120" t="s">
        <v>111</v>
      </c>
      <c r="AJ2466" s="122" t="s">
        <v>112</v>
      </c>
      <c r="AK2466" s="151" t="s">
        <v>79</v>
      </c>
      <c r="AL2466" s="58"/>
      <c r="AM2466" s="59"/>
    </row>
    <row r="2467" spans="1:39" ht="15.75" thickBot="1" x14ac:dyDescent="0.3">
      <c r="A2467" s="708" t="s">
        <v>1</v>
      </c>
      <c r="B2467" s="709"/>
      <c r="C2467" s="139" t="s">
        <v>2</v>
      </c>
      <c r="D2467" s="143" t="s">
        <v>3</v>
      </c>
      <c r="E2467" s="144" t="s">
        <v>4</v>
      </c>
      <c r="F2467" s="264" t="s">
        <v>5</v>
      </c>
      <c r="G2467" s="144" t="s">
        <v>33</v>
      </c>
      <c r="H2467" s="264" t="s">
        <v>34</v>
      </c>
      <c r="I2467" s="263" t="s">
        <v>18</v>
      </c>
      <c r="J2467" s="146" t="s">
        <v>19</v>
      </c>
      <c r="K2467" s="263" t="s">
        <v>20</v>
      </c>
      <c r="L2467" s="264" t="s">
        <v>21</v>
      </c>
      <c r="M2467" s="145" t="s">
        <v>22</v>
      </c>
      <c r="N2467" s="264" t="s">
        <v>35</v>
      </c>
      <c r="O2467" s="144" t="s">
        <v>36</v>
      </c>
      <c r="P2467" s="264" t="s">
        <v>37</v>
      </c>
      <c r="Q2467" s="144" t="s">
        <v>38</v>
      </c>
      <c r="R2467" s="264" t="s">
        <v>24</v>
      </c>
      <c r="S2467" s="145" t="s">
        <v>25</v>
      </c>
      <c r="T2467" s="146" t="s">
        <v>26</v>
      </c>
      <c r="U2467" s="144" t="s">
        <v>27</v>
      </c>
      <c r="V2467" s="88" t="s">
        <v>28</v>
      </c>
      <c r="W2467" s="147" t="s">
        <v>29</v>
      </c>
      <c r="X2467" s="148" t="s">
        <v>30</v>
      </c>
      <c r="Y2467" s="89" t="s">
        <v>31</v>
      </c>
      <c r="Z2467" s="264" t="s">
        <v>32</v>
      </c>
      <c r="AA2467" s="145" t="s">
        <v>51</v>
      </c>
      <c r="AB2467" s="140" t="s">
        <v>52</v>
      </c>
      <c r="AC2467" s="144" t="s">
        <v>53</v>
      </c>
      <c r="AD2467" s="140" t="s">
        <v>54</v>
      </c>
      <c r="AE2467" s="144" t="s">
        <v>55</v>
      </c>
      <c r="AF2467" s="140" t="s">
        <v>56</v>
      </c>
      <c r="AG2467" s="145" t="s">
        <v>60</v>
      </c>
      <c r="AH2467" s="140" t="s">
        <v>61</v>
      </c>
      <c r="AI2467" s="139" t="s">
        <v>62</v>
      </c>
      <c r="AJ2467" s="140" t="s">
        <v>63</v>
      </c>
      <c r="AK2467" s="152" t="s">
        <v>64</v>
      </c>
      <c r="AL2467" s="60"/>
      <c r="AM2467" s="59"/>
    </row>
    <row r="2468" spans="1:39" ht="37.5" x14ac:dyDescent="0.25">
      <c r="A2468" s="31">
        <v>1</v>
      </c>
      <c r="B2468" s="131" t="s">
        <v>71</v>
      </c>
      <c r="C2468" s="864">
        <f>C2435</f>
        <v>250343.07</v>
      </c>
      <c r="D2468" s="865">
        <f>C2468-AH2479</f>
        <v>249343.07</v>
      </c>
      <c r="E2468" s="467">
        <v>0</v>
      </c>
      <c r="F2468" s="468">
        <v>0</v>
      </c>
      <c r="G2468" s="434">
        <v>2</v>
      </c>
      <c r="H2468" s="475">
        <v>49510.8</v>
      </c>
      <c r="I2468" s="492">
        <v>0</v>
      </c>
      <c r="J2468" s="437">
        <v>0</v>
      </c>
      <c r="K2468" s="492">
        <v>1</v>
      </c>
      <c r="L2468" s="437">
        <v>40050.5</v>
      </c>
      <c r="M2468" s="248">
        <f t="shared" ref="M2468:M2478" si="1703">SUM(I2468,K2468)</f>
        <v>1</v>
      </c>
      <c r="N2468" s="249">
        <f t="shared" ref="N2468:N2478" si="1704">SUM(J2468,L2468)</f>
        <v>40050.5</v>
      </c>
      <c r="O2468" s="436">
        <v>0</v>
      </c>
      <c r="P2468" s="428">
        <v>0</v>
      </c>
      <c r="Q2468" s="436">
        <v>0</v>
      </c>
      <c r="R2468" s="428">
        <v>0</v>
      </c>
      <c r="S2468" s="245">
        <f t="shared" ref="S2468:S2478" si="1705">O2468+Q2468</f>
        <v>0</v>
      </c>
      <c r="T2468" s="246">
        <f t="shared" ref="T2468:T2478" si="1706">P2468+R2468</f>
        <v>0</v>
      </c>
      <c r="U2468" s="443">
        <v>0</v>
      </c>
      <c r="V2468" s="444">
        <v>0</v>
      </c>
      <c r="W2468" s="442">
        <v>0</v>
      </c>
      <c r="X2468" s="452">
        <v>1</v>
      </c>
      <c r="Y2468" s="444">
        <v>40050.5</v>
      </c>
      <c r="Z2468" s="442">
        <v>1000</v>
      </c>
      <c r="AA2468" s="239">
        <f t="shared" ref="AA2468:AA2478" si="1707">U2468+X2468</f>
        <v>1</v>
      </c>
      <c r="AB2468" s="229">
        <f t="shared" ref="AB2468:AB2478" si="1708">W2468+Z2468</f>
        <v>1000</v>
      </c>
      <c r="AC2468" s="425">
        <v>0</v>
      </c>
      <c r="AD2468" s="431">
        <v>0</v>
      </c>
      <c r="AE2468" s="425">
        <v>0</v>
      </c>
      <c r="AF2468" s="431">
        <v>0</v>
      </c>
      <c r="AG2468" s="261">
        <f t="shared" ref="AG2468:AG2478" si="1709">U2468+X2468+AC2468+AE2468</f>
        <v>1</v>
      </c>
      <c r="AH2468" s="262">
        <f t="shared" ref="AH2468:AH2478" si="1710">W2468+Z2468+AD2468+AF2468</f>
        <v>1000</v>
      </c>
      <c r="AI2468" s="67">
        <f>AD2468/C2435</f>
        <v>0</v>
      </c>
      <c r="AJ2468" s="141">
        <f>AF2468/C2435</f>
        <v>0</v>
      </c>
      <c r="AK2468" s="153">
        <f>AH2468/C2435</f>
        <v>3.9945184022869094E-3</v>
      </c>
      <c r="AL2468" s="61"/>
      <c r="AM2468" s="59"/>
    </row>
    <row r="2469" spans="1:39" ht="75" x14ac:dyDescent="0.25">
      <c r="A2469" s="32">
        <v>2</v>
      </c>
      <c r="B2469" s="131" t="s">
        <v>72</v>
      </c>
      <c r="C2469" s="864"/>
      <c r="D2469" s="865"/>
      <c r="E2469" s="467"/>
      <c r="F2469" s="468"/>
      <c r="G2469" s="434"/>
      <c r="H2469" s="475"/>
      <c r="I2469" s="492"/>
      <c r="J2469" s="437"/>
      <c r="K2469" s="492"/>
      <c r="L2469" s="437"/>
      <c r="M2469" s="248">
        <f t="shared" si="1703"/>
        <v>0</v>
      </c>
      <c r="N2469" s="249">
        <f t="shared" si="1704"/>
        <v>0</v>
      </c>
      <c r="O2469" s="436"/>
      <c r="P2469" s="428"/>
      <c r="Q2469" s="436"/>
      <c r="R2469" s="428"/>
      <c r="S2469" s="245">
        <f t="shared" si="1705"/>
        <v>0</v>
      </c>
      <c r="T2469" s="246">
        <f t="shared" si="1706"/>
        <v>0</v>
      </c>
      <c r="U2469" s="443"/>
      <c r="V2469" s="444"/>
      <c r="W2469" s="442"/>
      <c r="X2469" s="452"/>
      <c r="Y2469" s="444"/>
      <c r="Z2469" s="442"/>
      <c r="AA2469" s="239">
        <f t="shared" si="1707"/>
        <v>0</v>
      </c>
      <c r="AB2469" s="229">
        <f t="shared" si="1708"/>
        <v>0</v>
      </c>
      <c r="AC2469" s="425"/>
      <c r="AD2469" s="431"/>
      <c r="AE2469" s="425"/>
      <c r="AF2469" s="431"/>
      <c r="AG2469" s="261">
        <f t="shared" si="1709"/>
        <v>0</v>
      </c>
      <c r="AH2469" s="262">
        <f t="shared" si="1710"/>
        <v>0</v>
      </c>
      <c r="AI2469" s="67">
        <f>AD2469/C2435</f>
        <v>0</v>
      </c>
      <c r="AJ2469" s="141">
        <f>AF2469/C2435</f>
        <v>0</v>
      </c>
      <c r="AK2469" s="153">
        <f>AH2469/C2435</f>
        <v>0</v>
      </c>
      <c r="AL2469" s="61"/>
      <c r="AM2469" s="59"/>
    </row>
    <row r="2470" spans="1:39" ht="37.5" x14ac:dyDescent="0.25">
      <c r="A2470" s="32">
        <v>3</v>
      </c>
      <c r="B2470" s="131" t="s">
        <v>73</v>
      </c>
      <c r="C2470" s="864"/>
      <c r="D2470" s="865"/>
      <c r="E2470" s="467"/>
      <c r="F2470" s="468"/>
      <c r="G2470" s="434"/>
      <c r="H2470" s="475"/>
      <c r="I2470" s="492"/>
      <c r="J2470" s="437"/>
      <c r="K2470" s="492"/>
      <c r="L2470" s="437"/>
      <c r="M2470" s="248">
        <f t="shared" si="1703"/>
        <v>0</v>
      </c>
      <c r="N2470" s="249">
        <f t="shared" si="1704"/>
        <v>0</v>
      </c>
      <c r="O2470" s="436"/>
      <c r="P2470" s="428"/>
      <c r="Q2470" s="436"/>
      <c r="R2470" s="428"/>
      <c r="S2470" s="245">
        <f t="shared" si="1705"/>
        <v>0</v>
      </c>
      <c r="T2470" s="246">
        <f t="shared" si="1706"/>
        <v>0</v>
      </c>
      <c r="U2470" s="443"/>
      <c r="V2470" s="444"/>
      <c r="W2470" s="442"/>
      <c r="X2470" s="452"/>
      <c r="Y2470" s="444"/>
      <c r="Z2470" s="442"/>
      <c r="AA2470" s="239">
        <f t="shared" si="1707"/>
        <v>0</v>
      </c>
      <c r="AB2470" s="229">
        <f t="shared" si="1708"/>
        <v>0</v>
      </c>
      <c r="AC2470" s="425"/>
      <c r="AD2470" s="431"/>
      <c r="AE2470" s="425"/>
      <c r="AF2470" s="431"/>
      <c r="AG2470" s="261">
        <f t="shared" si="1709"/>
        <v>0</v>
      </c>
      <c r="AH2470" s="262">
        <f t="shared" si="1710"/>
        <v>0</v>
      </c>
      <c r="AI2470" s="67">
        <f>AD2470/C2435</f>
        <v>0</v>
      </c>
      <c r="AJ2470" s="141">
        <f>AF2470/C2435</f>
        <v>0</v>
      </c>
      <c r="AK2470" s="153">
        <f>AH2470/C2435</f>
        <v>0</v>
      </c>
      <c r="AL2470" s="61"/>
      <c r="AM2470" s="59"/>
    </row>
    <row r="2471" spans="1:39" ht="37.5" x14ac:dyDescent="0.25">
      <c r="A2471" s="32">
        <v>4</v>
      </c>
      <c r="B2471" s="131" t="s">
        <v>74</v>
      </c>
      <c r="C2471" s="864"/>
      <c r="D2471" s="865"/>
      <c r="E2471" s="467"/>
      <c r="F2471" s="468"/>
      <c r="G2471" s="434"/>
      <c r="H2471" s="475"/>
      <c r="I2471" s="492"/>
      <c r="J2471" s="437"/>
      <c r="K2471" s="492"/>
      <c r="L2471" s="437"/>
      <c r="M2471" s="248">
        <f t="shared" si="1703"/>
        <v>0</v>
      </c>
      <c r="N2471" s="249">
        <f t="shared" si="1704"/>
        <v>0</v>
      </c>
      <c r="O2471" s="436"/>
      <c r="P2471" s="428"/>
      <c r="Q2471" s="436"/>
      <c r="R2471" s="428"/>
      <c r="S2471" s="245">
        <f t="shared" si="1705"/>
        <v>0</v>
      </c>
      <c r="T2471" s="246">
        <f t="shared" si="1706"/>
        <v>0</v>
      </c>
      <c r="U2471" s="443"/>
      <c r="V2471" s="444"/>
      <c r="W2471" s="442"/>
      <c r="X2471" s="452"/>
      <c r="Y2471" s="444"/>
      <c r="Z2471" s="442"/>
      <c r="AA2471" s="239">
        <f t="shared" si="1707"/>
        <v>0</v>
      </c>
      <c r="AB2471" s="229">
        <f t="shared" si="1708"/>
        <v>0</v>
      </c>
      <c r="AC2471" s="425"/>
      <c r="AD2471" s="431"/>
      <c r="AE2471" s="425"/>
      <c r="AF2471" s="431"/>
      <c r="AG2471" s="261">
        <f t="shared" si="1709"/>
        <v>0</v>
      </c>
      <c r="AH2471" s="262">
        <f t="shared" si="1710"/>
        <v>0</v>
      </c>
      <c r="AI2471" s="67">
        <f>AD2471/C2435</f>
        <v>0</v>
      </c>
      <c r="AJ2471" s="141">
        <f>AF2471/C2435</f>
        <v>0</v>
      </c>
      <c r="AK2471" s="153">
        <f>AH2471/C2435</f>
        <v>0</v>
      </c>
      <c r="AL2471" s="61"/>
      <c r="AM2471" s="59"/>
    </row>
    <row r="2472" spans="1:39" ht="37.5" x14ac:dyDescent="0.25">
      <c r="A2472" s="32">
        <v>5</v>
      </c>
      <c r="B2472" s="131" t="s">
        <v>75</v>
      </c>
      <c r="C2472" s="864"/>
      <c r="D2472" s="865"/>
      <c r="E2472" s="467"/>
      <c r="F2472" s="468"/>
      <c r="G2472" s="434"/>
      <c r="H2472" s="475"/>
      <c r="I2472" s="492"/>
      <c r="J2472" s="437"/>
      <c r="K2472" s="492"/>
      <c r="L2472" s="437"/>
      <c r="M2472" s="248">
        <f t="shared" si="1703"/>
        <v>0</v>
      </c>
      <c r="N2472" s="249">
        <f t="shared" si="1704"/>
        <v>0</v>
      </c>
      <c r="O2472" s="436"/>
      <c r="P2472" s="494"/>
      <c r="Q2472" s="436"/>
      <c r="R2472" s="428"/>
      <c r="S2472" s="245">
        <f t="shared" si="1705"/>
        <v>0</v>
      </c>
      <c r="T2472" s="246">
        <f t="shared" si="1706"/>
        <v>0</v>
      </c>
      <c r="U2472" s="443"/>
      <c r="V2472" s="444"/>
      <c r="W2472" s="442"/>
      <c r="X2472" s="452"/>
      <c r="Y2472" s="444"/>
      <c r="Z2472" s="442"/>
      <c r="AA2472" s="239">
        <f t="shared" si="1707"/>
        <v>0</v>
      </c>
      <c r="AB2472" s="229">
        <f t="shared" si="1708"/>
        <v>0</v>
      </c>
      <c r="AC2472" s="425"/>
      <c r="AD2472" s="431"/>
      <c r="AE2472" s="425"/>
      <c r="AF2472" s="431"/>
      <c r="AG2472" s="261">
        <f t="shared" si="1709"/>
        <v>0</v>
      </c>
      <c r="AH2472" s="262">
        <f t="shared" si="1710"/>
        <v>0</v>
      </c>
      <c r="AI2472" s="67">
        <f>AD2472/C2435</f>
        <v>0</v>
      </c>
      <c r="AJ2472" s="141">
        <f>AF2472/C2435</f>
        <v>0</v>
      </c>
      <c r="AK2472" s="153">
        <f>AH2472/C2435</f>
        <v>0</v>
      </c>
      <c r="AL2472" s="61"/>
      <c r="AM2472" s="59"/>
    </row>
    <row r="2473" spans="1:39" ht="37.5" x14ac:dyDescent="0.25">
      <c r="A2473" s="32">
        <v>6</v>
      </c>
      <c r="B2473" s="131" t="s">
        <v>76</v>
      </c>
      <c r="C2473" s="864"/>
      <c r="D2473" s="865"/>
      <c r="E2473" s="467"/>
      <c r="F2473" s="468"/>
      <c r="G2473" s="434"/>
      <c r="H2473" s="475"/>
      <c r="I2473" s="492"/>
      <c r="J2473" s="440"/>
      <c r="K2473" s="492"/>
      <c r="L2473" s="437"/>
      <c r="M2473" s="248">
        <f t="shared" si="1703"/>
        <v>0</v>
      </c>
      <c r="N2473" s="249">
        <f t="shared" si="1704"/>
        <v>0</v>
      </c>
      <c r="O2473" s="436"/>
      <c r="P2473" s="494"/>
      <c r="Q2473" s="436"/>
      <c r="R2473" s="428"/>
      <c r="S2473" s="245">
        <f t="shared" si="1705"/>
        <v>0</v>
      </c>
      <c r="T2473" s="246">
        <f t="shared" si="1706"/>
        <v>0</v>
      </c>
      <c r="U2473" s="443"/>
      <c r="V2473" s="444"/>
      <c r="W2473" s="442"/>
      <c r="X2473" s="452"/>
      <c r="Y2473" s="444"/>
      <c r="Z2473" s="442"/>
      <c r="AA2473" s="239">
        <f t="shared" si="1707"/>
        <v>0</v>
      </c>
      <c r="AB2473" s="229">
        <f t="shared" si="1708"/>
        <v>0</v>
      </c>
      <c r="AC2473" s="425"/>
      <c r="AD2473" s="431"/>
      <c r="AE2473" s="425"/>
      <c r="AF2473" s="431"/>
      <c r="AG2473" s="261">
        <f t="shared" si="1709"/>
        <v>0</v>
      </c>
      <c r="AH2473" s="262">
        <f t="shared" si="1710"/>
        <v>0</v>
      </c>
      <c r="AI2473" s="67">
        <f>AD2473/C2435</f>
        <v>0</v>
      </c>
      <c r="AJ2473" s="141">
        <f>AF2473/C2435</f>
        <v>0</v>
      </c>
      <c r="AK2473" s="153">
        <f>AH2473/C2435</f>
        <v>0</v>
      </c>
      <c r="AL2473" s="61"/>
      <c r="AM2473" s="59"/>
    </row>
    <row r="2474" spans="1:39" ht="38.25" thickBot="1" x14ac:dyDescent="0.35">
      <c r="A2474" s="32">
        <v>7</v>
      </c>
      <c r="B2474" s="132" t="s">
        <v>42</v>
      </c>
      <c r="C2474" s="864"/>
      <c r="D2474" s="865"/>
      <c r="E2474" s="467"/>
      <c r="F2474" s="468"/>
      <c r="G2474" s="434"/>
      <c r="H2474" s="475"/>
      <c r="I2474" s="492"/>
      <c r="J2474" s="440"/>
      <c r="K2474" s="492"/>
      <c r="L2474" s="437"/>
      <c r="M2474" s="248">
        <f t="shared" si="1703"/>
        <v>0</v>
      </c>
      <c r="N2474" s="249">
        <f t="shared" si="1704"/>
        <v>0</v>
      </c>
      <c r="O2474" s="436"/>
      <c r="P2474" s="494"/>
      <c r="Q2474" s="436"/>
      <c r="R2474" s="428"/>
      <c r="S2474" s="245">
        <f t="shared" si="1705"/>
        <v>0</v>
      </c>
      <c r="T2474" s="246">
        <f t="shared" si="1706"/>
        <v>0</v>
      </c>
      <c r="U2474" s="443"/>
      <c r="V2474" s="444"/>
      <c r="W2474" s="442"/>
      <c r="X2474" s="452"/>
      <c r="Y2474" s="444"/>
      <c r="Z2474" s="442"/>
      <c r="AA2474" s="239">
        <f t="shared" si="1707"/>
        <v>0</v>
      </c>
      <c r="AB2474" s="229">
        <f t="shared" si="1708"/>
        <v>0</v>
      </c>
      <c r="AC2474" s="425"/>
      <c r="AD2474" s="431"/>
      <c r="AE2474" s="425"/>
      <c r="AF2474" s="431"/>
      <c r="AG2474" s="261">
        <f t="shared" si="1709"/>
        <v>0</v>
      </c>
      <c r="AH2474" s="262">
        <f t="shared" si="1710"/>
        <v>0</v>
      </c>
      <c r="AI2474" s="67">
        <f>AD2474/C2435</f>
        <v>0</v>
      </c>
      <c r="AJ2474" s="141">
        <f>AF2474/C2435</f>
        <v>0</v>
      </c>
      <c r="AK2474" s="153">
        <f>AH2474/C2435</f>
        <v>0</v>
      </c>
      <c r="AL2474" s="61"/>
      <c r="AM2474" s="59"/>
    </row>
    <row r="2475" spans="1:39" ht="38.25" thickBot="1" x14ac:dyDescent="0.3">
      <c r="A2475" s="32">
        <v>8</v>
      </c>
      <c r="B2475" s="133" t="s">
        <v>67</v>
      </c>
      <c r="C2475" s="864"/>
      <c r="D2475" s="865"/>
      <c r="E2475" s="467"/>
      <c r="F2475" s="468"/>
      <c r="G2475" s="434"/>
      <c r="H2475" s="475"/>
      <c r="I2475" s="492"/>
      <c r="J2475" s="440"/>
      <c r="K2475" s="492"/>
      <c r="L2475" s="437"/>
      <c r="M2475" s="248">
        <f t="shared" si="1703"/>
        <v>0</v>
      </c>
      <c r="N2475" s="249">
        <f t="shared" si="1704"/>
        <v>0</v>
      </c>
      <c r="O2475" s="436"/>
      <c r="P2475" s="494"/>
      <c r="Q2475" s="436"/>
      <c r="R2475" s="428"/>
      <c r="S2475" s="245">
        <f t="shared" si="1705"/>
        <v>0</v>
      </c>
      <c r="T2475" s="246">
        <f t="shared" si="1706"/>
        <v>0</v>
      </c>
      <c r="U2475" s="443"/>
      <c r="V2475" s="444"/>
      <c r="W2475" s="442"/>
      <c r="X2475" s="452"/>
      <c r="Y2475" s="444"/>
      <c r="Z2475" s="442"/>
      <c r="AA2475" s="239">
        <f t="shared" si="1707"/>
        <v>0</v>
      </c>
      <c r="AB2475" s="229">
        <f t="shared" si="1708"/>
        <v>0</v>
      </c>
      <c r="AC2475" s="425"/>
      <c r="AD2475" s="431"/>
      <c r="AE2475" s="425"/>
      <c r="AF2475" s="431"/>
      <c r="AG2475" s="261">
        <f t="shared" si="1709"/>
        <v>0</v>
      </c>
      <c r="AH2475" s="262">
        <f t="shared" si="1710"/>
        <v>0</v>
      </c>
      <c r="AI2475" s="67">
        <f>AD2475/C2435</f>
        <v>0</v>
      </c>
      <c r="AJ2475" s="141">
        <f>AF2475/C2435</f>
        <v>0</v>
      </c>
      <c r="AK2475" s="153">
        <f>AH2475/C2435</f>
        <v>0</v>
      </c>
      <c r="AL2475" s="61"/>
      <c r="AM2475" s="59"/>
    </row>
    <row r="2476" spans="1:39" ht="21" x14ac:dyDescent="0.25">
      <c r="A2476" s="14" t="s">
        <v>69</v>
      </c>
      <c r="B2476" s="489" t="s">
        <v>344</v>
      </c>
      <c r="C2476" s="864"/>
      <c r="D2476" s="865"/>
      <c r="E2476" s="467">
        <v>1</v>
      </c>
      <c r="F2476" s="468">
        <v>128704.65</v>
      </c>
      <c r="G2476" s="434">
        <v>2</v>
      </c>
      <c r="H2476" s="475">
        <v>67436.990000000005</v>
      </c>
      <c r="I2476" s="492">
        <v>1</v>
      </c>
      <c r="J2476" s="440">
        <v>128704.65</v>
      </c>
      <c r="K2476" s="492">
        <v>1</v>
      </c>
      <c r="L2476" s="437">
        <v>26816.99</v>
      </c>
      <c r="M2476" s="248">
        <f t="shared" si="1703"/>
        <v>2</v>
      </c>
      <c r="N2476" s="249">
        <f t="shared" si="1704"/>
        <v>155521.63999999998</v>
      </c>
      <c r="O2476" s="436">
        <v>0</v>
      </c>
      <c r="P2476" s="494">
        <v>0</v>
      </c>
      <c r="Q2476" s="436">
        <v>0</v>
      </c>
      <c r="R2476" s="428">
        <v>0</v>
      </c>
      <c r="S2476" s="245">
        <f t="shared" si="1705"/>
        <v>0</v>
      </c>
      <c r="T2476" s="246">
        <f t="shared" si="1706"/>
        <v>0</v>
      </c>
      <c r="U2476" s="443">
        <v>0</v>
      </c>
      <c r="V2476" s="444">
        <v>0</v>
      </c>
      <c r="W2476" s="442">
        <v>0</v>
      </c>
      <c r="X2476" s="452">
        <v>0</v>
      </c>
      <c r="Y2476" s="444">
        <v>0</v>
      </c>
      <c r="Z2476" s="442">
        <v>0</v>
      </c>
      <c r="AA2476" s="239">
        <f t="shared" si="1707"/>
        <v>0</v>
      </c>
      <c r="AB2476" s="229">
        <f t="shared" si="1708"/>
        <v>0</v>
      </c>
      <c r="AC2476" s="425">
        <v>0</v>
      </c>
      <c r="AD2476" s="431">
        <v>0</v>
      </c>
      <c r="AE2476" s="425">
        <v>0</v>
      </c>
      <c r="AF2476" s="431">
        <v>0</v>
      </c>
      <c r="AG2476" s="261">
        <f t="shared" si="1709"/>
        <v>0</v>
      </c>
      <c r="AH2476" s="262">
        <f t="shared" si="1710"/>
        <v>0</v>
      </c>
      <c r="AI2476" s="67">
        <f>AD2476/C2435</f>
        <v>0</v>
      </c>
      <c r="AJ2476" s="141">
        <f>AF2476/C2435</f>
        <v>0</v>
      </c>
      <c r="AK2476" s="153">
        <f>AH2476/C2435</f>
        <v>0</v>
      </c>
      <c r="AL2476" s="61"/>
      <c r="AM2476" s="59"/>
    </row>
    <row r="2477" spans="1:39" ht="21" x14ac:dyDescent="0.25">
      <c r="A2477" s="14" t="s">
        <v>68</v>
      </c>
      <c r="B2477" s="489" t="s">
        <v>345</v>
      </c>
      <c r="C2477" s="864"/>
      <c r="D2477" s="865"/>
      <c r="E2477" s="467">
        <v>0</v>
      </c>
      <c r="F2477" s="468">
        <v>0</v>
      </c>
      <c r="G2477" s="434">
        <v>1</v>
      </c>
      <c r="H2477" s="475">
        <v>39228.89</v>
      </c>
      <c r="I2477" s="492">
        <v>0</v>
      </c>
      <c r="J2477" s="440">
        <v>0</v>
      </c>
      <c r="K2477" s="492">
        <v>1</v>
      </c>
      <c r="L2477" s="437">
        <v>39228.89</v>
      </c>
      <c r="M2477" s="248">
        <f t="shared" si="1703"/>
        <v>1</v>
      </c>
      <c r="N2477" s="249">
        <f t="shared" si="1704"/>
        <v>39228.89</v>
      </c>
      <c r="O2477" s="436">
        <v>0</v>
      </c>
      <c r="P2477" s="494">
        <v>0</v>
      </c>
      <c r="Q2477" s="436">
        <v>1</v>
      </c>
      <c r="R2477" s="428">
        <v>39228.89</v>
      </c>
      <c r="S2477" s="245">
        <f t="shared" si="1705"/>
        <v>1</v>
      </c>
      <c r="T2477" s="246">
        <f t="shared" si="1706"/>
        <v>39228.89</v>
      </c>
      <c r="U2477" s="443">
        <v>0</v>
      </c>
      <c r="V2477" s="444">
        <v>0</v>
      </c>
      <c r="W2477" s="442">
        <v>0</v>
      </c>
      <c r="X2477" s="452">
        <v>0</v>
      </c>
      <c r="Y2477" s="444">
        <v>0</v>
      </c>
      <c r="Z2477" s="442">
        <v>0</v>
      </c>
      <c r="AA2477" s="239">
        <f t="shared" si="1707"/>
        <v>0</v>
      </c>
      <c r="AB2477" s="229">
        <f t="shared" si="1708"/>
        <v>0</v>
      </c>
      <c r="AC2477" s="425">
        <v>0</v>
      </c>
      <c r="AD2477" s="431">
        <v>0</v>
      </c>
      <c r="AE2477" s="425">
        <v>0</v>
      </c>
      <c r="AF2477" s="431">
        <v>0</v>
      </c>
      <c r="AG2477" s="261">
        <f t="shared" si="1709"/>
        <v>0</v>
      </c>
      <c r="AH2477" s="262">
        <f t="shared" si="1710"/>
        <v>0</v>
      </c>
      <c r="AI2477" s="67">
        <f>AD2477/C2435</f>
        <v>0</v>
      </c>
      <c r="AJ2477" s="141">
        <f>AF2477/C2435</f>
        <v>0</v>
      </c>
      <c r="AK2477" s="153">
        <f>AH2477/C2435</f>
        <v>0</v>
      </c>
      <c r="AL2477" s="61"/>
      <c r="AM2477" s="59"/>
    </row>
    <row r="2478" spans="1:39" ht="21.75" thickBot="1" x14ac:dyDescent="0.3">
      <c r="A2478" s="14" t="s">
        <v>70</v>
      </c>
      <c r="B2478" s="489" t="s">
        <v>346</v>
      </c>
      <c r="C2478" s="878"/>
      <c r="D2478" s="879"/>
      <c r="E2478" s="473">
        <v>0</v>
      </c>
      <c r="F2478" s="474">
        <v>0</v>
      </c>
      <c r="G2478" s="435">
        <v>1</v>
      </c>
      <c r="H2478" s="476">
        <v>15542.04</v>
      </c>
      <c r="I2478" s="493">
        <v>0</v>
      </c>
      <c r="J2478" s="438">
        <v>0</v>
      </c>
      <c r="K2478" s="493">
        <v>1</v>
      </c>
      <c r="L2478" s="438">
        <v>15542.04</v>
      </c>
      <c r="M2478" s="248">
        <f t="shared" si="1703"/>
        <v>1</v>
      </c>
      <c r="N2478" s="249">
        <f t="shared" si="1704"/>
        <v>15542.04</v>
      </c>
      <c r="O2478" s="448">
        <v>0</v>
      </c>
      <c r="P2478" s="430">
        <v>0</v>
      </c>
      <c r="Q2478" s="448">
        <v>0</v>
      </c>
      <c r="R2478" s="430">
        <v>0</v>
      </c>
      <c r="S2478" s="245">
        <f t="shared" si="1705"/>
        <v>0</v>
      </c>
      <c r="T2478" s="246">
        <f t="shared" si="1706"/>
        <v>0</v>
      </c>
      <c r="U2478" s="482">
        <v>0</v>
      </c>
      <c r="V2478" s="484">
        <v>0</v>
      </c>
      <c r="W2478" s="483">
        <v>0</v>
      </c>
      <c r="X2478" s="485">
        <v>0</v>
      </c>
      <c r="Y2478" s="484">
        <v>0</v>
      </c>
      <c r="Z2478" s="483">
        <v>0</v>
      </c>
      <c r="AA2478" s="239">
        <f t="shared" si="1707"/>
        <v>0</v>
      </c>
      <c r="AB2478" s="229">
        <f t="shared" si="1708"/>
        <v>0</v>
      </c>
      <c r="AC2478" s="308">
        <v>0</v>
      </c>
      <c r="AD2478" s="307">
        <v>0</v>
      </c>
      <c r="AE2478" s="308">
        <v>0</v>
      </c>
      <c r="AF2478" s="307">
        <v>0</v>
      </c>
      <c r="AG2478" s="261">
        <f t="shared" si="1709"/>
        <v>0</v>
      </c>
      <c r="AH2478" s="262">
        <f t="shared" si="1710"/>
        <v>0</v>
      </c>
      <c r="AI2478" s="68">
        <f>AD2478/C2435</f>
        <v>0</v>
      </c>
      <c r="AJ2478" s="142">
        <f>AF2478/C2435</f>
        <v>0</v>
      </c>
      <c r="AK2478" s="154">
        <f>AH2478/C2435</f>
        <v>0</v>
      </c>
      <c r="AL2478" s="61"/>
      <c r="AM2478" s="59"/>
    </row>
    <row r="2479" spans="1:39" ht="24" thickBot="1" x14ac:dyDescent="0.3">
      <c r="A2479" s="719" t="s">
        <v>40</v>
      </c>
      <c r="B2479" s="720"/>
      <c r="C2479" s="135">
        <f>C2468</f>
        <v>250343.07</v>
      </c>
      <c r="D2479" s="135">
        <f>D2468</f>
        <v>249343.07</v>
      </c>
      <c r="E2479" s="56">
        <f t="shared" ref="E2479:AG2479" si="1711">SUM(E2468:E2478)</f>
        <v>1</v>
      </c>
      <c r="F2479" s="236">
        <f t="shared" si="1711"/>
        <v>128704.65</v>
      </c>
      <c r="G2479" s="56">
        <f t="shared" si="1711"/>
        <v>6</v>
      </c>
      <c r="H2479" s="96">
        <f t="shared" si="1711"/>
        <v>171718.72</v>
      </c>
      <c r="I2479" s="247">
        <f t="shared" si="1711"/>
        <v>1</v>
      </c>
      <c r="J2479" s="46">
        <f t="shared" si="1711"/>
        <v>128704.65</v>
      </c>
      <c r="K2479" s="247">
        <f t="shared" si="1711"/>
        <v>4</v>
      </c>
      <c r="L2479" s="236">
        <f t="shared" si="1711"/>
        <v>121638.42000000001</v>
      </c>
      <c r="M2479" s="82">
        <f t="shared" si="1711"/>
        <v>5</v>
      </c>
      <c r="N2479" s="236">
        <f t="shared" si="1711"/>
        <v>250343.06999999998</v>
      </c>
      <c r="O2479" s="86">
        <f t="shared" si="1711"/>
        <v>0</v>
      </c>
      <c r="P2479" s="236">
        <f t="shared" si="1711"/>
        <v>0</v>
      </c>
      <c r="Q2479" s="86">
        <f t="shared" si="1711"/>
        <v>1</v>
      </c>
      <c r="R2479" s="38">
        <f t="shared" si="1711"/>
        <v>39228.89</v>
      </c>
      <c r="S2479" s="75">
        <f t="shared" si="1711"/>
        <v>1</v>
      </c>
      <c r="T2479" s="38">
        <f t="shared" si="1711"/>
        <v>39228.89</v>
      </c>
      <c r="U2479" s="85">
        <f t="shared" si="1711"/>
        <v>0</v>
      </c>
      <c r="V2479" s="38">
        <f t="shared" si="1711"/>
        <v>0</v>
      </c>
      <c r="W2479" s="96">
        <f t="shared" si="1711"/>
        <v>0</v>
      </c>
      <c r="X2479" s="75">
        <f t="shared" si="1711"/>
        <v>1</v>
      </c>
      <c r="Y2479" s="38">
        <f t="shared" si="1711"/>
        <v>40050.5</v>
      </c>
      <c r="Z2479" s="38">
        <f t="shared" si="1711"/>
        <v>1000</v>
      </c>
      <c r="AA2479" s="136">
        <f t="shared" si="1711"/>
        <v>1</v>
      </c>
      <c r="AB2479" s="46">
        <f t="shared" si="1711"/>
        <v>1000</v>
      </c>
      <c r="AC2479" s="97">
        <f t="shared" si="1711"/>
        <v>0</v>
      </c>
      <c r="AD2479" s="46">
        <f t="shared" si="1711"/>
        <v>0</v>
      </c>
      <c r="AE2479" s="86">
        <f t="shared" si="1711"/>
        <v>0</v>
      </c>
      <c r="AF2479" s="46">
        <f t="shared" si="1711"/>
        <v>0</v>
      </c>
      <c r="AG2479" s="75">
        <f t="shared" si="1711"/>
        <v>1</v>
      </c>
      <c r="AH2479" s="96">
        <f>SUM(AH2468:AH2478)</f>
        <v>1000</v>
      </c>
      <c r="AI2479" s="137">
        <f>AD2479/C2435</f>
        <v>0</v>
      </c>
      <c r="AJ2479" s="138">
        <f>AF2479/C2435</f>
        <v>0</v>
      </c>
      <c r="AK2479" s="65">
        <f>AH2479/C2435</f>
        <v>3.9945184022869094E-3</v>
      </c>
      <c r="AL2479" s="61"/>
      <c r="AM2479" s="59"/>
    </row>
    <row r="2480" spans="1:39" x14ac:dyDescent="0.25">
      <c r="E2480" s="336" t="str">
        <f>IF(E2448=E2479,"OK","BŁĄD")</f>
        <v>OK</v>
      </c>
      <c r="F2480" s="610" t="str">
        <f t="shared" ref="F2480" si="1712">IF(F2448=F2479,"OK","BŁĄD")</f>
        <v>OK</v>
      </c>
      <c r="G2480" s="336" t="str">
        <f t="shared" ref="G2480" si="1713">IF(G2448=G2479,"OK","BŁĄD")</f>
        <v>OK</v>
      </c>
      <c r="H2480" s="610" t="str">
        <f t="shared" ref="H2480" si="1714">IF(H2448=H2479,"OK","BŁĄD")</f>
        <v>OK</v>
      </c>
      <c r="I2480" s="573" t="str">
        <f t="shared" ref="I2480" si="1715">IF(I2448=I2479,"OK","BŁĄD")</f>
        <v>OK</v>
      </c>
      <c r="J2480" s="336" t="str">
        <f t="shared" ref="J2480" si="1716">IF(J2448=J2479,"OK","BŁĄD")</f>
        <v>OK</v>
      </c>
      <c r="K2480" s="573" t="str">
        <f t="shared" ref="K2480" si="1717">IF(K2448=K2479,"OK","BŁĄD")</f>
        <v>OK</v>
      </c>
      <c r="L2480" s="610" t="str">
        <f t="shared" ref="L2480" si="1718">IF(L2448=L2479,"OK","BŁĄD")</f>
        <v>OK</v>
      </c>
      <c r="M2480" s="336" t="str">
        <f t="shared" ref="M2480" si="1719">IF(M2448=M2479,"OK","BŁĄD")</f>
        <v>OK</v>
      </c>
      <c r="N2480" s="336" t="str">
        <f t="shared" ref="N2480" si="1720">IF(N2448=N2479,"OK","BŁĄD")</f>
        <v>OK</v>
      </c>
      <c r="O2480" s="336" t="str">
        <f t="shared" ref="O2480" si="1721">IF(O2448=O2479,"OK","BŁĄD")</f>
        <v>OK</v>
      </c>
      <c r="P2480" s="336" t="str">
        <f t="shared" ref="P2480" si="1722">IF(P2448=P2479,"OK","BŁĄD")</f>
        <v>OK</v>
      </c>
      <c r="Q2480" s="336" t="str">
        <f t="shared" ref="Q2480" si="1723">IF(Q2448=Q2479,"OK","BŁĄD")</f>
        <v>OK</v>
      </c>
      <c r="R2480" s="336" t="str">
        <f t="shared" ref="R2480" si="1724">IF(R2448=R2479,"OK","BŁĄD")</f>
        <v>OK</v>
      </c>
      <c r="S2480" s="336" t="str">
        <f t="shared" ref="S2480" si="1725">IF(S2448=S2479,"OK","BŁĄD")</f>
        <v>OK</v>
      </c>
      <c r="T2480" s="336" t="str">
        <f t="shared" ref="T2480" si="1726">IF(T2448=T2479,"OK","BŁĄD")</f>
        <v>OK</v>
      </c>
      <c r="U2480" s="336" t="str">
        <f t="shared" ref="U2480" si="1727">IF(U2448=U2479,"OK","BŁĄD")</f>
        <v>OK</v>
      </c>
      <c r="V2480" s="336" t="str">
        <f t="shared" ref="V2480" si="1728">IF(V2448=V2479,"OK","BŁĄD")</f>
        <v>OK</v>
      </c>
      <c r="W2480" s="336" t="str">
        <f t="shared" ref="W2480" si="1729">IF(W2448=W2479,"OK","BŁĄD")</f>
        <v>OK</v>
      </c>
      <c r="X2480" s="336" t="str">
        <f t="shared" ref="X2480" si="1730">IF(X2448=X2479,"OK","BŁĄD")</f>
        <v>OK</v>
      </c>
      <c r="Y2480" s="336" t="str">
        <f t="shared" ref="Y2480" si="1731">IF(Y2448=Y2479,"OK","BŁĄD")</f>
        <v>OK</v>
      </c>
      <c r="Z2480" s="336" t="str">
        <f t="shared" ref="Z2480" si="1732">IF(Z2448=Z2479,"OK","BŁĄD")</f>
        <v>OK</v>
      </c>
      <c r="AA2480" s="336" t="str">
        <f t="shared" ref="AA2480" si="1733">IF(AA2448=AA2479,"OK","BŁĄD")</f>
        <v>OK</v>
      </c>
      <c r="AB2480" s="336" t="str">
        <f t="shared" ref="AB2480" si="1734">IF(AB2448=AB2479,"OK","BŁĄD")</f>
        <v>OK</v>
      </c>
      <c r="AC2480" s="336" t="str">
        <f t="shared" ref="AC2480" si="1735">IF(AC2448=AC2479,"OK","BŁĄD")</f>
        <v>OK</v>
      </c>
      <c r="AD2480" s="336" t="str">
        <f t="shared" ref="AD2480" si="1736">IF(AD2448=AD2479,"OK","BŁĄD")</f>
        <v>OK</v>
      </c>
      <c r="AE2480" s="336" t="str">
        <f t="shared" ref="AE2480" si="1737">IF(AE2448=AE2479,"OK","BŁĄD")</f>
        <v>OK</v>
      </c>
      <c r="AF2480" s="336" t="str">
        <f t="shared" ref="AF2480" si="1738">IF(AF2448=AF2479,"OK","BŁĄD")</f>
        <v>OK</v>
      </c>
      <c r="AG2480" s="336" t="str">
        <f t="shared" ref="AG2480" si="1739">IF(AG2448=AG2479,"OK","BŁĄD")</f>
        <v>OK</v>
      </c>
      <c r="AH2480" s="336" t="str">
        <f t="shared" ref="AH2480" si="1740">IF(AH2448=AH2479,"OK","BŁĄD")</f>
        <v>OK</v>
      </c>
      <c r="AJ2480" s="59"/>
      <c r="AK2480" s="59"/>
      <c r="AL2480" s="59"/>
      <c r="AM2480" s="59"/>
    </row>
    <row r="2481" spans="1:39" ht="15.75" thickBot="1" x14ac:dyDescent="0.3">
      <c r="AJ2481" s="59"/>
      <c r="AK2481" s="59"/>
      <c r="AL2481" s="59"/>
      <c r="AM2481" s="59"/>
    </row>
    <row r="2482" spans="1:39" ht="19.5" thickTop="1" x14ac:dyDescent="0.3">
      <c r="A2482" s="721" t="s">
        <v>45</v>
      </c>
      <c r="B2482" s="722"/>
      <c r="C2482" s="722"/>
      <c r="D2482" s="722"/>
      <c r="E2482" s="722"/>
      <c r="F2482" s="722"/>
      <c r="G2482" s="722"/>
      <c r="H2482" s="722"/>
      <c r="I2482" s="722"/>
      <c r="J2482" s="722"/>
      <c r="K2482" s="723"/>
      <c r="L2482" s="722"/>
      <c r="M2482" s="722"/>
      <c r="N2482" s="722"/>
      <c r="O2482" s="722"/>
      <c r="P2482" s="722"/>
      <c r="Q2482" s="724"/>
      <c r="AD2482" s="33" t="s">
        <v>50</v>
      </c>
      <c r="AE2482" s="3" t="str">
        <f>IF(AH2479=AH2448,"OK","BŁĄD")</f>
        <v>OK</v>
      </c>
    </row>
    <row r="2483" spans="1:39" x14ac:dyDescent="0.25">
      <c r="A2483" s="725"/>
      <c r="B2483" s="726"/>
      <c r="C2483" s="726"/>
      <c r="D2483" s="726"/>
      <c r="E2483" s="726"/>
      <c r="F2483" s="726"/>
      <c r="G2483" s="726"/>
      <c r="H2483" s="726"/>
      <c r="I2483" s="726"/>
      <c r="J2483" s="726"/>
      <c r="K2483" s="727"/>
      <c r="L2483" s="726"/>
      <c r="M2483" s="726"/>
      <c r="N2483" s="726"/>
      <c r="O2483" s="726"/>
      <c r="P2483" s="726"/>
      <c r="Q2483" s="728"/>
    </row>
    <row r="2484" spans="1:39" x14ac:dyDescent="0.25">
      <c r="A2484" s="725"/>
      <c r="B2484" s="726"/>
      <c r="C2484" s="726"/>
      <c r="D2484" s="726"/>
      <c r="E2484" s="726"/>
      <c r="F2484" s="726"/>
      <c r="G2484" s="726"/>
      <c r="H2484" s="726"/>
      <c r="I2484" s="726"/>
      <c r="J2484" s="726"/>
      <c r="K2484" s="727"/>
      <c r="L2484" s="726"/>
      <c r="M2484" s="726"/>
      <c r="N2484" s="726"/>
      <c r="O2484" s="726"/>
      <c r="P2484" s="726"/>
      <c r="Q2484" s="728"/>
    </row>
    <row r="2485" spans="1:39" x14ac:dyDescent="0.25">
      <c r="A2485" s="725"/>
      <c r="B2485" s="726"/>
      <c r="C2485" s="726"/>
      <c r="D2485" s="726"/>
      <c r="E2485" s="726"/>
      <c r="F2485" s="726"/>
      <c r="G2485" s="726"/>
      <c r="H2485" s="726"/>
      <c r="I2485" s="726"/>
      <c r="J2485" s="726"/>
      <c r="K2485" s="727"/>
      <c r="L2485" s="726"/>
      <c r="M2485" s="726"/>
      <c r="N2485" s="726"/>
      <c r="O2485" s="726"/>
      <c r="P2485" s="726"/>
      <c r="Q2485" s="728"/>
    </row>
    <row r="2486" spans="1:39" x14ac:dyDescent="0.25">
      <c r="A2486" s="725"/>
      <c r="B2486" s="726"/>
      <c r="C2486" s="726"/>
      <c r="D2486" s="726"/>
      <c r="E2486" s="726"/>
      <c r="F2486" s="726"/>
      <c r="G2486" s="726"/>
      <c r="H2486" s="726"/>
      <c r="I2486" s="726"/>
      <c r="J2486" s="726"/>
      <c r="K2486" s="727"/>
      <c r="L2486" s="726"/>
      <c r="M2486" s="726"/>
      <c r="N2486" s="726"/>
      <c r="O2486" s="726"/>
      <c r="P2486" s="726"/>
      <c r="Q2486" s="728"/>
    </row>
    <row r="2487" spans="1:39" x14ac:dyDescent="0.25">
      <c r="A2487" s="725"/>
      <c r="B2487" s="726"/>
      <c r="C2487" s="726"/>
      <c r="D2487" s="726"/>
      <c r="E2487" s="726"/>
      <c r="F2487" s="726"/>
      <c r="G2487" s="726"/>
      <c r="H2487" s="726"/>
      <c r="I2487" s="726"/>
      <c r="J2487" s="726"/>
      <c r="K2487" s="727"/>
      <c r="L2487" s="726"/>
      <c r="M2487" s="726"/>
      <c r="N2487" s="726"/>
      <c r="O2487" s="726"/>
      <c r="P2487" s="726"/>
      <c r="Q2487" s="728"/>
    </row>
    <row r="2488" spans="1:39" x14ac:dyDescent="0.25">
      <c r="A2488" s="725"/>
      <c r="B2488" s="726"/>
      <c r="C2488" s="726"/>
      <c r="D2488" s="726"/>
      <c r="E2488" s="726"/>
      <c r="F2488" s="726"/>
      <c r="G2488" s="726"/>
      <c r="H2488" s="726"/>
      <c r="I2488" s="726"/>
      <c r="J2488" s="726"/>
      <c r="K2488" s="727"/>
      <c r="L2488" s="726"/>
      <c r="M2488" s="726"/>
      <c r="N2488" s="726"/>
      <c r="O2488" s="726"/>
      <c r="P2488" s="726"/>
      <c r="Q2488" s="728"/>
    </row>
    <row r="2489" spans="1:39" x14ac:dyDescent="0.25">
      <c r="A2489" s="725"/>
      <c r="B2489" s="726"/>
      <c r="C2489" s="726"/>
      <c r="D2489" s="726"/>
      <c r="E2489" s="726"/>
      <c r="F2489" s="726"/>
      <c r="G2489" s="726"/>
      <c r="H2489" s="726"/>
      <c r="I2489" s="726"/>
      <c r="J2489" s="726"/>
      <c r="K2489" s="727"/>
      <c r="L2489" s="726"/>
      <c r="M2489" s="726"/>
      <c r="N2489" s="726"/>
      <c r="O2489" s="726"/>
      <c r="P2489" s="726"/>
      <c r="Q2489" s="728"/>
    </row>
    <row r="2490" spans="1:39" ht="15.75" thickBot="1" x14ac:dyDescent="0.3">
      <c r="A2490" s="729"/>
      <c r="B2490" s="730"/>
      <c r="C2490" s="730"/>
      <c r="D2490" s="730"/>
      <c r="E2490" s="730"/>
      <c r="F2490" s="730"/>
      <c r="G2490" s="730"/>
      <c r="H2490" s="730"/>
      <c r="I2490" s="730"/>
      <c r="J2490" s="730"/>
      <c r="K2490" s="731"/>
      <c r="L2490" s="730"/>
      <c r="M2490" s="730"/>
      <c r="N2490" s="730"/>
      <c r="O2490" s="730"/>
      <c r="P2490" s="730"/>
      <c r="Q2490" s="732"/>
    </row>
    <row r="2491" spans="1:39" ht="15.75" thickTop="1" x14ac:dyDescent="0.25"/>
    <row r="2492" spans="1:39" x14ac:dyDescent="0.25">
      <c r="B2492" s="1"/>
      <c r="C2492" s="1"/>
    </row>
    <row r="2495" spans="1:39" ht="18.75" x14ac:dyDescent="0.3">
      <c r="B2495" s="2" t="s">
        <v>15</v>
      </c>
      <c r="C2495" s="2"/>
      <c r="D2495" s="2"/>
      <c r="E2495" s="2"/>
      <c r="F2495" s="618"/>
      <c r="G2495" s="2"/>
    </row>
    <row r="2496" spans="1:39" ht="26.25" x14ac:dyDescent="0.4">
      <c r="A2496" s="604"/>
      <c r="B2496" s="868" t="s">
        <v>148</v>
      </c>
      <c r="C2496" s="868"/>
      <c r="D2496" s="868"/>
      <c r="E2496" s="868"/>
      <c r="F2496" s="868"/>
      <c r="G2496" s="868"/>
      <c r="H2496" s="868"/>
      <c r="I2496" s="868"/>
      <c r="J2496" s="868"/>
      <c r="K2496" s="869"/>
      <c r="L2496" s="868"/>
      <c r="M2496" s="868"/>
      <c r="N2496" s="868"/>
      <c r="O2496" s="868"/>
      <c r="S2496" s="3"/>
      <c r="X2496" s="3"/>
      <c r="AA2496" s="3"/>
      <c r="AG2496" s="3"/>
    </row>
    <row r="2497" spans="1:38" ht="21.75" thickBot="1" x14ac:dyDescent="0.4">
      <c r="B2497" s="8"/>
      <c r="C2497" s="8"/>
      <c r="D2497" s="8"/>
      <c r="E2497" s="8"/>
      <c r="F2497" s="214"/>
      <c r="G2497" s="8"/>
      <c r="H2497" s="214"/>
      <c r="I2497" s="196"/>
      <c r="J2497" s="214"/>
      <c r="K2497" s="196"/>
      <c r="L2497" s="214"/>
    </row>
    <row r="2498" spans="1:38" ht="27" customHeight="1" thickBot="1" x14ac:dyDescent="0.3">
      <c r="A2498" s="791" t="s">
        <v>150</v>
      </c>
      <c r="B2498" s="792"/>
      <c r="C2498" s="792"/>
      <c r="D2498" s="792"/>
      <c r="E2498" s="792"/>
      <c r="F2498" s="792"/>
      <c r="G2498" s="792"/>
      <c r="H2498" s="792"/>
      <c r="I2498" s="792"/>
      <c r="J2498" s="792"/>
      <c r="K2498" s="793"/>
      <c r="L2498" s="792"/>
      <c r="M2498" s="792"/>
      <c r="N2498" s="792"/>
      <c r="O2498" s="792"/>
      <c r="P2498" s="792"/>
      <c r="Q2498" s="792"/>
      <c r="R2498" s="792"/>
      <c r="S2498" s="792"/>
      <c r="T2498" s="792"/>
      <c r="U2498" s="792"/>
      <c r="V2498" s="792"/>
      <c r="W2498" s="792"/>
      <c r="X2498" s="792"/>
      <c r="Y2498" s="792"/>
      <c r="Z2498" s="792"/>
      <c r="AA2498" s="792"/>
      <c r="AB2498" s="792"/>
      <c r="AC2498" s="792"/>
      <c r="AD2498" s="792"/>
      <c r="AE2498" s="792"/>
      <c r="AF2498" s="792"/>
      <c r="AG2498" s="792"/>
      <c r="AH2498" s="792"/>
      <c r="AI2498" s="792"/>
      <c r="AJ2498" s="792"/>
      <c r="AK2498" s="792"/>
      <c r="AL2498" s="43"/>
    </row>
    <row r="2499" spans="1:38" ht="33.75" customHeight="1" x14ac:dyDescent="0.25">
      <c r="A2499" s="794" t="s">
        <v>0</v>
      </c>
      <c r="B2499" s="795"/>
      <c r="C2499" s="744" t="s">
        <v>41</v>
      </c>
      <c r="D2499" s="745"/>
      <c r="E2499" s="748" t="s">
        <v>80</v>
      </c>
      <c r="F2499" s="749"/>
      <c r="G2499" s="749"/>
      <c r="H2499" s="749"/>
      <c r="I2499" s="749"/>
      <c r="J2499" s="749"/>
      <c r="K2499" s="750"/>
      <c r="L2499" s="749"/>
      <c r="M2499" s="749"/>
      <c r="N2499" s="802"/>
      <c r="O2499" s="754" t="s">
        <v>78</v>
      </c>
      <c r="P2499" s="755"/>
      <c r="Q2499" s="755"/>
      <c r="R2499" s="755"/>
      <c r="S2499" s="755"/>
      <c r="T2499" s="755"/>
      <c r="U2499" s="755"/>
      <c r="V2499" s="755"/>
      <c r="W2499" s="755"/>
      <c r="X2499" s="755"/>
      <c r="Y2499" s="755"/>
      <c r="Z2499" s="755"/>
      <c r="AA2499" s="755"/>
      <c r="AB2499" s="755"/>
      <c r="AC2499" s="755"/>
      <c r="AD2499" s="755"/>
      <c r="AE2499" s="755"/>
      <c r="AF2499" s="755"/>
      <c r="AG2499" s="755"/>
      <c r="AH2499" s="755"/>
      <c r="AI2499" s="755"/>
      <c r="AJ2499" s="755"/>
      <c r="AK2499" s="755"/>
      <c r="AL2499" s="756"/>
    </row>
    <row r="2500" spans="1:38" ht="51" customHeight="1" thickBot="1" x14ac:dyDescent="0.3">
      <c r="A2500" s="796"/>
      <c r="B2500" s="797"/>
      <c r="C2500" s="800"/>
      <c r="D2500" s="801"/>
      <c r="E2500" s="803"/>
      <c r="F2500" s="804"/>
      <c r="G2500" s="804"/>
      <c r="H2500" s="804"/>
      <c r="I2500" s="804"/>
      <c r="J2500" s="804"/>
      <c r="K2500" s="805"/>
      <c r="L2500" s="804"/>
      <c r="M2500" s="804"/>
      <c r="N2500" s="806"/>
      <c r="O2500" s="859"/>
      <c r="P2500" s="860"/>
      <c r="Q2500" s="860"/>
      <c r="R2500" s="860"/>
      <c r="S2500" s="860"/>
      <c r="T2500" s="860"/>
      <c r="U2500" s="860"/>
      <c r="V2500" s="860"/>
      <c r="W2500" s="860"/>
      <c r="X2500" s="860"/>
      <c r="Y2500" s="860"/>
      <c r="Z2500" s="860"/>
      <c r="AA2500" s="860"/>
      <c r="AB2500" s="860"/>
      <c r="AC2500" s="860"/>
      <c r="AD2500" s="860"/>
      <c r="AE2500" s="860"/>
      <c r="AF2500" s="860"/>
      <c r="AG2500" s="860"/>
      <c r="AH2500" s="860"/>
      <c r="AI2500" s="860"/>
      <c r="AJ2500" s="860"/>
      <c r="AK2500" s="860"/>
      <c r="AL2500" s="861"/>
    </row>
    <row r="2501" spans="1:38" ht="75" customHeight="1" x14ac:dyDescent="0.25">
      <c r="A2501" s="796"/>
      <c r="B2501" s="797"/>
      <c r="C2501" s="862" t="s">
        <v>43</v>
      </c>
      <c r="D2501" s="866" t="s">
        <v>44</v>
      </c>
      <c r="E2501" s="853" t="s">
        <v>59</v>
      </c>
      <c r="F2501" s="854"/>
      <c r="G2501" s="854"/>
      <c r="H2501" s="855"/>
      <c r="I2501" s="845" t="s">
        <v>58</v>
      </c>
      <c r="J2501" s="846"/>
      <c r="K2501" s="847"/>
      <c r="L2501" s="848"/>
      <c r="M2501" s="841" t="s">
        <v>49</v>
      </c>
      <c r="N2501" s="842"/>
      <c r="O2501" s="807" t="s">
        <v>103</v>
      </c>
      <c r="P2501" s="808"/>
      <c r="Q2501" s="808"/>
      <c r="R2501" s="808"/>
      <c r="S2501" s="811" t="s">
        <v>49</v>
      </c>
      <c r="T2501" s="812"/>
      <c r="U2501" s="815" t="s">
        <v>104</v>
      </c>
      <c r="V2501" s="816"/>
      <c r="W2501" s="816"/>
      <c r="X2501" s="816"/>
      <c r="Y2501" s="816"/>
      <c r="Z2501" s="817"/>
      <c r="AA2501" s="821" t="s">
        <v>49</v>
      </c>
      <c r="AB2501" s="822"/>
      <c r="AC2501" s="825" t="s">
        <v>105</v>
      </c>
      <c r="AD2501" s="826"/>
      <c r="AE2501" s="826"/>
      <c r="AF2501" s="827"/>
      <c r="AG2501" s="831" t="s">
        <v>49</v>
      </c>
      <c r="AH2501" s="832"/>
      <c r="AI2501" s="835" t="s">
        <v>23</v>
      </c>
      <c r="AJ2501" s="836"/>
      <c r="AK2501" s="836"/>
      <c r="AL2501" s="837"/>
    </row>
    <row r="2502" spans="1:38" ht="75" customHeight="1" thickBot="1" x14ac:dyDescent="0.3">
      <c r="A2502" s="796"/>
      <c r="B2502" s="797"/>
      <c r="C2502" s="862"/>
      <c r="D2502" s="866"/>
      <c r="E2502" s="856"/>
      <c r="F2502" s="857"/>
      <c r="G2502" s="857"/>
      <c r="H2502" s="858"/>
      <c r="I2502" s="849"/>
      <c r="J2502" s="850"/>
      <c r="K2502" s="851"/>
      <c r="L2502" s="852"/>
      <c r="M2502" s="843"/>
      <c r="N2502" s="844"/>
      <c r="O2502" s="809"/>
      <c r="P2502" s="810"/>
      <c r="Q2502" s="810"/>
      <c r="R2502" s="810"/>
      <c r="S2502" s="813"/>
      <c r="T2502" s="814"/>
      <c r="U2502" s="818"/>
      <c r="V2502" s="819"/>
      <c r="W2502" s="819"/>
      <c r="X2502" s="819"/>
      <c r="Y2502" s="819"/>
      <c r="Z2502" s="820"/>
      <c r="AA2502" s="823"/>
      <c r="AB2502" s="824"/>
      <c r="AC2502" s="828"/>
      <c r="AD2502" s="829"/>
      <c r="AE2502" s="829"/>
      <c r="AF2502" s="830"/>
      <c r="AG2502" s="833"/>
      <c r="AH2502" s="834"/>
      <c r="AI2502" s="838"/>
      <c r="AJ2502" s="839"/>
      <c r="AK2502" s="839"/>
      <c r="AL2502" s="840"/>
    </row>
    <row r="2503" spans="1:38" ht="139.5" customHeight="1" thickBot="1" x14ac:dyDescent="0.3">
      <c r="A2503" s="798"/>
      <c r="B2503" s="799"/>
      <c r="C2503" s="863"/>
      <c r="D2503" s="867"/>
      <c r="E2503" s="91" t="s">
        <v>81</v>
      </c>
      <c r="F2503" s="619" t="s">
        <v>82</v>
      </c>
      <c r="G2503" s="91" t="s">
        <v>83</v>
      </c>
      <c r="H2503" s="619" t="s">
        <v>84</v>
      </c>
      <c r="I2503" s="197" t="s">
        <v>81</v>
      </c>
      <c r="J2503" s="64" t="s">
        <v>92</v>
      </c>
      <c r="K2503" s="197" t="s">
        <v>93</v>
      </c>
      <c r="L2503" s="64" t="s">
        <v>94</v>
      </c>
      <c r="M2503" s="98" t="s">
        <v>85</v>
      </c>
      <c r="N2503" s="207" t="s">
        <v>86</v>
      </c>
      <c r="O2503" s="100" t="s">
        <v>87</v>
      </c>
      <c r="P2503" s="102" t="s">
        <v>101</v>
      </c>
      <c r="Q2503" s="100" t="s">
        <v>88</v>
      </c>
      <c r="R2503" s="102" t="s">
        <v>102</v>
      </c>
      <c r="S2503" s="103" t="s">
        <v>89</v>
      </c>
      <c r="T2503" s="213" t="s">
        <v>90</v>
      </c>
      <c r="U2503" s="104" t="s">
        <v>87</v>
      </c>
      <c r="V2503" s="107" t="s">
        <v>106</v>
      </c>
      <c r="W2503" s="105" t="s">
        <v>107</v>
      </c>
      <c r="X2503" s="108" t="s">
        <v>88</v>
      </c>
      <c r="Y2503" s="107" t="s">
        <v>108</v>
      </c>
      <c r="Z2503" s="105" t="s">
        <v>109</v>
      </c>
      <c r="AA2503" s="110" t="s">
        <v>95</v>
      </c>
      <c r="AB2503" s="111" t="s">
        <v>96</v>
      </c>
      <c r="AC2503" s="112" t="s">
        <v>87</v>
      </c>
      <c r="AD2503" s="113" t="s">
        <v>101</v>
      </c>
      <c r="AE2503" s="112" t="s">
        <v>88</v>
      </c>
      <c r="AF2503" s="113" t="s">
        <v>102</v>
      </c>
      <c r="AG2503" s="114" t="s">
        <v>91</v>
      </c>
      <c r="AH2503" s="115" t="s">
        <v>110</v>
      </c>
      <c r="AI2503" s="120" t="s">
        <v>111</v>
      </c>
      <c r="AJ2503" s="121" t="s">
        <v>112</v>
      </c>
      <c r="AK2503" s="122" t="s">
        <v>39</v>
      </c>
      <c r="AL2503" s="124" t="s">
        <v>57</v>
      </c>
    </row>
    <row r="2504" spans="1:38" ht="38.25" customHeight="1" thickBot="1" x14ac:dyDescent="0.3">
      <c r="A2504" s="708" t="s">
        <v>1</v>
      </c>
      <c r="B2504" s="712"/>
      <c r="C2504" s="5" t="s">
        <v>2</v>
      </c>
      <c r="D2504" s="70" t="s">
        <v>3</v>
      </c>
      <c r="E2504" s="5" t="s">
        <v>4</v>
      </c>
      <c r="F2504" s="208" t="s">
        <v>5</v>
      </c>
      <c r="G2504" s="5" t="s">
        <v>33</v>
      </c>
      <c r="H2504" s="208" t="s">
        <v>34</v>
      </c>
      <c r="I2504" s="198" t="s">
        <v>18</v>
      </c>
      <c r="J2504" s="208" t="s">
        <v>19</v>
      </c>
      <c r="K2504" s="198" t="s">
        <v>20</v>
      </c>
      <c r="L2504" s="208" t="s">
        <v>21</v>
      </c>
      <c r="M2504" s="5" t="s">
        <v>22</v>
      </c>
      <c r="N2504" s="208" t="s">
        <v>35</v>
      </c>
      <c r="O2504" s="5" t="s">
        <v>36</v>
      </c>
      <c r="P2504" s="208" t="s">
        <v>37</v>
      </c>
      <c r="Q2504" s="5" t="s">
        <v>38</v>
      </c>
      <c r="R2504" s="208" t="s">
        <v>24</v>
      </c>
      <c r="S2504" s="5" t="s">
        <v>25</v>
      </c>
      <c r="T2504" s="208" t="s">
        <v>26</v>
      </c>
      <c r="U2504" s="5" t="s">
        <v>27</v>
      </c>
      <c r="V2504" s="321" t="s">
        <v>28</v>
      </c>
      <c r="W2504" s="208" t="s">
        <v>29</v>
      </c>
      <c r="X2504" s="70" t="s">
        <v>30</v>
      </c>
      <c r="Y2504" s="208" t="s">
        <v>31</v>
      </c>
      <c r="Z2504" s="208" t="s">
        <v>32</v>
      </c>
      <c r="AA2504" s="5" t="s">
        <v>51</v>
      </c>
      <c r="AB2504" s="5" t="s">
        <v>52</v>
      </c>
      <c r="AC2504" s="5" t="s">
        <v>53</v>
      </c>
      <c r="AD2504" s="5" t="s">
        <v>54</v>
      </c>
      <c r="AE2504" s="5" t="s">
        <v>55</v>
      </c>
      <c r="AF2504" s="5" t="s">
        <v>56</v>
      </c>
      <c r="AG2504" s="5" t="s">
        <v>60</v>
      </c>
      <c r="AH2504" s="5" t="s">
        <v>61</v>
      </c>
      <c r="AI2504" s="5" t="s">
        <v>62</v>
      </c>
      <c r="AJ2504" s="70" t="s">
        <v>63</v>
      </c>
      <c r="AK2504" s="5" t="s">
        <v>64</v>
      </c>
      <c r="AL2504" s="71" t="s">
        <v>65</v>
      </c>
    </row>
    <row r="2505" spans="1:38" ht="99" customHeight="1" x14ac:dyDescent="0.25">
      <c r="A2505" s="12">
        <v>1</v>
      </c>
      <c r="B2505" s="13" t="s">
        <v>11</v>
      </c>
      <c r="C2505" s="713">
        <v>110604.18</v>
      </c>
      <c r="D2505" s="716">
        <f>C2505-AH2518</f>
        <v>110604.18</v>
      </c>
      <c r="E2505" s="76"/>
      <c r="F2505" s="446"/>
      <c r="G2505" s="76"/>
      <c r="H2505" s="446"/>
      <c r="I2505" s="451"/>
      <c r="J2505" s="41"/>
      <c r="K2505" s="451"/>
      <c r="L2505" s="446"/>
      <c r="M2505" s="76"/>
      <c r="N2505" s="234"/>
      <c r="O2505" s="76"/>
      <c r="P2505" s="234"/>
      <c r="Q2505" s="76"/>
      <c r="R2505" s="234"/>
      <c r="S2505" s="76"/>
      <c r="T2505" s="41"/>
      <c r="U2505" s="76"/>
      <c r="V2505" s="235"/>
      <c r="W2505" s="234"/>
      <c r="X2505" s="76"/>
      <c r="Y2505" s="235"/>
      <c r="Z2505" s="234"/>
      <c r="AA2505" s="76"/>
      <c r="AB2505" s="41"/>
      <c r="AC2505" s="76"/>
      <c r="AD2505" s="41"/>
      <c r="AE2505" s="76"/>
      <c r="AF2505" s="41"/>
      <c r="AG2505" s="76">
        <f>U2505+X2505+AC2505+AE2505</f>
        <v>0</v>
      </c>
      <c r="AH2505" s="41">
        <f>W2505+Z2505+AD2505+AF2505</f>
        <v>0</v>
      </c>
      <c r="AI2505" s="39">
        <f>AD2505/(C2505-AH2512)</f>
        <v>0</v>
      </c>
      <c r="AJ2505" s="90">
        <f>AF2505/(C2505-AH2512)</f>
        <v>0</v>
      </c>
      <c r="AK2505" s="123"/>
      <c r="AL2505" s="125">
        <f>AH2505/C2505</f>
        <v>0</v>
      </c>
    </row>
    <row r="2506" spans="1:38" ht="87" customHeight="1" x14ac:dyDescent="0.25">
      <c r="A2506" s="14">
        <v>2</v>
      </c>
      <c r="B2506" s="15" t="s">
        <v>6</v>
      </c>
      <c r="C2506" s="714"/>
      <c r="D2506" s="717"/>
      <c r="E2506" s="467">
        <v>0</v>
      </c>
      <c r="F2506" s="468">
        <v>0</v>
      </c>
      <c r="G2506" s="434">
        <v>5</v>
      </c>
      <c r="H2506" s="475">
        <v>73805.97</v>
      </c>
      <c r="I2506" s="199">
        <v>0</v>
      </c>
      <c r="J2506" s="437">
        <v>0</v>
      </c>
      <c r="K2506" s="199">
        <v>5</v>
      </c>
      <c r="L2506" s="437">
        <v>73805.97</v>
      </c>
      <c r="M2506" s="248">
        <f t="shared" ref="M2506" si="1741">SUM(I2506,K2506)</f>
        <v>5</v>
      </c>
      <c r="N2506" s="249">
        <f t="shared" ref="N2506" si="1742">SUM(J2506,L2506)</f>
        <v>73805.97</v>
      </c>
      <c r="O2506" s="436">
        <v>0</v>
      </c>
      <c r="P2506" s="428">
        <v>0</v>
      </c>
      <c r="Q2506" s="436">
        <v>1</v>
      </c>
      <c r="R2506" s="428">
        <v>14791.98</v>
      </c>
      <c r="S2506" s="245">
        <f t="shared" ref="S2506" si="1743">O2506+Q2506</f>
        <v>1</v>
      </c>
      <c r="T2506" s="246">
        <f t="shared" ref="T2506" si="1744">P2506+R2506</f>
        <v>14791.98</v>
      </c>
      <c r="U2506" s="443">
        <v>0</v>
      </c>
      <c r="V2506" s="444">
        <v>0</v>
      </c>
      <c r="W2506" s="442">
        <v>0</v>
      </c>
      <c r="X2506" s="452">
        <v>0</v>
      </c>
      <c r="Y2506" s="444">
        <v>0</v>
      </c>
      <c r="Z2506" s="442">
        <v>0</v>
      </c>
      <c r="AA2506" s="239">
        <f t="shared" ref="AA2506" si="1745">U2506+X2506</f>
        <v>0</v>
      </c>
      <c r="AB2506" s="229">
        <f t="shared" ref="AB2506" si="1746">W2506+Z2506</f>
        <v>0</v>
      </c>
      <c r="AC2506" s="425">
        <v>0</v>
      </c>
      <c r="AD2506" s="431">
        <v>0</v>
      </c>
      <c r="AE2506" s="425">
        <v>0</v>
      </c>
      <c r="AF2506" s="431">
        <v>0</v>
      </c>
      <c r="AG2506" s="261">
        <f t="shared" ref="AG2506:AG2509" si="1747">U2506+X2506+AC2506+AE2506</f>
        <v>0</v>
      </c>
      <c r="AH2506" s="262">
        <f t="shared" ref="AH2506:AH2509" si="1748">W2506+Z2506+AD2506+AF2506</f>
        <v>0</v>
      </c>
      <c r="AI2506" s="67">
        <f>AD2506/(C2505-AH2512)</f>
        <v>0</v>
      </c>
      <c r="AJ2506" s="66">
        <f>AF2506/(C2505-AH2512)</f>
        <v>0</v>
      </c>
      <c r="AK2506" s="123"/>
      <c r="AL2506" s="126">
        <f>AH2506/C2505</f>
        <v>0</v>
      </c>
    </row>
    <row r="2507" spans="1:38" ht="85.5" customHeight="1" x14ac:dyDescent="0.25">
      <c r="A2507" s="14">
        <v>3</v>
      </c>
      <c r="B2507" s="15" t="s">
        <v>13</v>
      </c>
      <c r="C2507" s="714"/>
      <c r="D2507" s="717"/>
      <c r="E2507" s="500"/>
      <c r="F2507" s="501"/>
      <c r="G2507" s="502"/>
      <c r="H2507" s="503"/>
      <c r="I2507" s="504"/>
      <c r="J2507" s="503"/>
      <c r="K2507" s="504"/>
      <c r="L2507" s="503"/>
      <c r="M2507" s="267"/>
      <c r="N2507" s="266"/>
      <c r="O2507" s="502"/>
      <c r="P2507" s="503"/>
      <c r="Q2507" s="502"/>
      <c r="R2507" s="503"/>
      <c r="S2507" s="267"/>
      <c r="T2507" s="266"/>
      <c r="U2507" s="502"/>
      <c r="V2507" s="505"/>
      <c r="W2507" s="503"/>
      <c r="X2507" s="504"/>
      <c r="Y2507" s="505"/>
      <c r="Z2507" s="503"/>
      <c r="AA2507" s="267"/>
      <c r="AB2507" s="266"/>
      <c r="AC2507" s="502"/>
      <c r="AD2507" s="503"/>
      <c r="AE2507" s="502"/>
      <c r="AF2507" s="503"/>
      <c r="AG2507" s="267">
        <f t="shared" si="1747"/>
        <v>0</v>
      </c>
      <c r="AH2507" s="266">
        <f t="shared" si="1748"/>
        <v>0</v>
      </c>
      <c r="AI2507" s="169">
        <f>AD2507/(C2505-AH2512)</f>
        <v>0</v>
      </c>
      <c r="AJ2507" s="170">
        <f>AF2507/(C2505-AH2512)</f>
        <v>0</v>
      </c>
      <c r="AK2507" s="171"/>
      <c r="AL2507" s="172">
        <f>AH2507/C2505</f>
        <v>0</v>
      </c>
    </row>
    <row r="2508" spans="1:38" ht="101.25" customHeight="1" x14ac:dyDescent="0.25">
      <c r="A2508" s="14">
        <v>4</v>
      </c>
      <c r="B2508" s="15" t="s">
        <v>14</v>
      </c>
      <c r="C2508" s="714"/>
      <c r="D2508" s="717"/>
      <c r="E2508" s="500"/>
      <c r="F2508" s="501"/>
      <c r="G2508" s="502"/>
      <c r="H2508" s="503"/>
      <c r="I2508" s="504"/>
      <c r="J2508" s="503"/>
      <c r="K2508" s="504"/>
      <c r="L2508" s="503"/>
      <c r="M2508" s="267"/>
      <c r="N2508" s="266"/>
      <c r="O2508" s="502"/>
      <c r="P2508" s="503"/>
      <c r="Q2508" s="502"/>
      <c r="R2508" s="503"/>
      <c r="S2508" s="267"/>
      <c r="T2508" s="266"/>
      <c r="U2508" s="502"/>
      <c r="V2508" s="505"/>
      <c r="W2508" s="503"/>
      <c r="X2508" s="504"/>
      <c r="Y2508" s="505"/>
      <c r="Z2508" s="503"/>
      <c r="AA2508" s="267"/>
      <c r="AB2508" s="266"/>
      <c r="AC2508" s="502"/>
      <c r="AD2508" s="503"/>
      <c r="AE2508" s="502"/>
      <c r="AF2508" s="503"/>
      <c r="AG2508" s="267">
        <f t="shared" si="1747"/>
        <v>0</v>
      </c>
      <c r="AH2508" s="266">
        <f t="shared" si="1748"/>
        <v>0</v>
      </c>
      <c r="AI2508" s="169">
        <f>AD2508/(C2505-AH2512)</f>
        <v>0</v>
      </c>
      <c r="AJ2508" s="170">
        <f>AF2508/(C2505-AH2512)</f>
        <v>0</v>
      </c>
      <c r="AK2508" s="171"/>
      <c r="AL2508" s="172">
        <f>AH2508/C2505</f>
        <v>0</v>
      </c>
    </row>
    <row r="2509" spans="1:38" ht="138" customHeight="1" x14ac:dyDescent="0.25">
      <c r="A2509" s="14">
        <v>5</v>
      </c>
      <c r="B2509" s="15" t="s">
        <v>99</v>
      </c>
      <c r="C2509" s="714"/>
      <c r="D2509" s="717"/>
      <c r="E2509" s="467">
        <v>2</v>
      </c>
      <c r="F2509" s="468">
        <v>34301.730000000003</v>
      </c>
      <c r="G2509" s="434">
        <v>3</v>
      </c>
      <c r="H2509" s="475">
        <v>36798.21</v>
      </c>
      <c r="I2509" s="199">
        <v>0</v>
      </c>
      <c r="J2509" s="437">
        <v>0</v>
      </c>
      <c r="K2509" s="199">
        <v>3</v>
      </c>
      <c r="L2509" s="437">
        <v>36798.21</v>
      </c>
      <c r="M2509" s="248">
        <f t="shared" ref="M2509" si="1749">SUM(I2509,K2509)</f>
        <v>3</v>
      </c>
      <c r="N2509" s="249">
        <f t="shared" ref="N2509" si="1750">SUM(J2509,L2509)</f>
        <v>36798.21</v>
      </c>
      <c r="O2509" s="436">
        <v>0</v>
      </c>
      <c r="P2509" s="428">
        <v>0</v>
      </c>
      <c r="Q2509" s="436">
        <v>1</v>
      </c>
      <c r="R2509" s="428">
        <v>9153.44</v>
      </c>
      <c r="S2509" s="245">
        <f t="shared" ref="S2509" si="1751">O2509+Q2509</f>
        <v>1</v>
      </c>
      <c r="T2509" s="246">
        <f t="shared" ref="T2509" si="1752">P2509+R2509</f>
        <v>9153.44</v>
      </c>
      <c r="U2509" s="443">
        <v>0</v>
      </c>
      <c r="V2509" s="444">
        <v>0</v>
      </c>
      <c r="W2509" s="442">
        <v>0</v>
      </c>
      <c r="X2509" s="452">
        <v>0</v>
      </c>
      <c r="Y2509" s="444">
        <v>0</v>
      </c>
      <c r="Z2509" s="442">
        <v>0</v>
      </c>
      <c r="AA2509" s="239">
        <f t="shared" ref="AA2509" si="1753">U2509+X2509</f>
        <v>0</v>
      </c>
      <c r="AB2509" s="229">
        <f t="shared" ref="AB2509" si="1754">W2509+Z2509</f>
        <v>0</v>
      </c>
      <c r="AC2509" s="425">
        <v>0</v>
      </c>
      <c r="AD2509" s="431">
        <v>0</v>
      </c>
      <c r="AE2509" s="425">
        <v>0</v>
      </c>
      <c r="AF2509" s="431">
        <v>0</v>
      </c>
      <c r="AG2509" s="261">
        <f t="shared" si="1747"/>
        <v>0</v>
      </c>
      <c r="AH2509" s="262">
        <f t="shared" si="1748"/>
        <v>0</v>
      </c>
      <c r="AI2509" s="67">
        <f>AD2509/(C2505-AH2512)</f>
        <v>0</v>
      </c>
      <c r="AJ2509" s="66">
        <f>AF2509/(C2505-AH2512)</f>
        <v>0</v>
      </c>
      <c r="AK2509" s="123"/>
      <c r="AL2509" s="126">
        <f>AH2509/C2505</f>
        <v>0</v>
      </c>
    </row>
    <row r="2510" spans="1:38" ht="116.25" customHeight="1" x14ac:dyDescent="0.25">
      <c r="A2510" s="14">
        <v>6</v>
      </c>
      <c r="B2510" s="15" t="s">
        <v>16</v>
      </c>
      <c r="C2510" s="714"/>
      <c r="D2510" s="717"/>
      <c r="E2510" s="163"/>
      <c r="F2510" s="501"/>
      <c r="G2510" s="165"/>
      <c r="H2510" s="503"/>
      <c r="I2510" s="504"/>
      <c r="J2510" s="166"/>
      <c r="K2510" s="504"/>
      <c r="L2510" s="503"/>
      <c r="M2510" s="167"/>
      <c r="N2510" s="266"/>
      <c r="O2510" s="165"/>
      <c r="P2510" s="266"/>
      <c r="Q2510" s="165"/>
      <c r="R2510" s="266"/>
      <c r="S2510" s="167"/>
      <c r="T2510" s="166"/>
      <c r="U2510" s="165"/>
      <c r="V2510" s="168"/>
      <c r="W2510" s="266"/>
      <c r="X2510" s="167"/>
      <c r="Y2510" s="168"/>
      <c r="Z2510" s="266"/>
      <c r="AA2510" s="167"/>
      <c r="AB2510" s="166"/>
      <c r="AC2510" s="165"/>
      <c r="AD2510" s="166"/>
      <c r="AE2510" s="165"/>
      <c r="AF2510" s="166"/>
      <c r="AG2510" s="167">
        <f t="shared" ref="AG2510:AG2517" si="1755">U2510+X2510+AC2510+AE2510</f>
        <v>0</v>
      </c>
      <c r="AH2510" s="166">
        <f t="shared" ref="AH2510:AH2517" si="1756">W2510+Z2510+AD2510+AF2510</f>
        <v>0</v>
      </c>
      <c r="AI2510" s="169">
        <f>AD2510/(C2505-AH2512)</f>
        <v>0</v>
      </c>
      <c r="AJ2510" s="170">
        <f>AF2510/(C2505-AH2512)</f>
        <v>0</v>
      </c>
      <c r="AK2510" s="171"/>
      <c r="AL2510" s="172">
        <f>AH2510/C2505</f>
        <v>0</v>
      </c>
    </row>
    <row r="2511" spans="1:38" ht="65.25" customHeight="1" x14ac:dyDescent="0.25">
      <c r="A2511" s="14">
        <v>7</v>
      </c>
      <c r="B2511" s="15" t="s">
        <v>98</v>
      </c>
      <c r="C2511" s="714"/>
      <c r="D2511" s="717"/>
      <c r="E2511" s="163"/>
      <c r="F2511" s="501"/>
      <c r="G2511" s="165"/>
      <c r="H2511" s="503"/>
      <c r="I2511" s="504"/>
      <c r="J2511" s="166"/>
      <c r="K2511" s="504"/>
      <c r="L2511" s="503"/>
      <c r="M2511" s="167"/>
      <c r="N2511" s="266"/>
      <c r="O2511" s="165"/>
      <c r="P2511" s="266"/>
      <c r="Q2511" s="165"/>
      <c r="R2511" s="266"/>
      <c r="S2511" s="167"/>
      <c r="T2511" s="166"/>
      <c r="U2511" s="165"/>
      <c r="V2511" s="168"/>
      <c r="W2511" s="266"/>
      <c r="X2511" s="167"/>
      <c r="Y2511" s="168"/>
      <c r="Z2511" s="266"/>
      <c r="AA2511" s="167"/>
      <c r="AB2511" s="188"/>
      <c r="AC2511" s="165"/>
      <c r="AD2511" s="166"/>
      <c r="AE2511" s="165"/>
      <c r="AF2511" s="166"/>
      <c r="AG2511" s="162">
        <f t="shared" si="1755"/>
        <v>0</v>
      </c>
      <c r="AH2511" s="166">
        <f t="shared" si="1756"/>
        <v>0</v>
      </c>
      <c r="AI2511" s="169">
        <f>AD2511/(C2505-AH2512)</f>
        <v>0</v>
      </c>
      <c r="AJ2511" s="170">
        <f>AF2511/(C2505-AH2512)</f>
        <v>0</v>
      </c>
      <c r="AK2511" s="171"/>
      <c r="AL2511" s="173">
        <f>AH2511/C2505</f>
        <v>0</v>
      </c>
    </row>
    <row r="2512" spans="1:38" ht="59.25" customHeight="1" x14ac:dyDescent="0.25">
      <c r="A2512" s="14">
        <v>8</v>
      </c>
      <c r="B2512" s="15" t="s">
        <v>97</v>
      </c>
      <c r="C2512" s="714"/>
      <c r="D2512" s="717"/>
      <c r="E2512" s="189"/>
      <c r="F2512" s="190"/>
      <c r="G2512" s="174"/>
      <c r="H2512" s="175"/>
      <c r="I2512" s="504"/>
      <c r="J2512" s="166"/>
      <c r="K2512" s="504"/>
      <c r="L2512" s="503"/>
      <c r="M2512" s="191"/>
      <c r="N2512" s="265"/>
      <c r="O2512" s="174"/>
      <c r="P2512" s="175"/>
      <c r="Q2512" s="174"/>
      <c r="R2512" s="175"/>
      <c r="S2512" s="191"/>
      <c r="T2512" s="164"/>
      <c r="U2512" s="165"/>
      <c r="V2512" s="168"/>
      <c r="W2512" s="266"/>
      <c r="X2512" s="167"/>
      <c r="Y2512" s="168"/>
      <c r="Z2512" s="266"/>
      <c r="AA2512" s="191"/>
      <c r="AB2512" s="164"/>
      <c r="AC2512" s="165"/>
      <c r="AD2512" s="166"/>
      <c r="AE2512" s="165"/>
      <c r="AF2512" s="166"/>
      <c r="AG2512" s="167">
        <f t="shared" si="1755"/>
        <v>0</v>
      </c>
      <c r="AH2512" s="166">
        <f t="shared" si="1756"/>
        <v>0</v>
      </c>
      <c r="AI2512" s="169" t="e">
        <f t="shared" ref="AI2512" si="1757">AD2512/(C2507-AH2514)</f>
        <v>#DIV/0!</v>
      </c>
      <c r="AJ2512" s="170">
        <f>AF2512/(C2505-AH2512)</f>
        <v>0</v>
      </c>
      <c r="AK2512" s="171">
        <f>AH2518/C2505</f>
        <v>0</v>
      </c>
      <c r="AL2512" s="172">
        <f>AH2512/C2505</f>
        <v>0</v>
      </c>
    </row>
    <row r="2513" spans="1:38" ht="60" customHeight="1" x14ac:dyDescent="0.25">
      <c r="A2513" s="14">
        <v>9</v>
      </c>
      <c r="B2513" s="15" t="s">
        <v>7</v>
      </c>
      <c r="C2513" s="714"/>
      <c r="D2513" s="717"/>
      <c r="E2513" s="163"/>
      <c r="F2513" s="501"/>
      <c r="G2513" s="165"/>
      <c r="H2513" s="503"/>
      <c r="I2513" s="504"/>
      <c r="J2513" s="166"/>
      <c r="K2513" s="504"/>
      <c r="L2513" s="503"/>
      <c r="M2513" s="167"/>
      <c r="N2513" s="266"/>
      <c r="O2513" s="165"/>
      <c r="P2513" s="266"/>
      <c r="Q2513" s="165"/>
      <c r="R2513" s="266"/>
      <c r="S2513" s="167"/>
      <c r="T2513" s="166"/>
      <c r="U2513" s="165"/>
      <c r="V2513" s="168"/>
      <c r="W2513" s="266"/>
      <c r="X2513" s="167"/>
      <c r="Y2513" s="168"/>
      <c r="Z2513" s="266"/>
      <c r="AA2513" s="167"/>
      <c r="AB2513" s="166"/>
      <c r="AC2513" s="165"/>
      <c r="AD2513" s="166"/>
      <c r="AE2513" s="165"/>
      <c r="AF2513" s="166"/>
      <c r="AG2513" s="167">
        <f t="shared" si="1755"/>
        <v>0</v>
      </c>
      <c r="AH2513" s="166">
        <f t="shared" si="1756"/>
        <v>0</v>
      </c>
      <c r="AI2513" s="169">
        <f>AD2513/(C2505-AH2512)</f>
        <v>0</v>
      </c>
      <c r="AJ2513" s="170">
        <f>AF2513/(C2505-AH2512)</f>
        <v>0</v>
      </c>
      <c r="AK2513" s="171"/>
      <c r="AL2513" s="172">
        <f>AH2513/C2505</f>
        <v>0</v>
      </c>
    </row>
    <row r="2514" spans="1:38" ht="73.5" customHeight="1" x14ac:dyDescent="0.25">
      <c r="A2514" s="14">
        <v>10</v>
      </c>
      <c r="B2514" s="15" t="s">
        <v>8</v>
      </c>
      <c r="C2514" s="714"/>
      <c r="D2514" s="717"/>
      <c r="E2514" s="163"/>
      <c r="F2514" s="501"/>
      <c r="G2514" s="165"/>
      <c r="H2514" s="503"/>
      <c r="I2514" s="504"/>
      <c r="J2514" s="166"/>
      <c r="K2514" s="504"/>
      <c r="L2514" s="503"/>
      <c r="M2514" s="167"/>
      <c r="N2514" s="266"/>
      <c r="O2514" s="165"/>
      <c r="P2514" s="266"/>
      <c r="Q2514" s="165"/>
      <c r="R2514" s="266"/>
      <c r="S2514" s="167"/>
      <c r="T2514" s="166"/>
      <c r="U2514" s="165"/>
      <c r="V2514" s="168"/>
      <c r="W2514" s="266"/>
      <c r="X2514" s="167"/>
      <c r="Y2514" s="168"/>
      <c r="Z2514" s="266"/>
      <c r="AA2514" s="167"/>
      <c r="AB2514" s="166"/>
      <c r="AC2514" s="174"/>
      <c r="AD2514" s="175"/>
      <c r="AE2514" s="174"/>
      <c r="AF2514" s="175"/>
      <c r="AG2514" s="167">
        <f t="shared" si="1755"/>
        <v>0</v>
      </c>
      <c r="AH2514" s="166">
        <f t="shared" si="1756"/>
        <v>0</v>
      </c>
      <c r="AI2514" s="169">
        <f>AD2514/(C2505-AH2512)</f>
        <v>0</v>
      </c>
      <c r="AJ2514" s="170">
        <f>AF2514/(C2505-AH2512)</f>
        <v>0</v>
      </c>
      <c r="AK2514" s="171"/>
      <c r="AL2514" s="172">
        <f>AH2514/C2505</f>
        <v>0</v>
      </c>
    </row>
    <row r="2515" spans="1:38" ht="120" customHeight="1" x14ac:dyDescent="0.25">
      <c r="A2515" s="14">
        <v>11</v>
      </c>
      <c r="B2515" s="15" t="s">
        <v>12</v>
      </c>
      <c r="C2515" s="714"/>
      <c r="D2515" s="717"/>
      <c r="E2515" s="163"/>
      <c r="F2515" s="501"/>
      <c r="G2515" s="165"/>
      <c r="H2515" s="503"/>
      <c r="I2515" s="504"/>
      <c r="J2515" s="166"/>
      <c r="K2515" s="504"/>
      <c r="L2515" s="503"/>
      <c r="M2515" s="167"/>
      <c r="N2515" s="266"/>
      <c r="O2515" s="165"/>
      <c r="P2515" s="266"/>
      <c r="Q2515" s="165"/>
      <c r="R2515" s="266"/>
      <c r="S2515" s="167"/>
      <c r="T2515" s="166"/>
      <c r="U2515" s="165"/>
      <c r="V2515" s="168"/>
      <c r="W2515" s="266"/>
      <c r="X2515" s="167"/>
      <c r="Y2515" s="168"/>
      <c r="Z2515" s="266"/>
      <c r="AA2515" s="167"/>
      <c r="AB2515" s="166"/>
      <c r="AC2515" s="165"/>
      <c r="AD2515" s="166"/>
      <c r="AE2515" s="165"/>
      <c r="AF2515" s="166"/>
      <c r="AG2515" s="167">
        <f t="shared" si="1755"/>
        <v>0</v>
      </c>
      <c r="AH2515" s="166">
        <f t="shared" si="1756"/>
        <v>0</v>
      </c>
      <c r="AI2515" s="169">
        <f>AD2515/(C2505-AH2512)</f>
        <v>0</v>
      </c>
      <c r="AJ2515" s="170">
        <f>AF2515/(C2505-AH2512)</f>
        <v>0</v>
      </c>
      <c r="AK2515" s="171"/>
      <c r="AL2515" s="172">
        <f>AH2515/C2505</f>
        <v>0</v>
      </c>
    </row>
    <row r="2516" spans="1:38" ht="63.75" customHeight="1" x14ac:dyDescent="0.25">
      <c r="A2516" s="14">
        <v>12</v>
      </c>
      <c r="B2516" s="15" t="s">
        <v>9</v>
      </c>
      <c r="C2516" s="714"/>
      <c r="D2516" s="717"/>
      <c r="E2516" s="163"/>
      <c r="F2516" s="501"/>
      <c r="G2516" s="165"/>
      <c r="H2516" s="503"/>
      <c r="I2516" s="504"/>
      <c r="J2516" s="166"/>
      <c r="K2516" s="504"/>
      <c r="L2516" s="503"/>
      <c r="M2516" s="167"/>
      <c r="N2516" s="266"/>
      <c r="O2516" s="165"/>
      <c r="P2516" s="266"/>
      <c r="Q2516" s="165"/>
      <c r="R2516" s="266"/>
      <c r="S2516" s="167"/>
      <c r="T2516" s="166"/>
      <c r="U2516" s="165"/>
      <c r="V2516" s="168"/>
      <c r="W2516" s="266"/>
      <c r="X2516" s="167"/>
      <c r="Y2516" s="168"/>
      <c r="Z2516" s="266"/>
      <c r="AA2516" s="167"/>
      <c r="AB2516" s="166"/>
      <c r="AC2516" s="165"/>
      <c r="AD2516" s="166"/>
      <c r="AE2516" s="165"/>
      <c r="AF2516" s="166"/>
      <c r="AG2516" s="167">
        <f t="shared" si="1755"/>
        <v>0</v>
      </c>
      <c r="AH2516" s="166">
        <f t="shared" si="1756"/>
        <v>0</v>
      </c>
      <c r="AI2516" s="169">
        <f>AD2516/(C2505-AH2512)</f>
        <v>0</v>
      </c>
      <c r="AJ2516" s="170">
        <f>AF2516/(C2505-AH2512)</f>
        <v>0</v>
      </c>
      <c r="AK2516" s="171"/>
      <c r="AL2516" s="172">
        <f>AH2516/C2505</f>
        <v>0</v>
      </c>
    </row>
    <row r="2517" spans="1:38" ht="62.25" customHeight="1" thickBot="1" x14ac:dyDescent="0.3">
      <c r="A2517" s="16">
        <v>13</v>
      </c>
      <c r="B2517" s="17" t="s">
        <v>10</v>
      </c>
      <c r="C2517" s="715"/>
      <c r="D2517" s="718"/>
      <c r="E2517" s="176"/>
      <c r="F2517" s="177"/>
      <c r="G2517" s="178"/>
      <c r="H2517" s="179"/>
      <c r="I2517" s="269"/>
      <c r="J2517" s="180"/>
      <c r="K2517" s="269"/>
      <c r="L2517" s="268"/>
      <c r="M2517" s="181"/>
      <c r="N2517" s="268"/>
      <c r="O2517" s="178"/>
      <c r="P2517" s="179"/>
      <c r="Q2517" s="178"/>
      <c r="R2517" s="179"/>
      <c r="S2517" s="182"/>
      <c r="T2517" s="179"/>
      <c r="U2517" s="178"/>
      <c r="V2517" s="183"/>
      <c r="W2517" s="179"/>
      <c r="X2517" s="182"/>
      <c r="Y2517" s="183"/>
      <c r="Z2517" s="179"/>
      <c r="AA2517" s="182"/>
      <c r="AB2517" s="179"/>
      <c r="AC2517" s="178"/>
      <c r="AD2517" s="179"/>
      <c r="AE2517" s="178"/>
      <c r="AF2517" s="179"/>
      <c r="AG2517" s="182">
        <f t="shared" si="1755"/>
        <v>0</v>
      </c>
      <c r="AH2517" s="179">
        <f t="shared" si="1756"/>
        <v>0</v>
      </c>
      <c r="AI2517" s="184">
        <f>AD2517/(C2505-AH2512)</f>
        <v>0</v>
      </c>
      <c r="AJ2517" s="185">
        <f>AF2517/(C2505-AH2512)</f>
        <v>0</v>
      </c>
      <c r="AK2517" s="186"/>
      <c r="AL2517" s="187">
        <f>AH2517/C2505</f>
        <v>0</v>
      </c>
    </row>
    <row r="2518" spans="1:38" ht="29.25" customHeight="1" thickBot="1" x14ac:dyDescent="0.3">
      <c r="A2518" s="719" t="s">
        <v>40</v>
      </c>
      <c r="B2518" s="720"/>
      <c r="C2518" s="11">
        <f>C2505</f>
        <v>110604.18</v>
      </c>
      <c r="D2518" s="11">
        <f>D2505</f>
        <v>110604.18</v>
      </c>
      <c r="E2518" s="56">
        <f t="shared" ref="E2518:L2518" si="1758">SUM(E2505:E2517)</f>
        <v>2</v>
      </c>
      <c r="F2518" s="236">
        <f t="shared" si="1758"/>
        <v>34301.730000000003</v>
      </c>
      <c r="G2518" s="56">
        <f t="shared" si="1758"/>
        <v>8</v>
      </c>
      <c r="H2518" s="236">
        <f t="shared" si="1758"/>
        <v>110604.18</v>
      </c>
      <c r="I2518" s="241">
        <f t="shared" si="1758"/>
        <v>0</v>
      </c>
      <c r="J2518" s="57">
        <f t="shared" si="1758"/>
        <v>0</v>
      </c>
      <c r="K2518" s="241">
        <f t="shared" si="1758"/>
        <v>8</v>
      </c>
      <c r="L2518" s="244">
        <f t="shared" si="1758"/>
        <v>110604.18</v>
      </c>
      <c r="M2518" s="51">
        <f>SUM(M2505:M2517)</f>
        <v>8</v>
      </c>
      <c r="N2518" s="244">
        <f>SUM(N2505:N2517)</f>
        <v>110604.18</v>
      </c>
      <c r="O2518" s="97">
        <f>SUM(O2505:O2517)</f>
        <v>0</v>
      </c>
      <c r="P2518" s="236">
        <f>SUM(P2505:P2517)</f>
        <v>0</v>
      </c>
      <c r="Q2518" s="86">
        <f t="shared" ref="Q2518:AJ2518" si="1759">SUM(Q2505:Q2517)</f>
        <v>2</v>
      </c>
      <c r="R2518" s="236">
        <f t="shared" si="1759"/>
        <v>23945.42</v>
      </c>
      <c r="S2518" s="75">
        <f t="shared" si="1759"/>
        <v>2</v>
      </c>
      <c r="T2518" s="46">
        <f t="shared" si="1759"/>
        <v>23945.42</v>
      </c>
      <c r="U2518" s="86">
        <f t="shared" si="1759"/>
        <v>0</v>
      </c>
      <c r="V2518" s="236">
        <f t="shared" si="1759"/>
        <v>0</v>
      </c>
      <c r="W2518" s="236">
        <f t="shared" si="1759"/>
        <v>0</v>
      </c>
      <c r="X2518" s="75">
        <f t="shared" si="1759"/>
        <v>0</v>
      </c>
      <c r="Y2518" s="236">
        <f t="shared" si="1759"/>
        <v>0</v>
      </c>
      <c r="Z2518" s="236">
        <f t="shared" si="1759"/>
        <v>0</v>
      </c>
      <c r="AA2518" s="75">
        <f t="shared" si="1759"/>
        <v>0</v>
      </c>
      <c r="AB2518" s="46">
        <f t="shared" si="1759"/>
        <v>0</v>
      </c>
      <c r="AC2518" s="86">
        <f t="shared" si="1759"/>
        <v>0</v>
      </c>
      <c r="AD2518" s="46">
        <f t="shared" si="1759"/>
        <v>0</v>
      </c>
      <c r="AE2518" s="86">
        <f t="shared" si="1759"/>
        <v>0</v>
      </c>
      <c r="AF2518" s="46">
        <f t="shared" si="1759"/>
        <v>0</v>
      </c>
      <c r="AG2518" s="75">
        <f t="shared" si="1759"/>
        <v>0</v>
      </c>
      <c r="AH2518" s="46">
        <f t="shared" si="1759"/>
        <v>0</v>
      </c>
      <c r="AI2518" s="87" t="e">
        <f t="shared" si="1759"/>
        <v>#DIV/0!</v>
      </c>
      <c r="AJ2518" s="87">
        <f t="shared" si="1759"/>
        <v>0</v>
      </c>
      <c r="AK2518" s="130">
        <f>AK2512</f>
        <v>0</v>
      </c>
      <c r="AL2518" s="128">
        <f>AH2518/C2505</f>
        <v>0</v>
      </c>
    </row>
    <row r="2519" spans="1:38" ht="21.75" thickBot="1" x14ac:dyDescent="0.3">
      <c r="AF2519" s="24" t="s">
        <v>113</v>
      </c>
      <c r="AG2519" s="72">
        <v>4.3499999999999996</v>
      </c>
      <c r="AH2519" s="25">
        <f>AH2518/AG2519</f>
        <v>0</v>
      </c>
    </row>
    <row r="2520" spans="1:38" ht="15.75" thickTop="1" x14ac:dyDescent="0.25">
      <c r="A2520" s="721" t="s">
        <v>45</v>
      </c>
      <c r="B2520" s="722"/>
      <c r="C2520" s="722"/>
      <c r="D2520" s="722"/>
      <c r="E2520" s="722"/>
      <c r="F2520" s="722"/>
      <c r="G2520" s="722"/>
      <c r="H2520" s="722"/>
      <c r="I2520" s="722"/>
      <c r="J2520" s="722"/>
      <c r="K2520" s="723"/>
      <c r="L2520" s="722"/>
      <c r="M2520" s="722"/>
      <c r="N2520" s="722"/>
      <c r="O2520" s="722"/>
      <c r="P2520" s="722"/>
      <c r="Q2520" s="724"/>
    </row>
    <row r="2521" spans="1:38" ht="18.75" x14ac:dyDescent="0.3">
      <c r="A2521" s="725"/>
      <c r="B2521" s="726"/>
      <c r="C2521" s="726"/>
      <c r="D2521" s="726"/>
      <c r="E2521" s="726"/>
      <c r="F2521" s="726"/>
      <c r="G2521" s="726"/>
      <c r="H2521" s="726"/>
      <c r="I2521" s="726"/>
      <c r="J2521" s="726"/>
      <c r="K2521" s="727"/>
      <c r="L2521" s="726"/>
      <c r="M2521" s="726"/>
      <c r="N2521" s="726"/>
      <c r="O2521" s="726"/>
      <c r="P2521" s="726"/>
      <c r="Q2521" s="728"/>
      <c r="AF2521" s="33"/>
    </row>
    <row r="2522" spans="1:38" ht="15.75" x14ac:dyDescent="0.25">
      <c r="A2522" s="725"/>
      <c r="B2522" s="726"/>
      <c r="C2522" s="726"/>
      <c r="D2522" s="726"/>
      <c r="E2522" s="726"/>
      <c r="F2522" s="726"/>
      <c r="G2522" s="726"/>
      <c r="H2522" s="726"/>
      <c r="I2522" s="726"/>
      <c r="J2522" s="726"/>
      <c r="K2522" s="727"/>
      <c r="L2522" s="726"/>
      <c r="M2522" s="726"/>
      <c r="N2522" s="726"/>
      <c r="O2522" s="726"/>
      <c r="P2522" s="726"/>
      <c r="Q2522" s="728"/>
      <c r="AE2522" s="34" t="s">
        <v>66</v>
      </c>
      <c r="AF2522" s="24"/>
    </row>
    <row r="2523" spans="1:38" ht="15.75" x14ac:dyDescent="0.25">
      <c r="A2523" s="725"/>
      <c r="B2523" s="726"/>
      <c r="C2523" s="726"/>
      <c r="D2523" s="726"/>
      <c r="E2523" s="726"/>
      <c r="F2523" s="726"/>
      <c r="G2523" s="726"/>
      <c r="H2523" s="726"/>
      <c r="I2523" s="726"/>
      <c r="J2523" s="726"/>
      <c r="K2523" s="727"/>
      <c r="L2523" s="726"/>
      <c r="M2523" s="726"/>
      <c r="N2523" s="726"/>
      <c r="O2523" s="726"/>
      <c r="P2523" s="726"/>
      <c r="Q2523" s="728"/>
      <c r="AE2523" s="34" t="s">
        <v>46</v>
      </c>
      <c r="AF2523" s="54">
        <f>(Z2518-Z2512)+(AF2518-AF2512)</f>
        <v>0</v>
      </c>
    </row>
    <row r="2524" spans="1:38" ht="15.75" x14ac:dyDescent="0.25">
      <c r="A2524" s="725"/>
      <c r="B2524" s="726"/>
      <c r="C2524" s="726"/>
      <c r="D2524" s="726"/>
      <c r="E2524" s="726"/>
      <c r="F2524" s="726"/>
      <c r="G2524" s="726"/>
      <c r="H2524" s="726"/>
      <c r="I2524" s="726"/>
      <c r="J2524" s="726"/>
      <c r="K2524" s="727"/>
      <c r="L2524" s="726"/>
      <c r="M2524" s="726"/>
      <c r="N2524" s="726"/>
      <c r="O2524" s="726"/>
      <c r="P2524" s="726"/>
      <c r="Q2524" s="728"/>
      <c r="AE2524" s="34" t="s">
        <v>47</v>
      </c>
      <c r="AF2524" s="54">
        <f>W2518+AD2518</f>
        <v>0</v>
      </c>
    </row>
    <row r="2525" spans="1:38" ht="15.75" x14ac:dyDescent="0.25">
      <c r="A2525" s="725"/>
      <c r="B2525" s="726"/>
      <c r="C2525" s="726"/>
      <c r="D2525" s="726"/>
      <c r="E2525" s="726"/>
      <c r="F2525" s="726"/>
      <c r="G2525" s="726"/>
      <c r="H2525" s="726"/>
      <c r="I2525" s="726"/>
      <c r="J2525" s="726"/>
      <c r="K2525" s="727"/>
      <c r="L2525" s="726"/>
      <c r="M2525" s="726"/>
      <c r="N2525" s="726"/>
      <c r="O2525" s="726"/>
      <c r="P2525" s="726"/>
      <c r="Q2525" s="728"/>
      <c r="AE2525" s="34" t="s">
        <v>48</v>
      </c>
      <c r="AF2525" s="54">
        <f>Z2512+AF2512</f>
        <v>0</v>
      </c>
    </row>
    <row r="2526" spans="1:38" ht="15.75" x14ac:dyDescent="0.25">
      <c r="A2526" s="725"/>
      <c r="B2526" s="726"/>
      <c r="C2526" s="726"/>
      <c r="D2526" s="726"/>
      <c r="E2526" s="726"/>
      <c r="F2526" s="726"/>
      <c r="G2526" s="726"/>
      <c r="H2526" s="726"/>
      <c r="I2526" s="726"/>
      <c r="J2526" s="726"/>
      <c r="K2526" s="727"/>
      <c r="L2526" s="726"/>
      <c r="M2526" s="726"/>
      <c r="N2526" s="726"/>
      <c r="O2526" s="726"/>
      <c r="P2526" s="726"/>
      <c r="Q2526" s="728"/>
      <c r="AE2526" s="34" t="s">
        <v>49</v>
      </c>
      <c r="AF2526" s="55">
        <f>SUM(AF2523:AF2525)</f>
        <v>0</v>
      </c>
    </row>
    <row r="2527" spans="1:38" x14ac:dyDescent="0.25">
      <c r="A2527" s="725"/>
      <c r="B2527" s="726"/>
      <c r="C2527" s="726"/>
      <c r="D2527" s="726"/>
      <c r="E2527" s="726"/>
      <c r="F2527" s="726"/>
      <c r="G2527" s="726"/>
      <c r="H2527" s="726"/>
      <c r="I2527" s="726"/>
      <c r="J2527" s="726"/>
      <c r="K2527" s="727"/>
      <c r="L2527" s="726"/>
      <c r="M2527" s="726"/>
      <c r="N2527" s="726"/>
      <c r="O2527" s="726"/>
      <c r="P2527" s="726"/>
      <c r="Q2527" s="728"/>
    </row>
    <row r="2528" spans="1:38" ht="15.75" thickBot="1" x14ac:dyDescent="0.3">
      <c r="A2528" s="729"/>
      <c r="B2528" s="730"/>
      <c r="C2528" s="730"/>
      <c r="D2528" s="730"/>
      <c r="E2528" s="730"/>
      <c r="F2528" s="730"/>
      <c r="G2528" s="730"/>
      <c r="H2528" s="730"/>
      <c r="I2528" s="730"/>
      <c r="J2528" s="730"/>
      <c r="K2528" s="731"/>
      <c r="L2528" s="730"/>
      <c r="M2528" s="730"/>
      <c r="N2528" s="730"/>
      <c r="O2528" s="730"/>
      <c r="P2528" s="730"/>
      <c r="Q2528" s="732"/>
    </row>
    <row r="2529" spans="1:39" ht="15.75" thickTop="1" x14ac:dyDescent="0.25"/>
    <row r="2531" spans="1:39" ht="15.75" thickBot="1" x14ac:dyDescent="0.3"/>
    <row r="2532" spans="1:39" ht="27" thickBot="1" x14ac:dyDescent="0.3">
      <c r="A2532" s="733" t="s">
        <v>150</v>
      </c>
      <c r="B2532" s="734"/>
      <c r="C2532" s="734"/>
      <c r="D2532" s="734"/>
      <c r="E2532" s="734"/>
      <c r="F2532" s="734"/>
      <c r="G2532" s="734"/>
      <c r="H2532" s="734"/>
      <c r="I2532" s="734"/>
      <c r="J2532" s="734"/>
      <c r="K2532" s="735"/>
      <c r="L2532" s="734"/>
      <c r="M2532" s="734"/>
      <c r="N2532" s="734"/>
      <c r="O2532" s="734"/>
      <c r="P2532" s="734"/>
      <c r="Q2532" s="734"/>
      <c r="R2532" s="734"/>
      <c r="S2532" s="734"/>
      <c r="T2532" s="734"/>
      <c r="U2532" s="734"/>
      <c r="V2532" s="734"/>
      <c r="W2532" s="734"/>
      <c r="X2532" s="734"/>
      <c r="Y2532" s="734"/>
      <c r="Z2532" s="734"/>
      <c r="AA2532" s="734"/>
      <c r="AB2532" s="734"/>
      <c r="AC2532" s="734"/>
      <c r="AD2532" s="734"/>
      <c r="AE2532" s="734"/>
      <c r="AF2532" s="734"/>
      <c r="AG2532" s="734"/>
      <c r="AH2532" s="734"/>
      <c r="AI2532" s="734"/>
      <c r="AJ2532" s="734"/>
      <c r="AK2532" s="736"/>
      <c r="AL2532" s="73"/>
      <c r="AM2532" s="45"/>
    </row>
    <row r="2533" spans="1:39" ht="21" customHeight="1" x14ac:dyDescent="0.25">
      <c r="A2533" s="737" t="s">
        <v>114</v>
      </c>
      <c r="B2533" s="738"/>
      <c r="C2533" s="744" t="s">
        <v>41</v>
      </c>
      <c r="D2533" s="745"/>
      <c r="E2533" s="748" t="s">
        <v>100</v>
      </c>
      <c r="F2533" s="749"/>
      <c r="G2533" s="749"/>
      <c r="H2533" s="749"/>
      <c r="I2533" s="749"/>
      <c r="J2533" s="749"/>
      <c r="K2533" s="750"/>
      <c r="L2533" s="749"/>
      <c r="M2533" s="749"/>
      <c r="N2533" s="749"/>
      <c r="O2533" s="754" t="s">
        <v>77</v>
      </c>
      <c r="P2533" s="755"/>
      <c r="Q2533" s="755"/>
      <c r="R2533" s="755"/>
      <c r="S2533" s="755"/>
      <c r="T2533" s="755"/>
      <c r="U2533" s="755"/>
      <c r="V2533" s="755"/>
      <c r="W2533" s="755"/>
      <c r="X2533" s="755"/>
      <c r="Y2533" s="755"/>
      <c r="Z2533" s="755"/>
      <c r="AA2533" s="755"/>
      <c r="AB2533" s="755"/>
      <c r="AC2533" s="755"/>
      <c r="AD2533" s="755"/>
      <c r="AE2533" s="755"/>
      <c r="AF2533" s="755"/>
      <c r="AG2533" s="755"/>
      <c r="AH2533" s="755"/>
      <c r="AI2533" s="755"/>
      <c r="AJ2533" s="755"/>
      <c r="AK2533" s="756"/>
      <c r="AL2533" s="63"/>
    </row>
    <row r="2534" spans="1:39" ht="36" customHeight="1" thickBot="1" x14ac:dyDescent="0.3">
      <c r="A2534" s="739"/>
      <c r="B2534" s="740"/>
      <c r="C2534" s="746"/>
      <c r="D2534" s="747"/>
      <c r="E2534" s="751"/>
      <c r="F2534" s="752"/>
      <c r="G2534" s="752"/>
      <c r="H2534" s="752"/>
      <c r="I2534" s="752"/>
      <c r="J2534" s="752"/>
      <c r="K2534" s="753"/>
      <c r="L2534" s="752"/>
      <c r="M2534" s="752"/>
      <c r="N2534" s="752"/>
      <c r="O2534" s="757"/>
      <c r="P2534" s="758"/>
      <c r="Q2534" s="758"/>
      <c r="R2534" s="758"/>
      <c r="S2534" s="758"/>
      <c r="T2534" s="758"/>
      <c r="U2534" s="758"/>
      <c r="V2534" s="758"/>
      <c r="W2534" s="758"/>
      <c r="X2534" s="758"/>
      <c r="Y2534" s="758"/>
      <c r="Z2534" s="758"/>
      <c r="AA2534" s="758"/>
      <c r="AB2534" s="758"/>
      <c r="AC2534" s="758"/>
      <c r="AD2534" s="758"/>
      <c r="AE2534" s="758"/>
      <c r="AF2534" s="758"/>
      <c r="AG2534" s="758"/>
      <c r="AH2534" s="758"/>
      <c r="AI2534" s="758"/>
      <c r="AJ2534" s="758"/>
      <c r="AK2534" s="759"/>
      <c r="AL2534" s="63"/>
    </row>
    <row r="2535" spans="1:39" s="33" customFormat="1" ht="84" customHeight="1" thickBot="1" x14ac:dyDescent="0.35">
      <c r="A2535" s="739"/>
      <c r="B2535" s="741"/>
      <c r="C2535" s="760" t="s">
        <v>43</v>
      </c>
      <c r="D2535" s="762" t="s">
        <v>44</v>
      </c>
      <c r="E2535" s="764" t="s">
        <v>59</v>
      </c>
      <c r="F2535" s="765"/>
      <c r="G2535" s="765"/>
      <c r="H2535" s="766"/>
      <c r="I2535" s="767" t="s">
        <v>58</v>
      </c>
      <c r="J2535" s="768"/>
      <c r="K2535" s="769"/>
      <c r="L2535" s="770"/>
      <c r="M2535" s="771" t="s">
        <v>49</v>
      </c>
      <c r="N2535" s="772"/>
      <c r="O2535" s="773" t="s">
        <v>103</v>
      </c>
      <c r="P2535" s="774"/>
      <c r="Q2535" s="774"/>
      <c r="R2535" s="775"/>
      <c r="S2535" s="776" t="s">
        <v>49</v>
      </c>
      <c r="T2535" s="777"/>
      <c r="U2535" s="778" t="s">
        <v>104</v>
      </c>
      <c r="V2535" s="779"/>
      <c r="W2535" s="779"/>
      <c r="X2535" s="779"/>
      <c r="Y2535" s="779"/>
      <c r="Z2535" s="780"/>
      <c r="AA2535" s="781" t="s">
        <v>49</v>
      </c>
      <c r="AB2535" s="782"/>
      <c r="AC2535" s="783" t="s">
        <v>105</v>
      </c>
      <c r="AD2535" s="784"/>
      <c r="AE2535" s="784"/>
      <c r="AF2535" s="785"/>
      <c r="AG2535" s="786" t="s">
        <v>49</v>
      </c>
      <c r="AH2535" s="787"/>
      <c r="AI2535" s="788" t="s">
        <v>23</v>
      </c>
      <c r="AJ2535" s="789"/>
      <c r="AK2535" s="790"/>
      <c r="AL2535" s="62"/>
    </row>
    <row r="2536" spans="1:39" ht="113.25" thickBot="1" x14ac:dyDescent="0.3">
      <c r="A2536" s="742"/>
      <c r="B2536" s="743"/>
      <c r="C2536" s="761"/>
      <c r="D2536" s="763"/>
      <c r="E2536" s="91" t="s">
        <v>81</v>
      </c>
      <c r="F2536" s="619" t="s">
        <v>82</v>
      </c>
      <c r="G2536" s="91" t="s">
        <v>83</v>
      </c>
      <c r="H2536" s="619" t="s">
        <v>84</v>
      </c>
      <c r="I2536" s="197" t="s">
        <v>81</v>
      </c>
      <c r="J2536" s="64" t="s">
        <v>92</v>
      </c>
      <c r="K2536" s="197" t="s">
        <v>93</v>
      </c>
      <c r="L2536" s="64" t="s">
        <v>94</v>
      </c>
      <c r="M2536" s="98" t="s">
        <v>85</v>
      </c>
      <c r="N2536" s="207" t="s">
        <v>86</v>
      </c>
      <c r="O2536" s="100" t="s">
        <v>87</v>
      </c>
      <c r="P2536" s="102" t="s">
        <v>101</v>
      </c>
      <c r="Q2536" s="100" t="s">
        <v>88</v>
      </c>
      <c r="R2536" s="102" t="s">
        <v>102</v>
      </c>
      <c r="S2536" s="103" t="s">
        <v>89</v>
      </c>
      <c r="T2536" s="213" t="s">
        <v>90</v>
      </c>
      <c r="U2536" s="104" t="s">
        <v>87</v>
      </c>
      <c r="V2536" s="107" t="s">
        <v>106</v>
      </c>
      <c r="W2536" s="105" t="s">
        <v>107</v>
      </c>
      <c r="X2536" s="108" t="s">
        <v>88</v>
      </c>
      <c r="Y2536" s="107" t="s">
        <v>108</v>
      </c>
      <c r="Z2536" s="105" t="s">
        <v>109</v>
      </c>
      <c r="AA2536" s="110" t="s">
        <v>95</v>
      </c>
      <c r="AB2536" s="111" t="s">
        <v>96</v>
      </c>
      <c r="AC2536" s="112" t="s">
        <v>87</v>
      </c>
      <c r="AD2536" s="113" t="s">
        <v>101</v>
      </c>
      <c r="AE2536" s="112" t="s">
        <v>88</v>
      </c>
      <c r="AF2536" s="113" t="s">
        <v>102</v>
      </c>
      <c r="AG2536" s="114" t="s">
        <v>91</v>
      </c>
      <c r="AH2536" s="115" t="s">
        <v>110</v>
      </c>
      <c r="AI2536" s="120" t="s">
        <v>111</v>
      </c>
      <c r="AJ2536" s="122" t="s">
        <v>112</v>
      </c>
      <c r="AK2536" s="151" t="s">
        <v>79</v>
      </c>
      <c r="AL2536" s="58"/>
      <c r="AM2536" s="59"/>
    </row>
    <row r="2537" spans="1:39" ht="15.75" thickBot="1" x14ac:dyDescent="0.3">
      <c r="A2537" s="708" t="s">
        <v>1</v>
      </c>
      <c r="B2537" s="709"/>
      <c r="C2537" s="139" t="s">
        <v>2</v>
      </c>
      <c r="D2537" s="143" t="s">
        <v>3</v>
      </c>
      <c r="E2537" s="144" t="s">
        <v>4</v>
      </c>
      <c r="F2537" s="264" t="s">
        <v>5</v>
      </c>
      <c r="G2537" s="144" t="s">
        <v>33</v>
      </c>
      <c r="H2537" s="264" t="s">
        <v>34</v>
      </c>
      <c r="I2537" s="263" t="s">
        <v>18</v>
      </c>
      <c r="J2537" s="146" t="s">
        <v>19</v>
      </c>
      <c r="K2537" s="263" t="s">
        <v>20</v>
      </c>
      <c r="L2537" s="264" t="s">
        <v>21</v>
      </c>
      <c r="M2537" s="145" t="s">
        <v>22</v>
      </c>
      <c r="N2537" s="264" t="s">
        <v>35</v>
      </c>
      <c r="O2537" s="144" t="s">
        <v>36</v>
      </c>
      <c r="P2537" s="264" t="s">
        <v>37</v>
      </c>
      <c r="Q2537" s="144" t="s">
        <v>38</v>
      </c>
      <c r="R2537" s="264" t="s">
        <v>24</v>
      </c>
      <c r="S2537" s="145" t="s">
        <v>25</v>
      </c>
      <c r="T2537" s="146" t="s">
        <v>26</v>
      </c>
      <c r="U2537" s="144" t="s">
        <v>27</v>
      </c>
      <c r="V2537" s="88" t="s">
        <v>28</v>
      </c>
      <c r="W2537" s="147" t="s">
        <v>29</v>
      </c>
      <c r="X2537" s="148" t="s">
        <v>30</v>
      </c>
      <c r="Y2537" s="89" t="s">
        <v>31</v>
      </c>
      <c r="Z2537" s="264" t="s">
        <v>32</v>
      </c>
      <c r="AA2537" s="145" t="s">
        <v>51</v>
      </c>
      <c r="AB2537" s="140" t="s">
        <v>52</v>
      </c>
      <c r="AC2537" s="144" t="s">
        <v>53</v>
      </c>
      <c r="AD2537" s="140" t="s">
        <v>54</v>
      </c>
      <c r="AE2537" s="144" t="s">
        <v>55</v>
      </c>
      <c r="AF2537" s="140" t="s">
        <v>56</v>
      </c>
      <c r="AG2537" s="145" t="s">
        <v>60</v>
      </c>
      <c r="AH2537" s="140" t="s">
        <v>61</v>
      </c>
      <c r="AI2537" s="139" t="s">
        <v>62</v>
      </c>
      <c r="AJ2537" s="140" t="s">
        <v>63</v>
      </c>
      <c r="AK2537" s="152" t="s">
        <v>64</v>
      </c>
      <c r="AL2537" s="60"/>
      <c r="AM2537" s="59"/>
    </row>
    <row r="2538" spans="1:39" ht="37.5" x14ac:dyDescent="0.25">
      <c r="A2538" s="31">
        <v>1</v>
      </c>
      <c r="B2538" s="131" t="s">
        <v>71</v>
      </c>
      <c r="C2538" s="864">
        <f>C2505</f>
        <v>110604.18</v>
      </c>
      <c r="D2538" s="865">
        <f>C2538-AH2549</f>
        <v>110604.18</v>
      </c>
      <c r="E2538" s="467">
        <v>0</v>
      </c>
      <c r="F2538" s="468">
        <v>0</v>
      </c>
      <c r="G2538" s="434">
        <v>8</v>
      </c>
      <c r="H2538" s="475">
        <v>110604.18</v>
      </c>
      <c r="I2538" s="199">
        <v>0</v>
      </c>
      <c r="J2538" s="437">
        <v>0</v>
      </c>
      <c r="K2538" s="199">
        <v>8</v>
      </c>
      <c r="L2538" s="437">
        <v>110604.18</v>
      </c>
      <c r="M2538" s="248">
        <f t="shared" ref="M2538:M2548" si="1760">SUM(I2538,K2538)</f>
        <v>8</v>
      </c>
      <c r="N2538" s="249">
        <f t="shared" ref="N2538:N2548" si="1761">SUM(J2538,L2538)</f>
        <v>110604.18</v>
      </c>
      <c r="O2538" s="436">
        <v>0</v>
      </c>
      <c r="P2538" s="428">
        <v>0</v>
      </c>
      <c r="Q2538" s="436">
        <v>2</v>
      </c>
      <c r="R2538" s="428">
        <v>23945.42</v>
      </c>
      <c r="S2538" s="245">
        <f t="shared" ref="S2538:S2548" si="1762">O2538+Q2538</f>
        <v>2</v>
      </c>
      <c r="T2538" s="246">
        <f t="shared" ref="T2538:T2548" si="1763">P2538+R2538</f>
        <v>23945.42</v>
      </c>
      <c r="U2538" s="443">
        <v>0</v>
      </c>
      <c r="V2538" s="444">
        <v>0</v>
      </c>
      <c r="W2538" s="442">
        <v>0</v>
      </c>
      <c r="X2538" s="452">
        <v>0</v>
      </c>
      <c r="Y2538" s="444">
        <v>0</v>
      </c>
      <c r="Z2538" s="442">
        <v>0</v>
      </c>
      <c r="AA2538" s="239">
        <f t="shared" ref="AA2538:AA2548" si="1764">U2538+X2538</f>
        <v>0</v>
      </c>
      <c r="AB2538" s="229">
        <f t="shared" ref="AB2538:AB2548" si="1765">W2538+Z2538</f>
        <v>0</v>
      </c>
      <c r="AC2538" s="425">
        <v>0</v>
      </c>
      <c r="AD2538" s="431">
        <v>0</v>
      </c>
      <c r="AE2538" s="425">
        <v>0</v>
      </c>
      <c r="AF2538" s="431">
        <v>0</v>
      </c>
      <c r="AG2538" s="261">
        <f t="shared" ref="AG2538:AG2548" si="1766">U2538+X2538+AC2538+AE2538</f>
        <v>0</v>
      </c>
      <c r="AH2538" s="262">
        <f t="shared" ref="AH2538:AH2548" si="1767">W2538+Z2538+AD2538+AF2538</f>
        <v>0</v>
      </c>
      <c r="AI2538" s="67">
        <f>AD2538/C2505</f>
        <v>0</v>
      </c>
      <c r="AJ2538" s="141">
        <f>AF2538/C2505</f>
        <v>0</v>
      </c>
      <c r="AK2538" s="153">
        <f>AH2538/C2505</f>
        <v>0</v>
      </c>
      <c r="AL2538" s="61"/>
      <c r="AM2538" s="59"/>
    </row>
    <row r="2539" spans="1:39" ht="75" x14ac:dyDescent="0.25">
      <c r="A2539" s="32">
        <v>2</v>
      </c>
      <c r="B2539" s="131" t="s">
        <v>72</v>
      </c>
      <c r="C2539" s="864"/>
      <c r="D2539" s="865"/>
      <c r="E2539" s="467">
        <v>1</v>
      </c>
      <c r="F2539" s="468">
        <v>15169.51</v>
      </c>
      <c r="G2539" s="434">
        <v>0</v>
      </c>
      <c r="H2539" s="475">
        <v>0</v>
      </c>
      <c r="I2539" s="199">
        <v>0</v>
      </c>
      <c r="J2539" s="437">
        <v>0</v>
      </c>
      <c r="K2539" s="199">
        <v>0</v>
      </c>
      <c r="L2539" s="437">
        <v>0</v>
      </c>
      <c r="M2539" s="248">
        <f t="shared" si="1760"/>
        <v>0</v>
      </c>
      <c r="N2539" s="249">
        <f t="shared" si="1761"/>
        <v>0</v>
      </c>
      <c r="O2539" s="436">
        <v>0</v>
      </c>
      <c r="P2539" s="428">
        <v>0</v>
      </c>
      <c r="Q2539" s="436">
        <v>0</v>
      </c>
      <c r="R2539" s="428">
        <v>0</v>
      </c>
      <c r="S2539" s="245">
        <f t="shared" si="1762"/>
        <v>0</v>
      </c>
      <c r="T2539" s="246">
        <f t="shared" si="1763"/>
        <v>0</v>
      </c>
      <c r="U2539" s="443">
        <v>0</v>
      </c>
      <c r="V2539" s="444">
        <v>0</v>
      </c>
      <c r="W2539" s="442">
        <v>0</v>
      </c>
      <c r="X2539" s="452">
        <v>0</v>
      </c>
      <c r="Y2539" s="444">
        <v>0</v>
      </c>
      <c r="Z2539" s="442">
        <v>0</v>
      </c>
      <c r="AA2539" s="239">
        <f t="shared" si="1764"/>
        <v>0</v>
      </c>
      <c r="AB2539" s="229">
        <f t="shared" si="1765"/>
        <v>0</v>
      </c>
      <c r="AC2539" s="425">
        <v>0</v>
      </c>
      <c r="AD2539" s="431">
        <v>0</v>
      </c>
      <c r="AE2539" s="425">
        <v>0</v>
      </c>
      <c r="AF2539" s="431">
        <v>0</v>
      </c>
      <c r="AG2539" s="261">
        <f t="shared" si="1766"/>
        <v>0</v>
      </c>
      <c r="AH2539" s="262">
        <f t="shared" si="1767"/>
        <v>0</v>
      </c>
      <c r="AI2539" s="67">
        <f>AD2539/C2505</f>
        <v>0</v>
      </c>
      <c r="AJ2539" s="141">
        <f>AF2539/C2505</f>
        <v>0</v>
      </c>
      <c r="AK2539" s="153">
        <f>AH2539/C2505</f>
        <v>0</v>
      </c>
      <c r="AL2539" s="61"/>
      <c r="AM2539" s="59"/>
    </row>
    <row r="2540" spans="1:39" ht="37.5" x14ac:dyDescent="0.25">
      <c r="A2540" s="32">
        <v>3</v>
      </c>
      <c r="B2540" s="131" t="s">
        <v>73</v>
      </c>
      <c r="C2540" s="864"/>
      <c r="D2540" s="865"/>
      <c r="E2540" s="467"/>
      <c r="F2540" s="468"/>
      <c r="G2540" s="434"/>
      <c r="H2540" s="475"/>
      <c r="I2540" s="199"/>
      <c r="J2540" s="437"/>
      <c r="K2540" s="199"/>
      <c r="L2540" s="437"/>
      <c r="M2540" s="248">
        <f t="shared" si="1760"/>
        <v>0</v>
      </c>
      <c r="N2540" s="249">
        <f t="shared" si="1761"/>
        <v>0</v>
      </c>
      <c r="O2540" s="436"/>
      <c r="P2540" s="428"/>
      <c r="Q2540" s="436"/>
      <c r="R2540" s="428"/>
      <c r="S2540" s="245">
        <f t="shared" si="1762"/>
        <v>0</v>
      </c>
      <c r="T2540" s="246">
        <f t="shared" si="1763"/>
        <v>0</v>
      </c>
      <c r="U2540" s="443"/>
      <c r="V2540" s="444"/>
      <c r="W2540" s="442"/>
      <c r="X2540" s="452"/>
      <c r="Y2540" s="444"/>
      <c r="Z2540" s="442"/>
      <c r="AA2540" s="239">
        <f t="shared" si="1764"/>
        <v>0</v>
      </c>
      <c r="AB2540" s="229">
        <f t="shared" si="1765"/>
        <v>0</v>
      </c>
      <c r="AC2540" s="425"/>
      <c r="AD2540" s="431"/>
      <c r="AE2540" s="425"/>
      <c r="AF2540" s="431"/>
      <c r="AG2540" s="261">
        <f t="shared" si="1766"/>
        <v>0</v>
      </c>
      <c r="AH2540" s="262">
        <f t="shared" si="1767"/>
        <v>0</v>
      </c>
      <c r="AI2540" s="67">
        <f>AD2540/C2505</f>
        <v>0</v>
      </c>
      <c r="AJ2540" s="141">
        <f>AF2540/C2505</f>
        <v>0</v>
      </c>
      <c r="AK2540" s="153">
        <f>AH2540/C2505</f>
        <v>0</v>
      </c>
      <c r="AL2540" s="61"/>
      <c r="AM2540" s="59"/>
    </row>
    <row r="2541" spans="1:39" ht="37.5" x14ac:dyDescent="0.25">
      <c r="A2541" s="32">
        <v>4</v>
      </c>
      <c r="B2541" s="131" t="s">
        <v>74</v>
      </c>
      <c r="C2541" s="864"/>
      <c r="D2541" s="865"/>
      <c r="E2541" s="467"/>
      <c r="F2541" s="468"/>
      <c r="G2541" s="434"/>
      <c r="H2541" s="475"/>
      <c r="I2541" s="199"/>
      <c r="J2541" s="437"/>
      <c r="K2541" s="199"/>
      <c r="L2541" s="437"/>
      <c r="M2541" s="248">
        <f t="shared" si="1760"/>
        <v>0</v>
      </c>
      <c r="N2541" s="249">
        <f t="shared" si="1761"/>
        <v>0</v>
      </c>
      <c r="O2541" s="436"/>
      <c r="P2541" s="428"/>
      <c r="Q2541" s="436"/>
      <c r="R2541" s="428"/>
      <c r="S2541" s="245">
        <f t="shared" si="1762"/>
        <v>0</v>
      </c>
      <c r="T2541" s="246">
        <f t="shared" si="1763"/>
        <v>0</v>
      </c>
      <c r="U2541" s="443"/>
      <c r="V2541" s="444"/>
      <c r="W2541" s="442"/>
      <c r="X2541" s="452"/>
      <c r="Y2541" s="444"/>
      <c r="Z2541" s="442"/>
      <c r="AA2541" s="239">
        <f t="shared" si="1764"/>
        <v>0</v>
      </c>
      <c r="AB2541" s="229">
        <f t="shared" si="1765"/>
        <v>0</v>
      </c>
      <c r="AC2541" s="425"/>
      <c r="AD2541" s="431"/>
      <c r="AE2541" s="425"/>
      <c r="AF2541" s="431"/>
      <c r="AG2541" s="261">
        <f t="shared" si="1766"/>
        <v>0</v>
      </c>
      <c r="AH2541" s="262">
        <f t="shared" si="1767"/>
        <v>0</v>
      </c>
      <c r="AI2541" s="67">
        <f>AD2541/C2505</f>
        <v>0</v>
      </c>
      <c r="AJ2541" s="141">
        <f>AF2541/C2505</f>
        <v>0</v>
      </c>
      <c r="AK2541" s="153">
        <f>AH2541/C2505</f>
        <v>0</v>
      </c>
      <c r="AL2541" s="61"/>
      <c r="AM2541" s="59"/>
    </row>
    <row r="2542" spans="1:39" ht="37.5" x14ac:dyDescent="0.25">
      <c r="A2542" s="32">
        <v>5</v>
      </c>
      <c r="B2542" s="131" t="s">
        <v>75</v>
      </c>
      <c r="C2542" s="864"/>
      <c r="D2542" s="865"/>
      <c r="E2542" s="467"/>
      <c r="F2542" s="468"/>
      <c r="G2542" s="434"/>
      <c r="H2542" s="475"/>
      <c r="I2542" s="199"/>
      <c r="J2542" s="437"/>
      <c r="K2542" s="199"/>
      <c r="L2542" s="437"/>
      <c r="M2542" s="248">
        <f t="shared" si="1760"/>
        <v>0</v>
      </c>
      <c r="N2542" s="249">
        <f t="shared" si="1761"/>
        <v>0</v>
      </c>
      <c r="O2542" s="436"/>
      <c r="P2542" s="494"/>
      <c r="Q2542" s="436"/>
      <c r="R2542" s="428"/>
      <c r="S2542" s="245">
        <f t="shared" si="1762"/>
        <v>0</v>
      </c>
      <c r="T2542" s="246">
        <f t="shared" si="1763"/>
        <v>0</v>
      </c>
      <c r="U2542" s="443"/>
      <c r="V2542" s="444"/>
      <c r="W2542" s="442"/>
      <c r="X2542" s="452"/>
      <c r="Y2542" s="444"/>
      <c r="Z2542" s="442"/>
      <c r="AA2542" s="239">
        <f t="shared" si="1764"/>
        <v>0</v>
      </c>
      <c r="AB2542" s="229">
        <f t="shared" si="1765"/>
        <v>0</v>
      </c>
      <c r="AC2542" s="425"/>
      <c r="AD2542" s="431"/>
      <c r="AE2542" s="425"/>
      <c r="AF2542" s="431"/>
      <c r="AG2542" s="261">
        <f t="shared" si="1766"/>
        <v>0</v>
      </c>
      <c r="AH2542" s="262">
        <f t="shared" si="1767"/>
        <v>0</v>
      </c>
      <c r="AI2542" s="67">
        <f>AD2542/C2505</f>
        <v>0</v>
      </c>
      <c r="AJ2542" s="141">
        <f>AF2542/C2505</f>
        <v>0</v>
      </c>
      <c r="AK2542" s="153">
        <f>AH2542/C2505</f>
        <v>0</v>
      </c>
      <c r="AL2542" s="61"/>
      <c r="AM2542" s="59"/>
    </row>
    <row r="2543" spans="1:39" ht="37.5" x14ac:dyDescent="0.25">
      <c r="A2543" s="32">
        <v>6</v>
      </c>
      <c r="B2543" s="131" t="s">
        <v>76</v>
      </c>
      <c r="C2543" s="864"/>
      <c r="D2543" s="865"/>
      <c r="E2543" s="467"/>
      <c r="F2543" s="468"/>
      <c r="G2543" s="434"/>
      <c r="H2543" s="475"/>
      <c r="I2543" s="199"/>
      <c r="J2543" s="440"/>
      <c r="K2543" s="199"/>
      <c r="L2543" s="437"/>
      <c r="M2543" s="248">
        <f t="shared" si="1760"/>
        <v>0</v>
      </c>
      <c r="N2543" s="249">
        <f t="shared" si="1761"/>
        <v>0</v>
      </c>
      <c r="O2543" s="436"/>
      <c r="P2543" s="494"/>
      <c r="Q2543" s="436"/>
      <c r="R2543" s="428"/>
      <c r="S2543" s="245">
        <f t="shared" si="1762"/>
        <v>0</v>
      </c>
      <c r="T2543" s="246">
        <f t="shared" si="1763"/>
        <v>0</v>
      </c>
      <c r="U2543" s="443"/>
      <c r="V2543" s="444"/>
      <c r="W2543" s="442"/>
      <c r="X2543" s="452"/>
      <c r="Y2543" s="444"/>
      <c r="Z2543" s="442"/>
      <c r="AA2543" s="239">
        <f t="shared" si="1764"/>
        <v>0</v>
      </c>
      <c r="AB2543" s="229">
        <f t="shared" si="1765"/>
        <v>0</v>
      </c>
      <c r="AC2543" s="425"/>
      <c r="AD2543" s="431"/>
      <c r="AE2543" s="425"/>
      <c r="AF2543" s="431"/>
      <c r="AG2543" s="261">
        <f t="shared" si="1766"/>
        <v>0</v>
      </c>
      <c r="AH2543" s="262">
        <f t="shared" si="1767"/>
        <v>0</v>
      </c>
      <c r="AI2543" s="67">
        <f>AD2543/C2505</f>
        <v>0</v>
      </c>
      <c r="AJ2543" s="141">
        <f>AF2543/C2505</f>
        <v>0</v>
      </c>
      <c r="AK2543" s="153">
        <f>AH2543/C2505</f>
        <v>0</v>
      </c>
      <c r="AL2543" s="61"/>
      <c r="AM2543" s="59"/>
    </row>
    <row r="2544" spans="1:39" ht="38.25" thickBot="1" x14ac:dyDescent="0.35">
      <c r="A2544" s="32">
        <v>7</v>
      </c>
      <c r="B2544" s="132" t="s">
        <v>42</v>
      </c>
      <c r="C2544" s="864"/>
      <c r="D2544" s="865"/>
      <c r="E2544" s="467"/>
      <c r="F2544" s="468"/>
      <c r="G2544" s="434"/>
      <c r="H2544" s="475"/>
      <c r="I2544" s="199"/>
      <c r="J2544" s="440"/>
      <c r="K2544" s="199"/>
      <c r="L2544" s="437"/>
      <c r="M2544" s="248">
        <f t="shared" si="1760"/>
        <v>0</v>
      </c>
      <c r="N2544" s="249">
        <f t="shared" si="1761"/>
        <v>0</v>
      </c>
      <c r="O2544" s="436"/>
      <c r="P2544" s="494"/>
      <c r="Q2544" s="436"/>
      <c r="R2544" s="428"/>
      <c r="S2544" s="245">
        <f t="shared" si="1762"/>
        <v>0</v>
      </c>
      <c r="T2544" s="246">
        <f t="shared" si="1763"/>
        <v>0</v>
      </c>
      <c r="U2544" s="443"/>
      <c r="V2544" s="444"/>
      <c r="W2544" s="442"/>
      <c r="X2544" s="452"/>
      <c r="Y2544" s="444"/>
      <c r="Z2544" s="442"/>
      <c r="AA2544" s="239">
        <f t="shared" si="1764"/>
        <v>0</v>
      </c>
      <c r="AB2544" s="229">
        <f t="shared" si="1765"/>
        <v>0</v>
      </c>
      <c r="AC2544" s="425"/>
      <c r="AD2544" s="431"/>
      <c r="AE2544" s="425"/>
      <c r="AF2544" s="431"/>
      <c r="AG2544" s="261">
        <f t="shared" si="1766"/>
        <v>0</v>
      </c>
      <c r="AH2544" s="262">
        <f t="shared" si="1767"/>
        <v>0</v>
      </c>
      <c r="AI2544" s="67">
        <f>AD2544/C2505</f>
        <v>0</v>
      </c>
      <c r="AJ2544" s="141">
        <f>AF2544/C2505</f>
        <v>0</v>
      </c>
      <c r="AK2544" s="153">
        <f>AH2544/C2505</f>
        <v>0</v>
      </c>
      <c r="AL2544" s="61"/>
      <c r="AM2544" s="59"/>
    </row>
    <row r="2545" spans="1:39" ht="38.25" thickBot="1" x14ac:dyDescent="0.3">
      <c r="A2545" s="32">
        <v>8</v>
      </c>
      <c r="B2545" s="133" t="s">
        <v>67</v>
      </c>
      <c r="C2545" s="864"/>
      <c r="D2545" s="865"/>
      <c r="E2545" s="467"/>
      <c r="F2545" s="468"/>
      <c r="G2545" s="434"/>
      <c r="H2545" s="475"/>
      <c r="I2545" s="199"/>
      <c r="J2545" s="440"/>
      <c r="K2545" s="199"/>
      <c r="L2545" s="437"/>
      <c r="M2545" s="248">
        <f t="shared" si="1760"/>
        <v>0</v>
      </c>
      <c r="N2545" s="249">
        <f t="shared" si="1761"/>
        <v>0</v>
      </c>
      <c r="O2545" s="436"/>
      <c r="P2545" s="494"/>
      <c r="Q2545" s="436"/>
      <c r="R2545" s="428"/>
      <c r="S2545" s="245">
        <f t="shared" si="1762"/>
        <v>0</v>
      </c>
      <c r="T2545" s="246">
        <f t="shared" si="1763"/>
        <v>0</v>
      </c>
      <c r="U2545" s="443"/>
      <c r="V2545" s="444"/>
      <c r="W2545" s="442"/>
      <c r="X2545" s="452"/>
      <c r="Y2545" s="444"/>
      <c r="Z2545" s="442"/>
      <c r="AA2545" s="239">
        <f t="shared" si="1764"/>
        <v>0</v>
      </c>
      <c r="AB2545" s="229">
        <f t="shared" si="1765"/>
        <v>0</v>
      </c>
      <c r="AC2545" s="425"/>
      <c r="AD2545" s="431"/>
      <c r="AE2545" s="425"/>
      <c r="AF2545" s="431"/>
      <c r="AG2545" s="261">
        <f t="shared" si="1766"/>
        <v>0</v>
      </c>
      <c r="AH2545" s="262">
        <f t="shared" si="1767"/>
        <v>0</v>
      </c>
      <c r="AI2545" s="67">
        <f>AD2545/C2505</f>
        <v>0</v>
      </c>
      <c r="AJ2545" s="141">
        <f>AF2545/C2505</f>
        <v>0</v>
      </c>
      <c r="AK2545" s="153">
        <f>AH2545/C2505</f>
        <v>0</v>
      </c>
      <c r="AL2545" s="61"/>
      <c r="AM2545" s="59"/>
    </row>
    <row r="2546" spans="1:39" ht="37.5" x14ac:dyDescent="0.25">
      <c r="A2546" s="14" t="s">
        <v>69</v>
      </c>
      <c r="B2546" s="489" t="s">
        <v>331</v>
      </c>
      <c r="C2546" s="864"/>
      <c r="D2546" s="865"/>
      <c r="E2546" s="467">
        <v>1</v>
      </c>
      <c r="F2546" s="468">
        <v>19132.22</v>
      </c>
      <c r="G2546" s="434">
        <v>0</v>
      </c>
      <c r="H2546" s="475">
        <v>0</v>
      </c>
      <c r="I2546" s="199">
        <v>0</v>
      </c>
      <c r="J2546" s="440">
        <v>0</v>
      </c>
      <c r="K2546" s="199">
        <v>0</v>
      </c>
      <c r="L2546" s="437">
        <v>0</v>
      </c>
      <c r="M2546" s="248">
        <f t="shared" si="1760"/>
        <v>0</v>
      </c>
      <c r="N2546" s="249">
        <f t="shared" si="1761"/>
        <v>0</v>
      </c>
      <c r="O2546" s="436">
        <v>0</v>
      </c>
      <c r="P2546" s="494">
        <v>0</v>
      </c>
      <c r="Q2546" s="436">
        <v>0</v>
      </c>
      <c r="R2546" s="428">
        <v>0</v>
      </c>
      <c r="S2546" s="245">
        <f t="shared" si="1762"/>
        <v>0</v>
      </c>
      <c r="T2546" s="246">
        <f t="shared" si="1763"/>
        <v>0</v>
      </c>
      <c r="U2546" s="443">
        <v>0</v>
      </c>
      <c r="V2546" s="444">
        <v>0</v>
      </c>
      <c r="W2546" s="442">
        <v>0</v>
      </c>
      <c r="X2546" s="452">
        <v>0</v>
      </c>
      <c r="Y2546" s="444">
        <v>0</v>
      </c>
      <c r="Z2546" s="442">
        <v>0</v>
      </c>
      <c r="AA2546" s="239">
        <f t="shared" si="1764"/>
        <v>0</v>
      </c>
      <c r="AB2546" s="229">
        <f t="shared" si="1765"/>
        <v>0</v>
      </c>
      <c r="AC2546" s="425">
        <v>0</v>
      </c>
      <c r="AD2546" s="431">
        <v>0</v>
      </c>
      <c r="AE2546" s="425">
        <v>0</v>
      </c>
      <c r="AF2546" s="431">
        <v>0</v>
      </c>
      <c r="AG2546" s="261">
        <f t="shared" si="1766"/>
        <v>0</v>
      </c>
      <c r="AH2546" s="262">
        <f t="shared" si="1767"/>
        <v>0</v>
      </c>
      <c r="AI2546" s="67">
        <f>AD2546/C2505</f>
        <v>0</v>
      </c>
      <c r="AJ2546" s="141">
        <f>AF2546/C2505</f>
        <v>0</v>
      </c>
      <c r="AK2546" s="153">
        <f>AH2546/C2505</f>
        <v>0</v>
      </c>
      <c r="AL2546" s="61"/>
      <c r="AM2546" s="59"/>
    </row>
    <row r="2547" spans="1:39" ht="21" x14ac:dyDescent="0.25">
      <c r="A2547" s="14" t="s">
        <v>68</v>
      </c>
      <c r="B2547" s="134"/>
      <c r="C2547" s="864"/>
      <c r="D2547" s="865"/>
      <c r="E2547" s="92"/>
      <c r="F2547" s="468"/>
      <c r="G2547" s="26"/>
      <c r="H2547" s="475"/>
      <c r="I2547" s="199"/>
      <c r="J2547" s="29"/>
      <c r="K2547" s="199"/>
      <c r="L2547" s="437"/>
      <c r="M2547" s="248">
        <f t="shared" si="1760"/>
        <v>0</v>
      </c>
      <c r="N2547" s="249">
        <f t="shared" si="1761"/>
        <v>0</v>
      </c>
      <c r="O2547" s="226"/>
      <c r="P2547" s="221"/>
      <c r="Q2547" s="226"/>
      <c r="R2547" s="221"/>
      <c r="S2547" s="245">
        <f t="shared" si="1762"/>
        <v>0</v>
      </c>
      <c r="T2547" s="246">
        <f t="shared" si="1763"/>
        <v>0</v>
      </c>
      <c r="U2547" s="231"/>
      <c r="V2547" s="232"/>
      <c r="W2547" s="230"/>
      <c r="X2547" s="242"/>
      <c r="Y2547" s="232"/>
      <c r="Z2547" s="230"/>
      <c r="AA2547" s="239">
        <f t="shared" si="1764"/>
        <v>0</v>
      </c>
      <c r="AB2547" s="229">
        <f t="shared" si="1765"/>
        <v>0</v>
      </c>
      <c r="AC2547" s="425"/>
      <c r="AD2547" s="431"/>
      <c r="AE2547" s="425"/>
      <c r="AF2547" s="431"/>
      <c r="AG2547" s="261">
        <f t="shared" si="1766"/>
        <v>0</v>
      </c>
      <c r="AH2547" s="262">
        <f t="shared" si="1767"/>
        <v>0</v>
      </c>
      <c r="AI2547" s="67">
        <f>AD2547/C2505</f>
        <v>0</v>
      </c>
      <c r="AJ2547" s="141">
        <f>AF2547/C2505</f>
        <v>0</v>
      </c>
      <c r="AK2547" s="153">
        <f>AH2547/C2505</f>
        <v>0</v>
      </c>
      <c r="AL2547" s="61"/>
      <c r="AM2547" s="59"/>
    </row>
    <row r="2548" spans="1:39" ht="21.75" thickBot="1" x14ac:dyDescent="0.3">
      <c r="A2548" s="14" t="s">
        <v>70</v>
      </c>
      <c r="B2548" s="134"/>
      <c r="C2548" s="878"/>
      <c r="D2548" s="879"/>
      <c r="E2548" s="95"/>
      <c r="F2548" s="474"/>
      <c r="G2548" s="27"/>
      <c r="H2548" s="476"/>
      <c r="I2548" s="201"/>
      <c r="J2548" s="30"/>
      <c r="K2548" s="201"/>
      <c r="L2548" s="438"/>
      <c r="M2548" s="248">
        <f t="shared" si="1760"/>
        <v>0</v>
      </c>
      <c r="N2548" s="249">
        <f t="shared" si="1761"/>
        <v>0</v>
      </c>
      <c r="O2548" s="44"/>
      <c r="P2548" s="20"/>
      <c r="Q2548" s="44"/>
      <c r="R2548" s="20"/>
      <c r="S2548" s="245">
        <f t="shared" si="1762"/>
        <v>0</v>
      </c>
      <c r="T2548" s="246">
        <f t="shared" si="1763"/>
        <v>0</v>
      </c>
      <c r="U2548" s="257"/>
      <c r="V2548" s="259"/>
      <c r="W2548" s="258"/>
      <c r="X2548" s="260"/>
      <c r="Y2548" s="259"/>
      <c r="Z2548" s="258"/>
      <c r="AA2548" s="239">
        <f t="shared" si="1764"/>
        <v>0</v>
      </c>
      <c r="AB2548" s="229">
        <f t="shared" si="1765"/>
        <v>0</v>
      </c>
      <c r="AC2548" s="149"/>
      <c r="AD2548" s="150"/>
      <c r="AE2548" s="149"/>
      <c r="AF2548" s="150"/>
      <c r="AG2548" s="261">
        <f t="shared" si="1766"/>
        <v>0</v>
      </c>
      <c r="AH2548" s="262">
        <f t="shared" si="1767"/>
        <v>0</v>
      </c>
      <c r="AI2548" s="68">
        <f>AD2548/C2505</f>
        <v>0</v>
      </c>
      <c r="AJ2548" s="142">
        <f>AF2548/C2505</f>
        <v>0</v>
      </c>
      <c r="AK2548" s="154">
        <f>AH2548/C2505</f>
        <v>0</v>
      </c>
      <c r="AL2548" s="61"/>
      <c r="AM2548" s="59"/>
    </row>
    <row r="2549" spans="1:39" ht="24" thickBot="1" x14ac:dyDescent="0.3">
      <c r="A2549" s="719" t="s">
        <v>40</v>
      </c>
      <c r="B2549" s="720"/>
      <c r="C2549" s="135">
        <f>C2538</f>
        <v>110604.18</v>
      </c>
      <c r="D2549" s="135">
        <f>D2538</f>
        <v>110604.18</v>
      </c>
      <c r="E2549" s="56">
        <f t="shared" ref="E2549:AG2549" si="1768">SUM(E2538:E2548)</f>
        <v>2</v>
      </c>
      <c r="F2549" s="236">
        <f t="shared" si="1768"/>
        <v>34301.730000000003</v>
      </c>
      <c r="G2549" s="56">
        <f t="shared" si="1768"/>
        <v>8</v>
      </c>
      <c r="H2549" s="96">
        <f t="shared" si="1768"/>
        <v>110604.18</v>
      </c>
      <c r="I2549" s="247">
        <f t="shared" si="1768"/>
        <v>0</v>
      </c>
      <c r="J2549" s="46">
        <f t="shared" si="1768"/>
        <v>0</v>
      </c>
      <c r="K2549" s="247">
        <f t="shared" si="1768"/>
        <v>8</v>
      </c>
      <c r="L2549" s="236">
        <f t="shared" si="1768"/>
        <v>110604.18</v>
      </c>
      <c r="M2549" s="82">
        <f t="shared" si="1768"/>
        <v>8</v>
      </c>
      <c r="N2549" s="236">
        <f t="shared" si="1768"/>
        <v>110604.18</v>
      </c>
      <c r="O2549" s="86">
        <f t="shared" si="1768"/>
        <v>0</v>
      </c>
      <c r="P2549" s="236">
        <f t="shared" si="1768"/>
        <v>0</v>
      </c>
      <c r="Q2549" s="86">
        <f t="shared" si="1768"/>
        <v>2</v>
      </c>
      <c r="R2549" s="38">
        <f t="shared" si="1768"/>
        <v>23945.42</v>
      </c>
      <c r="S2549" s="75">
        <f t="shared" si="1768"/>
        <v>2</v>
      </c>
      <c r="T2549" s="38">
        <f t="shared" si="1768"/>
        <v>23945.42</v>
      </c>
      <c r="U2549" s="85">
        <f t="shared" si="1768"/>
        <v>0</v>
      </c>
      <c r="V2549" s="38">
        <f t="shared" si="1768"/>
        <v>0</v>
      </c>
      <c r="W2549" s="96">
        <f t="shared" si="1768"/>
        <v>0</v>
      </c>
      <c r="X2549" s="75">
        <f t="shared" si="1768"/>
        <v>0</v>
      </c>
      <c r="Y2549" s="38">
        <f t="shared" si="1768"/>
        <v>0</v>
      </c>
      <c r="Z2549" s="38">
        <f t="shared" si="1768"/>
        <v>0</v>
      </c>
      <c r="AA2549" s="136">
        <f t="shared" si="1768"/>
        <v>0</v>
      </c>
      <c r="AB2549" s="46">
        <f t="shared" si="1768"/>
        <v>0</v>
      </c>
      <c r="AC2549" s="97">
        <f t="shared" si="1768"/>
        <v>0</v>
      </c>
      <c r="AD2549" s="46">
        <f t="shared" si="1768"/>
        <v>0</v>
      </c>
      <c r="AE2549" s="86">
        <f t="shared" si="1768"/>
        <v>0</v>
      </c>
      <c r="AF2549" s="46">
        <f t="shared" si="1768"/>
        <v>0</v>
      </c>
      <c r="AG2549" s="75">
        <f t="shared" si="1768"/>
        <v>0</v>
      </c>
      <c r="AH2549" s="96">
        <f>SUM(AH2538:AH2548)</f>
        <v>0</v>
      </c>
      <c r="AI2549" s="137">
        <f>AD2549/C2505</f>
        <v>0</v>
      </c>
      <c r="AJ2549" s="138">
        <f>AF2549/C2505</f>
        <v>0</v>
      </c>
      <c r="AK2549" s="65">
        <f>AH2549/C2505</f>
        <v>0</v>
      </c>
      <c r="AL2549" s="61"/>
      <c r="AM2549" s="59"/>
    </row>
    <row r="2550" spans="1:39" x14ac:dyDescent="0.25">
      <c r="E2550" s="336" t="str">
        <f>IF(E2518=E2549,"OK","BŁĄD")</f>
        <v>OK</v>
      </c>
      <c r="F2550" s="610" t="str">
        <f t="shared" ref="F2550" si="1769">IF(F2518=F2549,"OK","BŁĄD")</f>
        <v>OK</v>
      </c>
      <c r="G2550" s="336" t="str">
        <f t="shared" ref="G2550" si="1770">IF(G2518=G2549,"OK","BŁĄD")</f>
        <v>OK</v>
      </c>
      <c r="H2550" s="610" t="str">
        <f t="shared" ref="H2550" si="1771">IF(H2518=H2549,"OK","BŁĄD")</f>
        <v>OK</v>
      </c>
      <c r="I2550" s="573" t="str">
        <f t="shared" ref="I2550" si="1772">IF(I2518=I2549,"OK","BŁĄD")</f>
        <v>OK</v>
      </c>
      <c r="J2550" s="336" t="str">
        <f t="shared" ref="J2550" si="1773">IF(J2518=J2549,"OK","BŁĄD")</f>
        <v>OK</v>
      </c>
      <c r="K2550" s="573" t="str">
        <f t="shared" ref="K2550" si="1774">IF(K2518=K2549,"OK","BŁĄD")</f>
        <v>OK</v>
      </c>
      <c r="L2550" s="610" t="str">
        <f t="shared" ref="L2550" si="1775">IF(L2518=L2549,"OK","BŁĄD")</f>
        <v>OK</v>
      </c>
      <c r="M2550" s="336" t="str">
        <f t="shared" ref="M2550" si="1776">IF(M2518=M2549,"OK","BŁĄD")</f>
        <v>OK</v>
      </c>
      <c r="N2550" s="336" t="str">
        <f t="shared" ref="N2550" si="1777">IF(N2518=N2549,"OK","BŁĄD")</f>
        <v>OK</v>
      </c>
      <c r="O2550" s="336" t="str">
        <f t="shared" ref="O2550" si="1778">IF(O2518=O2549,"OK","BŁĄD")</f>
        <v>OK</v>
      </c>
      <c r="P2550" s="336" t="str">
        <f t="shared" ref="P2550" si="1779">IF(P2518=P2549,"OK","BŁĄD")</f>
        <v>OK</v>
      </c>
      <c r="Q2550" s="336" t="str">
        <f t="shared" ref="Q2550" si="1780">IF(Q2518=Q2549,"OK","BŁĄD")</f>
        <v>OK</v>
      </c>
      <c r="R2550" s="336" t="str">
        <f t="shared" ref="R2550" si="1781">IF(R2518=R2549,"OK","BŁĄD")</f>
        <v>OK</v>
      </c>
      <c r="S2550" s="336" t="str">
        <f t="shared" ref="S2550" si="1782">IF(S2518=S2549,"OK","BŁĄD")</f>
        <v>OK</v>
      </c>
      <c r="T2550" s="336" t="str">
        <f t="shared" ref="T2550" si="1783">IF(T2518=T2549,"OK","BŁĄD")</f>
        <v>OK</v>
      </c>
      <c r="U2550" s="336" t="str">
        <f t="shared" ref="U2550" si="1784">IF(U2518=U2549,"OK","BŁĄD")</f>
        <v>OK</v>
      </c>
      <c r="V2550" s="336" t="str">
        <f t="shared" ref="V2550" si="1785">IF(V2518=V2549,"OK","BŁĄD")</f>
        <v>OK</v>
      </c>
      <c r="W2550" s="336" t="str">
        <f t="shared" ref="W2550" si="1786">IF(W2518=W2549,"OK","BŁĄD")</f>
        <v>OK</v>
      </c>
      <c r="X2550" s="336" t="str">
        <f t="shared" ref="X2550" si="1787">IF(X2518=X2549,"OK","BŁĄD")</f>
        <v>OK</v>
      </c>
      <c r="Y2550" s="336" t="str">
        <f t="shared" ref="Y2550" si="1788">IF(Y2518=Y2549,"OK","BŁĄD")</f>
        <v>OK</v>
      </c>
      <c r="Z2550" s="336" t="str">
        <f t="shared" ref="Z2550" si="1789">IF(Z2518=Z2549,"OK","BŁĄD")</f>
        <v>OK</v>
      </c>
      <c r="AA2550" s="336" t="str">
        <f t="shared" ref="AA2550" si="1790">IF(AA2518=AA2549,"OK","BŁĄD")</f>
        <v>OK</v>
      </c>
      <c r="AB2550" s="336" t="str">
        <f t="shared" ref="AB2550" si="1791">IF(AB2518=AB2549,"OK","BŁĄD")</f>
        <v>OK</v>
      </c>
      <c r="AC2550" s="336" t="str">
        <f t="shared" ref="AC2550" si="1792">IF(AC2518=AC2549,"OK","BŁĄD")</f>
        <v>OK</v>
      </c>
      <c r="AD2550" s="336" t="str">
        <f t="shared" ref="AD2550" si="1793">IF(AD2518=AD2549,"OK","BŁĄD")</f>
        <v>OK</v>
      </c>
      <c r="AE2550" s="336" t="str">
        <f t="shared" ref="AE2550" si="1794">IF(AE2518=AE2549,"OK","BŁĄD")</f>
        <v>OK</v>
      </c>
      <c r="AF2550" s="336" t="str">
        <f t="shared" ref="AF2550" si="1795">IF(AF2518=AF2549,"OK","BŁĄD")</f>
        <v>OK</v>
      </c>
      <c r="AG2550" s="336" t="str">
        <f t="shared" ref="AG2550" si="1796">IF(AG2518=AG2549,"OK","BŁĄD")</f>
        <v>OK</v>
      </c>
      <c r="AH2550" s="336" t="str">
        <f t="shared" ref="AH2550" si="1797">IF(AH2518=AH2549,"OK","BŁĄD")</f>
        <v>OK</v>
      </c>
      <c r="AJ2550" s="59"/>
      <c r="AK2550" s="59"/>
      <c r="AL2550" s="59"/>
      <c r="AM2550" s="59"/>
    </row>
    <row r="2551" spans="1:39" ht="15.75" thickBot="1" x14ac:dyDescent="0.3">
      <c r="AJ2551" s="59"/>
      <c r="AK2551" s="59"/>
      <c r="AL2551" s="59"/>
      <c r="AM2551" s="59"/>
    </row>
    <row r="2552" spans="1:39" ht="19.5" thickTop="1" x14ac:dyDescent="0.3">
      <c r="A2552" s="721" t="s">
        <v>45</v>
      </c>
      <c r="B2552" s="722"/>
      <c r="C2552" s="722"/>
      <c r="D2552" s="722"/>
      <c r="E2552" s="722"/>
      <c r="F2552" s="722"/>
      <c r="G2552" s="722"/>
      <c r="H2552" s="722"/>
      <c r="I2552" s="722"/>
      <c r="J2552" s="722"/>
      <c r="K2552" s="723"/>
      <c r="L2552" s="722"/>
      <c r="M2552" s="722"/>
      <c r="N2552" s="722"/>
      <c r="O2552" s="722"/>
      <c r="P2552" s="722"/>
      <c r="Q2552" s="724"/>
      <c r="AD2552" s="33" t="s">
        <v>50</v>
      </c>
      <c r="AE2552" s="3" t="str">
        <f>IF(AH2549=AH2518,"OK","BŁĄD")</f>
        <v>OK</v>
      </c>
    </row>
    <row r="2553" spans="1:39" x14ac:dyDescent="0.25">
      <c r="A2553" s="725"/>
      <c r="B2553" s="726"/>
      <c r="C2553" s="726"/>
      <c r="D2553" s="726"/>
      <c r="E2553" s="726"/>
      <c r="F2553" s="726"/>
      <c r="G2553" s="726"/>
      <c r="H2553" s="726"/>
      <c r="I2553" s="726"/>
      <c r="J2553" s="726"/>
      <c r="K2553" s="727"/>
      <c r="L2553" s="726"/>
      <c r="M2553" s="726"/>
      <c r="N2553" s="726"/>
      <c r="O2553" s="726"/>
      <c r="P2553" s="726"/>
      <c r="Q2553" s="728"/>
    </row>
    <row r="2554" spans="1:39" x14ac:dyDescent="0.25">
      <c r="A2554" s="725"/>
      <c r="B2554" s="726"/>
      <c r="C2554" s="726"/>
      <c r="D2554" s="726"/>
      <c r="E2554" s="726"/>
      <c r="F2554" s="726"/>
      <c r="G2554" s="726"/>
      <c r="H2554" s="726"/>
      <c r="I2554" s="726"/>
      <c r="J2554" s="726"/>
      <c r="K2554" s="727"/>
      <c r="L2554" s="726"/>
      <c r="M2554" s="726"/>
      <c r="N2554" s="726"/>
      <c r="O2554" s="726"/>
      <c r="P2554" s="726"/>
      <c r="Q2554" s="728"/>
    </row>
    <row r="2555" spans="1:39" x14ac:dyDescent="0.25">
      <c r="A2555" s="725"/>
      <c r="B2555" s="726"/>
      <c r="C2555" s="726"/>
      <c r="D2555" s="726"/>
      <c r="E2555" s="726"/>
      <c r="F2555" s="726"/>
      <c r="G2555" s="726"/>
      <c r="H2555" s="726"/>
      <c r="I2555" s="726"/>
      <c r="J2555" s="726"/>
      <c r="K2555" s="727"/>
      <c r="L2555" s="726"/>
      <c r="M2555" s="726"/>
      <c r="N2555" s="726"/>
      <c r="O2555" s="726"/>
      <c r="P2555" s="726"/>
      <c r="Q2555" s="728"/>
    </row>
    <row r="2556" spans="1:39" x14ac:dyDescent="0.25">
      <c r="A2556" s="725"/>
      <c r="B2556" s="726"/>
      <c r="C2556" s="726"/>
      <c r="D2556" s="726"/>
      <c r="E2556" s="726"/>
      <c r="F2556" s="726"/>
      <c r="G2556" s="726"/>
      <c r="H2556" s="726"/>
      <c r="I2556" s="726"/>
      <c r="J2556" s="726"/>
      <c r="K2556" s="727"/>
      <c r="L2556" s="726"/>
      <c r="M2556" s="726"/>
      <c r="N2556" s="726"/>
      <c r="O2556" s="726"/>
      <c r="P2556" s="726"/>
      <c r="Q2556" s="728"/>
    </row>
    <row r="2557" spans="1:39" x14ac:dyDescent="0.25">
      <c r="A2557" s="725"/>
      <c r="B2557" s="726"/>
      <c r="C2557" s="726"/>
      <c r="D2557" s="726"/>
      <c r="E2557" s="726"/>
      <c r="F2557" s="726"/>
      <c r="G2557" s="726"/>
      <c r="H2557" s="726"/>
      <c r="I2557" s="726"/>
      <c r="J2557" s="726"/>
      <c r="K2557" s="727"/>
      <c r="L2557" s="726"/>
      <c r="M2557" s="726"/>
      <c r="N2557" s="726"/>
      <c r="O2557" s="726"/>
      <c r="P2557" s="726"/>
      <c r="Q2557" s="728"/>
    </row>
    <row r="2558" spans="1:39" x14ac:dyDescent="0.25">
      <c r="A2558" s="725"/>
      <c r="B2558" s="726"/>
      <c r="C2558" s="726"/>
      <c r="D2558" s="726"/>
      <c r="E2558" s="726"/>
      <c r="F2558" s="726"/>
      <c r="G2558" s="726"/>
      <c r="H2558" s="726"/>
      <c r="I2558" s="726"/>
      <c r="J2558" s="726"/>
      <c r="K2558" s="727"/>
      <c r="L2558" s="726"/>
      <c r="M2558" s="726"/>
      <c r="N2558" s="726"/>
      <c r="O2558" s="726"/>
      <c r="P2558" s="726"/>
      <c r="Q2558" s="728"/>
    </row>
    <row r="2559" spans="1:39" x14ac:dyDescent="0.25">
      <c r="A2559" s="725"/>
      <c r="B2559" s="726"/>
      <c r="C2559" s="726"/>
      <c r="D2559" s="726"/>
      <c r="E2559" s="726"/>
      <c r="F2559" s="726"/>
      <c r="G2559" s="726"/>
      <c r="H2559" s="726"/>
      <c r="I2559" s="726"/>
      <c r="J2559" s="726"/>
      <c r="K2559" s="727"/>
      <c r="L2559" s="726"/>
      <c r="M2559" s="726"/>
      <c r="N2559" s="726"/>
      <c r="O2559" s="726"/>
      <c r="P2559" s="726"/>
      <c r="Q2559" s="728"/>
    </row>
    <row r="2560" spans="1:39" ht="15.75" thickBot="1" x14ac:dyDescent="0.3">
      <c r="A2560" s="729"/>
      <c r="B2560" s="730"/>
      <c r="C2560" s="730"/>
      <c r="D2560" s="730"/>
      <c r="E2560" s="730"/>
      <c r="F2560" s="730"/>
      <c r="G2560" s="730"/>
      <c r="H2560" s="730"/>
      <c r="I2560" s="730"/>
      <c r="J2560" s="730"/>
      <c r="K2560" s="731"/>
      <c r="L2560" s="730"/>
      <c r="M2560" s="730"/>
      <c r="N2560" s="730"/>
      <c r="O2560" s="730"/>
      <c r="P2560" s="730"/>
      <c r="Q2560" s="732"/>
    </row>
    <row r="2561" spans="1:38" ht="15.75" thickTop="1" x14ac:dyDescent="0.25"/>
    <row r="2562" spans="1:38" x14ac:dyDescent="0.25">
      <c r="B2562" s="1"/>
      <c r="C2562" s="1"/>
    </row>
    <row r="2565" spans="1:38" ht="18.75" x14ac:dyDescent="0.3">
      <c r="B2565" s="2" t="s">
        <v>15</v>
      </c>
      <c r="C2565" s="2"/>
      <c r="D2565" s="2"/>
      <c r="E2565" s="2"/>
      <c r="F2565" s="618"/>
      <c r="G2565" s="2"/>
    </row>
    <row r="2566" spans="1:38" ht="26.25" x14ac:dyDescent="0.4">
      <c r="A2566" s="604"/>
      <c r="B2566" s="868" t="s">
        <v>149</v>
      </c>
      <c r="C2566" s="868"/>
      <c r="D2566" s="868"/>
      <c r="E2566" s="868"/>
      <c r="F2566" s="868"/>
      <c r="G2566" s="868"/>
      <c r="H2566" s="868"/>
      <c r="I2566" s="868"/>
      <c r="J2566" s="868"/>
      <c r="K2566" s="869"/>
      <c r="L2566" s="868"/>
      <c r="M2566" s="868"/>
      <c r="N2566" s="868"/>
      <c r="O2566" s="868"/>
      <c r="S2566" s="3"/>
      <c r="X2566" s="3"/>
      <c r="AA2566" s="3"/>
      <c r="AG2566" s="3"/>
    </row>
    <row r="2567" spans="1:38" ht="21.75" thickBot="1" x14ac:dyDescent="0.4">
      <c r="B2567" s="8"/>
      <c r="C2567" s="8"/>
      <c r="D2567" s="8"/>
      <c r="E2567" s="8"/>
      <c r="F2567" s="214"/>
      <c r="G2567" s="8"/>
      <c r="H2567" s="214"/>
      <c r="I2567" s="196"/>
      <c r="J2567" s="214"/>
      <c r="K2567" s="196"/>
      <c r="L2567" s="214"/>
    </row>
    <row r="2568" spans="1:38" ht="27" customHeight="1" thickBot="1" x14ac:dyDescent="0.3">
      <c r="A2568" s="791" t="s">
        <v>150</v>
      </c>
      <c r="B2568" s="792"/>
      <c r="C2568" s="792"/>
      <c r="D2568" s="792"/>
      <c r="E2568" s="792"/>
      <c r="F2568" s="792"/>
      <c r="G2568" s="792"/>
      <c r="H2568" s="792"/>
      <c r="I2568" s="792"/>
      <c r="J2568" s="792"/>
      <c r="K2568" s="793"/>
      <c r="L2568" s="792"/>
      <c r="M2568" s="792"/>
      <c r="N2568" s="792"/>
      <c r="O2568" s="792"/>
      <c r="P2568" s="792"/>
      <c r="Q2568" s="792"/>
      <c r="R2568" s="792"/>
      <c r="S2568" s="792"/>
      <c r="T2568" s="792"/>
      <c r="U2568" s="792"/>
      <c r="V2568" s="792"/>
      <c r="W2568" s="792"/>
      <c r="X2568" s="792"/>
      <c r="Y2568" s="792"/>
      <c r="Z2568" s="792"/>
      <c r="AA2568" s="792"/>
      <c r="AB2568" s="792"/>
      <c r="AC2568" s="792"/>
      <c r="AD2568" s="792"/>
      <c r="AE2568" s="792"/>
      <c r="AF2568" s="792"/>
      <c r="AG2568" s="792"/>
      <c r="AH2568" s="792"/>
      <c r="AI2568" s="792"/>
      <c r="AJ2568" s="792"/>
      <c r="AK2568" s="792"/>
      <c r="AL2568" s="43"/>
    </row>
    <row r="2569" spans="1:38" ht="33.75" customHeight="1" x14ac:dyDescent="0.25">
      <c r="A2569" s="794" t="s">
        <v>0</v>
      </c>
      <c r="B2569" s="795"/>
      <c r="C2569" s="744" t="s">
        <v>41</v>
      </c>
      <c r="D2569" s="745"/>
      <c r="E2569" s="748" t="s">
        <v>80</v>
      </c>
      <c r="F2569" s="749"/>
      <c r="G2569" s="749"/>
      <c r="H2569" s="749"/>
      <c r="I2569" s="749"/>
      <c r="J2569" s="749"/>
      <c r="K2569" s="750"/>
      <c r="L2569" s="749"/>
      <c r="M2569" s="749"/>
      <c r="N2569" s="802"/>
      <c r="O2569" s="754" t="s">
        <v>78</v>
      </c>
      <c r="P2569" s="755"/>
      <c r="Q2569" s="755"/>
      <c r="R2569" s="755"/>
      <c r="S2569" s="755"/>
      <c r="T2569" s="755"/>
      <c r="U2569" s="755"/>
      <c r="V2569" s="755"/>
      <c r="W2569" s="755"/>
      <c r="X2569" s="755"/>
      <c r="Y2569" s="755"/>
      <c r="Z2569" s="755"/>
      <c r="AA2569" s="755"/>
      <c r="AB2569" s="755"/>
      <c r="AC2569" s="755"/>
      <c r="AD2569" s="755"/>
      <c r="AE2569" s="755"/>
      <c r="AF2569" s="755"/>
      <c r="AG2569" s="755"/>
      <c r="AH2569" s="755"/>
      <c r="AI2569" s="755"/>
      <c r="AJ2569" s="755"/>
      <c r="AK2569" s="755"/>
      <c r="AL2569" s="756"/>
    </row>
    <row r="2570" spans="1:38" ht="51" customHeight="1" thickBot="1" x14ac:dyDescent="0.3">
      <c r="A2570" s="796"/>
      <c r="B2570" s="797"/>
      <c r="C2570" s="800"/>
      <c r="D2570" s="801"/>
      <c r="E2570" s="803"/>
      <c r="F2570" s="804"/>
      <c r="G2570" s="804"/>
      <c r="H2570" s="804"/>
      <c r="I2570" s="804"/>
      <c r="J2570" s="804"/>
      <c r="K2570" s="805"/>
      <c r="L2570" s="804"/>
      <c r="M2570" s="804"/>
      <c r="N2570" s="806"/>
      <c r="O2570" s="859"/>
      <c r="P2570" s="860"/>
      <c r="Q2570" s="860"/>
      <c r="R2570" s="860"/>
      <c r="S2570" s="860"/>
      <c r="T2570" s="860"/>
      <c r="U2570" s="860"/>
      <c r="V2570" s="860"/>
      <c r="W2570" s="860"/>
      <c r="X2570" s="860"/>
      <c r="Y2570" s="860"/>
      <c r="Z2570" s="860"/>
      <c r="AA2570" s="860"/>
      <c r="AB2570" s="860"/>
      <c r="AC2570" s="860"/>
      <c r="AD2570" s="860"/>
      <c r="AE2570" s="860"/>
      <c r="AF2570" s="860"/>
      <c r="AG2570" s="860"/>
      <c r="AH2570" s="860"/>
      <c r="AI2570" s="860"/>
      <c r="AJ2570" s="860"/>
      <c r="AK2570" s="860"/>
      <c r="AL2570" s="861"/>
    </row>
    <row r="2571" spans="1:38" ht="75" customHeight="1" x14ac:dyDescent="0.25">
      <c r="A2571" s="796"/>
      <c r="B2571" s="797"/>
      <c r="C2571" s="862" t="s">
        <v>43</v>
      </c>
      <c r="D2571" s="866" t="s">
        <v>44</v>
      </c>
      <c r="E2571" s="853" t="s">
        <v>59</v>
      </c>
      <c r="F2571" s="854"/>
      <c r="G2571" s="854"/>
      <c r="H2571" s="855"/>
      <c r="I2571" s="845" t="s">
        <v>58</v>
      </c>
      <c r="J2571" s="846"/>
      <c r="K2571" s="847"/>
      <c r="L2571" s="848"/>
      <c r="M2571" s="841" t="s">
        <v>49</v>
      </c>
      <c r="N2571" s="842"/>
      <c r="O2571" s="807" t="s">
        <v>103</v>
      </c>
      <c r="P2571" s="808"/>
      <c r="Q2571" s="808"/>
      <c r="R2571" s="808"/>
      <c r="S2571" s="811" t="s">
        <v>49</v>
      </c>
      <c r="T2571" s="812"/>
      <c r="U2571" s="815" t="s">
        <v>104</v>
      </c>
      <c r="V2571" s="816"/>
      <c r="W2571" s="816"/>
      <c r="X2571" s="816"/>
      <c r="Y2571" s="816"/>
      <c r="Z2571" s="817"/>
      <c r="AA2571" s="821" t="s">
        <v>49</v>
      </c>
      <c r="AB2571" s="822"/>
      <c r="AC2571" s="825" t="s">
        <v>105</v>
      </c>
      <c r="AD2571" s="826"/>
      <c r="AE2571" s="826"/>
      <c r="AF2571" s="827"/>
      <c r="AG2571" s="831" t="s">
        <v>49</v>
      </c>
      <c r="AH2571" s="832"/>
      <c r="AI2571" s="835" t="s">
        <v>23</v>
      </c>
      <c r="AJ2571" s="836"/>
      <c r="AK2571" s="836"/>
      <c r="AL2571" s="837"/>
    </row>
    <row r="2572" spans="1:38" ht="75" customHeight="1" thickBot="1" x14ac:dyDescent="0.3">
      <c r="A2572" s="796"/>
      <c r="B2572" s="797"/>
      <c r="C2572" s="862"/>
      <c r="D2572" s="866"/>
      <c r="E2572" s="856"/>
      <c r="F2572" s="857"/>
      <c r="G2572" s="857"/>
      <c r="H2572" s="858"/>
      <c r="I2572" s="849"/>
      <c r="J2572" s="850"/>
      <c r="K2572" s="851"/>
      <c r="L2572" s="852"/>
      <c r="M2572" s="843"/>
      <c r="N2572" s="844"/>
      <c r="O2572" s="809"/>
      <c r="P2572" s="810"/>
      <c r="Q2572" s="810"/>
      <c r="R2572" s="810"/>
      <c r="S2572" s="813"/>
      <c r="T2572" s="814"/>
      <c r="U2572" s="818"/>
      <c r="V2572" s="819"/>
      <c r="W2572" s="819"/>
      <c r="X2572" s="819"/>
      <c r="Y2572" s="819"/>
      <c r="Z2572" s="820"/>
      <c r="AA2572" s="823"/>
      <c r="AB2572" s="824"/>
      <c r="AC2572" s="828"/>
      <c r="AD2572" s="829"/>
      <c r="AE2572" s="829"/>
      <c r="AF2572" s="830"/>
      <c r="AG2572" s="833"/>
      <c r="AH2572" s="834"/>
      <c r="AI2572" s="838"/>
      <c r="AJ2572" s="839"/>
      <c r="AK2572" s="839"/>
      <c r="AL2572" s="840"/>
    </row>
    <row r="2573" spans="1:38" ht="139.5" customHeight="1" thickBot="1" x14ac:dyDescent="0.3">
      <c r="A2573" s="798"/>
      <c r="B2573" s="799"/>
      <c r="C2573" s="863"/>
      <c r="D2573" s="867"/>
      <c r="E2573" s="91" t="s">
        <v>81</v>
      </c>
      <c r="F2573" s="619" t="s">
        <v>82</v>
      </c>
      <c r="G2573" s="91" t="s">
        <v>83</v>
      </c>
      <c r="H2573" s="619" t="s">
        <v>84</v>
      </c>
      <c r="I2573" s="197" t="s">
        <v>81</v>
      </c>
      <c r="J2573" s="64" t="s">
        <v>92</v>
      </c>
      <c r="K2573" s="197" t="s">
        <v>93</v>
      </c>
      <c r="L2573" s="64" t="s">
        <v>94</v>
      </c>
      <c r="M2573" s="98" t="s">
        <v>85</v>
      </c>
      <c r="N2573" s="207" t="s">
        <v>86</v>
      </c>
      <c r="O2573" s="100" t="s">
        <v>87</v>
      </c>
      <c r="P2573" s="102" t="s">
        <v>101</v>
      </c>
      <c r="Q2573" s="100" t="s">
        <v>88</v>
      </c>
      <c r="R2573" s="102" t="s">
        <v>102</v>
      </c>
      <c r="S2573" s="103" t="s">
        <v>89</v>
      </c>
      <c r="T2573" s="213" t="s">
        <v>90</v>
      </c>
      <c r="U2573" s="104" t="s">
        <v>87</v>
      </c>
      <c r="V2573" s="107" t="s">
        <v>106</v>
      </c>
      <c r="W2573" s="105" t="s">
        <v>107</v>
      </c>
      <c r="X2573" s="108" t="s">
        <v>88</v>
      </c>
      <c r="Y2573" s="107" t="s">
        <v>108</v>
      </c>
      <c r="Z2573" s="105" t="s">
        <v>109</v>
      </c>
      <c r="AA2573" s="110" t="s">
        <v>95</v>
      </c>
      <c r="AB2573" s="111" t="s">
        <v>96</v>
      </c>
      <c r="AC2573" s="112" t="s">
        <v>87</v>
      </c>
      <c r="AD2573" s="113" t="s">
        <v>101</v>
      </c>
      <c r="AE2573" s="112" t="s">
        <v>88</v>
      </c>
      <c r="AF2573" s="113" t="s">
        <v>102</v>
      </c>
      <c r="AG2573" s="114" t="s">
        <v>91</v>
      </c>
      <c r="AH2573" s="115" t="s">
        <v>110</v>
      </c>
      <c r="AI2573" s="120" t="s">
        <v>111</v>
      </c>
      <c r="AJ2573" s="121" t="s">
        <v>112</v>
      </c>
      <c r="AK2573" s="122" t="s">
        <v>39</v>
      </c>
      <c r="AL2573" s="124" t="s">
        <v>57</v>
      </c>
    </row>
    <row r="2574" spans="1:38" ht="38.25" customHeight="1" thickBot="1" x14ac:dyDescent="0.3">
      <c r="A2574" s="708" t="s">
        <v>1</v>
      </c>
      <c r="B2574" s="712"/>
      <c r="C2574" s="5" t="s">
        <v>2</v>
      </c>
      <c r="D2574" s="70" t="s">
        <v>3</v>
      </c>
      <c r="E2574" s="5" t="s">
        <v>4</v>
      </c>
      <c r="F2574" s="208" t="s">
        <v>5</v>
      </c>
      <c r="G2574" s="5" t="s">
        <v>33</v>
      </c>
      <c r="H2574" s="208" t="s">
        <v>34</v>
      </c>
      <c r="I2574" s="198" t="s">
        <v>18</v>
      </c>
      <c r="J2574" s="208" t="s">
        <v>19</v>
      </c>
      <c r="K2574" s="198" t="s">
        <v>20</v>
      </c>
      <c r="L2574" s="208" t="s">
        <v>21</v>
      </c>
      <c r="M2574" s="5" t="s">
        <v>22</v>
      </c>
      <c r="N2574" s="208" t="s">
        <v>35</v>
      </c>
      <c r="O2574" s="5" t="s">
        <v>36</v>
      </c>
      <c r="P2574" s="208" t="s">
        <v>37</v>
      </c>
      <c r="Q2574" s="5" t="s">
        <v>38</v>
      </c>
      <c r="R2574" s="208" t="s">
        <v>24</v>
      </c>
      <c r="S2574" s="5" t="s">
        <v>25</v>
      </c>
      <c r="T2574" s="208" t="s">
        <v>26</v>
      </c>
      <c r="U2574" s="5" t="s">
        <v>27</v>
      </c>
      <c r="V2574" s="321" t="s">
        <v>28</v>
      </c>
      <c r="W2574" s="208" t="s">
        <v>29</v>
      </c>
      <c r="X2574" s="70" t="s">
        <v>30</v>
      </c>
      <c r="Y2574" s="208" t="s">
        <v>31</v>
      </c>
      <c r="Z2574" s="208" t="s">
        <v>32</v>
      </c>
      <c r="AA2574" s="5" t="s">
        <v>51</v>
      </c>
      <c r="AB2574" s="5" t="s">
        <v>52</v>
      </c>
      <c r="AC2574" s="5" t="s">
        <v>53</v>
      </c>
      <c r="AD2574" s="5" t="s">
        <v>54</v>
      </c>
      <c r="AE2574" s="5" t="s">
        <v>55</v>
      </c>
      <c r="AF2574" s="5" t="s">
        <v>56</v>
      </c>
      <c r="AG2574" s="5" t="s">
        <v>60</v>
      </c>
      <c r="AH2574" s="5" t="s">
        <v>61</v>
      </c>
      <c r="AI2574" s="5" t="s">
        <v>62</v>
      </c>
      <c r="AJ2574" s="70" t="s">
        <v>63</v>
      </c>
      <c r="AK2574" s="5" t="s">
        <v>64</v>
      </c>
      <c r="AL2574" s="71" t="s">
        <v>65</v>
      </c>
    </row>
    <row r="2575" spans="1:38" ht="99" customHeight="1" x14ac:dyDescent="0.25">
      <c r="A2575" s="12">
        <v>1</v>
      </c>
      <c r="B2575" s="13" t="s">
        <v>11</v>
      </c>
      <c r="C2575" s="713">
        <v>79137.7</v>
      </c>
      <c r="D2575" s="716">
        <f>C2575-AH2588</f>
        <v>78947.61</v>
      </c>
      <c r="E2575" s="76"/>
      <c r="F2575" s="446"/>
      <c r="G2575" s="76"/>
      <c r="H2575" s="446"/>
      <c r="I2575" s="451"/>
      <c r="J2575" s="41"/>
      <c r="K2575" s="451"/>
      <c r="L2575" s="446"/>
      <c r="M2575" s="76"/>
      <c r="N2575" s="234"/>
      <c r="O2575" s="76"/>
      <c r="P2575" s="234"/>
      <c r="Q2575" s="76"/>
      <c r="R2575" s="234"/>
      <c r="S2575" s="76"/>
      <c r="T2575" s="41"/>
      <c r="U2575" s="76"/>
      <c r="V2575" s="235"/>
      <c r="W2575" s="234"/>
      <c r="X2575" s="76"/>
      <c r="Y2575" s="235"/>
      <c r="Z2575" s="234"/>
      <c r="AA2575" s="76"/>
      <c r="AB2575" s="41"/>
      <c r="AC2575" s="76"/>
      <c r="AD2575" s="41"/>
      <c r="AE2575" s="76"/>
      <c r="AF2575" s="41"/>
      <c r="AG2575" s="76">
        <f>U2575+X2575+AC2575+AE2575</f>
        <v>0</v>
      </c>
      <c r="AH2575" s="41">
        <f>W2575+Z2575+AD2575+AF2575</f>
        <v>0</v>
      </c>
      <c r="AI2575" s="39">
        <f>AD2575/(C2575-AH2582)</f>
        <v>0</v>
      </c>
      <c r="AJ2575" s="90">
        <f>AF2575/(C2575-AH2582)</f>
        <v>0</v>
      </c>
      <c r="AK2575" s="123"/>
      <c r="AL2575" s="125">
        <f>AH2575/C2575</f>
        <v>0</v>
      </c>
    </row>
    <row r="2576" spans="1:38" ht="87" customHeight="1" x14ac:dyDescent="0.25">
      <c r="A2576" s="14">
        <v>2</v>
      </c>
      <c r="B2576" s="15" t="s">
        <v>6</v>
      </c>
      <c r="C2576" s="714"/>
      <c r="D2576" s="717"/>
      <c r="E2576" s="467">
        <v>0</v>
      </c>
      <c r="F2576" s="468">
        <v>0</v>
      </c>
      <c r="G2576" s="434">
        <v>3</v>
      </c>
      <c r="H2576" s="475">
        <v>67122.820000000007</v>
      </c>
      <c r="I2576" s="199">
        <v>0</v>
      </c>
      <c r="J2576" s="437">
        <v>0</v>
      </c>
      <c r="K2576" s="199">
        <v>3</v>
      </c>
      <c r="L2576" s="437">
        <v>67122.820000000007</v>
      </c>
      <c r="M2576" s="248">
        <f t="shared" ref="M2576" si="1798">SUM(I2576,K2576)</f>
        <v>3</v>
      </c>
      <c r="N2576" s="249">
        <f t="shared" ref="N2576" si="1799">SUM(J2576,L2576)</f>
        <v>67122.820000000007</v>
      </c>
      <c r="O2576" s="436">
        <v>0</v>
      </c>
      <c r="P2576" s="428">
        <v>0</v>
      </c>
      <c r="Q2576" s="436">
        <v>0</v>
      </c>
      <c r="R2576" s="428">
        <v>0</v>
      </c>
      <c r="S2576" s="245">
        <f t="shared" ref="S2576" si="1800">O2576+Q2576</f>
        <v>0</v>
      </c>
      <c r="T2576" s="246">
        <f t="shared" ref="T2576" si="1801">P2576+R2576</f>
        <v>0</v>
      </c>
      <c r="U2576" s="668">
        <v>0</v>
      </c>
      <c r="V2576" s="669">
        <v>0</v>
      </c>
      <c r="W2576" s="667">
        <v>0</v>
      </c>
      <c r="X2576" s="673">
        <v>1</v>
      </c>
      <c r="Y2576" s="669">
        <v>21715.13</v>
      </c>
      <c r="Z2576" s="667">
        <v>190.09</v>
      </c>
      <c r="AA2576" s="239">
        <f t="shared" ref="AA2576" si="1802">U2576+X2576</f>
        <v>1</v>
      </c>
      <c r="AB2576" s="229">
        <f t="shared" ref="AB2576" si="1803">W2576+Z2576</f>
        <v>190.09</v>
      </c>
      <c r="AC2576" s="425">
        <v>0</v>
      </c>
      <c r="AD2576" s="431">
        <v>0</v>
      </c>
      <c r="AE2576" s="425">
        <v>0</v>
      </c>
      <c r="AF2576" s="431">
        <v>0</v>
      </c>
      <c r="AG2576" s="261">
        <f t="shared" ref="AG2576:AG2579" si="1804">U2576+X2576+AC2576+AE2576</f>
        <v>1</v>
      </c>
      <c r="AH2576" s="262">
        <f t="shared" ref="AH2576:AH2579" si="1805">W2576+Z2576+AD2576+AF2576</f>
        <v>190.09</v>
      </c>
      <c r="AI2576" s="67">
        <f>AD2576/(C2575-AH2582)</f>
        <v>0</v>
      </c>
      <c r="AJ2576" s="66">
        <f>AF2576/(C2575-AH2582)</f>
        <v>0</v>
      </c>
      <c r="AK2576" s="123"/>
      <c r="AL2576" s="126">
        <f>AH2576/C2575</f>
        <v>2.4020157270175911E-3</v>
      </c>
    </row>
    <row r="2577" spans="1:38" ht="85.5" customHeight="1" x14ac:dyDescent="0.25">
      <c r="A2577" s="14">
        <v>3</v>
      </c>
      <c r="B2577" s="15" t="s">
        <v>13</v>
      </c>
      <c r="C2577" s="714"/>
      <c r="D2577" s="717"/>
      <c r="E2577" s="500"/>
      <c r="F2577" s="501"/>
      <c r="G2577" s="502"/>
      <c r="H2577" s="503"/>
      <c r="I2577" s="504"/>
      <c r="J2577" s="503"/>
      <c r="K2577" s="504"/>
      <c r="L2577" s="503"/>
      <c r="M2577" s="267"/>
      <c r="N2577" s="266"/>
      <c r="O2577" s="502"/>
      <c r="P2577" s="503"/>
      <c r="Q2577" s="502"/>
      <c r="R2577" s="503"/>
      <c r="S2577" s="267"/>
      <c r="T2577" s="266"/>
      <c r="U2577" s="699"/>
      <c r="V2577" s="702"/>
      <c r="W2577" s="700"/>
      <c r="X2577" s="701"/>
      <c r="Y2577" s="702"/>
      <c r="Z2577" s="700"/>
      <c r="AA2577" s="267"/>
      <c r="AB2577" s="266"/>
      <c r="AC2577" s="502"/>
      <c r="AD2577" s="503"/>
      <c r="AE2577" s="502"/>
      <c r="AF2577" s="503"/>
      <c r="AG2577" s="267">
        <f t="shared" si="1804"/>
        <v>0</v>
      </c>
      <c r="AH2577" s="266">
        <f t="shared" si="1805"/>
        <v>0</v>
      </c>
      <c r="AI2577" s="169">
        <f>AD2577/(C2575-AH2582)</f>
        <v>0</v>
      </c>
      <c r="AJ2577" s="170">
        <f>AF2577/(C2575-AH2582)</f>
        <v>0</v>
      </c>
      <c r="AK2577" s="171"/>
      <c r="AL2577" s="172">
        <f>AH2577/C2575</f>
        <v>0</v>
      </c>
    </row>
    <row r="2578" spans="1:38" ht="101.25" customHeight="1" x14ac:dyDescent="0.25">
      <c r="A2578" s="14">
        <v>4</v>
      </c>
      <c r="B2578" s="15" t="s">
        <v>14</v>
      </c>
      <c r="C2578" s="714"/>
      <c r="D2578" s="717"/>
      <c r="E2578" s="500"/>
      <c r="F2578" s="501"/>
      <c r="G2578" s="502"/>
      <c r="H2578" s="503"/>
      <c r="I2578" s="504"/>
      <c r="J2578" s="503"/>
      <c r="K2578" s="504"/>
      <c r="L2578" s="503"/>
      <c r="M2578" s="267"/>
      <c r="N2578" s="266"/>
      <c r="O2578" s="502"/>
      <c r="P2578" s="503"/>
      <c r="Q2578" s="502"/>
      <c r="R2578" s="503"/>
      <c r="S2578" s="267"/>
      <c r="T2578" s="266"/>
      <c r="U2578" s="699"/>
      <c r="V2578" s="702"/>
      <c r="W2578" s="700"/>
      <c r="X2578" s="701"/>
      <c r="Y2578" s="702"/>
      <c r="Z2578" s="700"/>
      <c r="AA2578" s="267"/>
      <c r="AB2578" s="266"/>
      <c r="AC2578" s="502"/>
      <c r="AD2578" s="503"/>
      <c r="AE2578" s="502"/>
      <c r="AF2578" s="503"/>
      <c r="AG2578" s="267">
        <f t="shared" si="1804"/>
        <v>0</v>
      </c>
      <c r="AH2578" s="266">
        <f t="shared" si="1805"/>
        <v>0</v>
      </c>
      <c r="AI2578" s="169">
        <f>AD2578/(C2575-AH2582)</f>
        <v>0</v>
      </c>
      <c r="AJ2578" s="170">
        <f>AF2578/(C2575-AH2582)</f>
        <v>0</v>
      </c>
      <c r="AK2578" s="171"/>
      <c r="AL2578" s="172">
        <f>AH2578/C2575</f>
        <v>0</v>
      </c>
    </row>
    <row r="2579" spans="1:38" ht="138" customHeight="1" x14ac:dyDescent="0.25">
      <c r="A2579" s="14">
        <v>5</v>
      </c>
      <c r="B2579" s="15" t="s">
        <v>99</v>
      </c>
      <c r="C2579" s="714"/>
      <c r="D2579" s="717"/>
      <c r="E2579" s="467">
        <v>1</v>
      </c>
      <c r="F2579" s="468">
        <v>19449.82</v>
      </c>
      <c r="G2579" s="434">
        <v>2</v>
      </c>
      <c r="H2579" s="475">
        <f>6007.44+6007.44</f>
        <v>12014.88</v>
      </c>
      <c r="I2579" s="199">
        <v>0</v>
      </c>
      <c r="J2579" s="437">
        <v>0</v>
      </c>
      <c r="K2579" s="199">
        <v>2</v>
      </c>
      <c r="L2579" s="437">
        <v>12014.88</v>
      </c>
      <c r="M2579" s="248">
        <f t="shared" ref="M2579" si="1806">SUM(I2579,K2579)</f>
        <v>2</v>
      </c>
      <c r="N2579" s="249">
        <f t="shared" ref="N2579" si="1807">SUM(J2579,L2579)</f>
        <v>12014.88</v>
      </c>
      <c r="O2579" s="436">
        <v>0</v>
      </c>
      <c r="P2579" s="428">
        <v>0</v>
      </c>
      <c r="Q2579" s="436">
        <v>0</v>
      </c>
      <c r="R2579" s="428">
        <v>0</v>
      </c>
      <c r="S2579" s="245">
        <f t="shared" ref="S2579" si="1808">O2579+Q2579</f>
        <v>0</v>
      </c>
      <c r="T2579" s="246">
        <f t="shared" ref="T2579" si="1809">P2579+R2579</f>
        <v>0</v>
      </c>
      <c r="U2579" s="668">
        <v>0</v>
      </c>
      <c r="V2579" s="669">
        <v>0</v>
      </c>
      <c r="W2579" s="667">
        <v>0</v>
      </c>
      <c r="X2579" s="673">
        <v>0</v>
      </c>
      <c r="Y2579" s="669">
        <v>0</v>
      </c>
      <c r="Z2579" s="667">
        <v>0</v>
      </c>
      <c r="AA2579" s="239">
        <f t="shared" ref="AA2579" si="1810">U2579+X2579</f>
        <v>0</v>
      </c>
      <c r="AB2579" s="229">
        <f t="shared" ref="AB2579" si="1811">W2579+Z2579</f>
        <v>0</v>
      </c>
      <c r="AC2579" s="425">
        <v>0</v>
      </c>
      <c r="AD2579" s="431">
        <v>0</v>
      </c>
      <c r="AE2579" s="425">
        <v>0</v>
      </c>
      <c r="AF2579" s="431">
        <v>0</v>
      </c>
      <c r="AG2579" s="261">
        <f t="shared" si="1804"/>
        <v>0</v>
      </c>
      <c r="AH2579" s="262">
        <f t="shared" si="1805"/>
        <v>0</v>
      </c>
      <c r="AI2579" s="67">
        <f>AD2579/(C2575-AH2582)</f>
        <v>0</v>
      </c>
      <c r="AJ2579" s="66">
        <f>AF2579/(C2575-AH2582)</f>
        <v>0</v>
      </c>
      <c r="AK2579" s="123"/>
      <c r="AL2579" s="126">
        <f>AH2579/C2575</f>
        <v>0</v>
      </c>
    </row>
    <row r="2580" spans="1:38" ht="116.25" customHeight="1" x14ac:dyDescent="0.25">
      <c r="A2580" s="14">
        <v>6</v>
      </c>
      <c r="B2580" s="15" t="s">
        <v>16</v>
      </c>
      <c r="C2580" s="714"/>
      <c r="D2580" s="717"/>
      <c r="E2580" s="163"/>
      <c r="F2580" s="501"/>
      <c r="G2580" s="165"/>
      <c r="H2580" s="503"/>
      <c r="I2580" s="504"/>
      <c r="J2580" s="166"/>
      <c r="K2580" s="504"/>
      <c r="L2580" s="503"/>
      <c r="M2580" s="167"/>
      <c r="N2580" s="266"/>
      <c r="O2580" s="165"/>
      <c r="P2580" s="266"/>
      <c r="Q2580" s="165"/>
      <c r="R2580" s="266"/>
      <c r="S2580" s="167"/>
      <c r="T2580" s="166"/>
      <c r="U2580" s="165"/>
      <c r="V2580" s="168"/>
      <c r="W2580" s="266"/>
      <c r="X2580" s="167"/>
      <c r="Y2580" s="168"/>
      <c r="Z2580" s="266"/>
      <c r="AA2580" s="167"/>
      <c r="AB2580" s="166"/>
      <c r="AC2580" s="165"/>
      <c r="AD2580" s="166"/>
      <c r="AE2580" s="165"/>
      <c r="AF2580" s="166"/>
      <c r="AG2580" s="167">
        <f t="shared" ref="AG2580:AG2587" si="1812">U2580+X2580+AC2580+AE2580</f>
        <v>0</v>
      </c>
      <c r="AH2580" s="166">
        <f t="shared" ref="AH2580:AH2587" si="1813">W2580+Z2580+AD2580+AF2580</f>
        <v>0</v>
      </c>
      <c r="AI2580" s="169">
        <f>AD2580/(C2575-AH2582)</f>
        <v>0</v>
      </c>
      <c r="AJ2580" s="170">
        <f>AF2580/(C2575-AH2582)</f>
        <v>0</v>
      </c>
      <c r="AK2580" s="171"/>
      <c r="AL2580" s="172">
        <f>AH2580/C2575</f>
        <v>0</v>
      </c>
    </row>
    <row r="2581" spans="1:38" ht="65.25" customHeight="1" x14ac:dyDescent="0.25">
      <c r="A2581" s="14">
        <v>7</v>
      </c>
      <c r="B2581" s="15" t="s">
        <v>98</v>
      </c>
      <c r="C2581" s="714"/>
      <c r="D2581" s="717"/>
      <c r="E2581" s="163"/>
      <c r="F2581" s="501"/>
      <c r="G2581" s="165"/>
      <c r="H2581" s="503"/>
      <c r="I2581" s="504"/>
      <c r="J2581" s="166"/>
      <c r="K2581" s="504"/>
      <c r="L2581" s="503"/>
      <c r="M2581" s="167"/>
      <c r="N2581" s="266"/>
      <c r="O2581" s="165"/>
      <c r="P2581" s="266"/>
      <c r="Q2581" s="165"/>
      <c r="R2581" s="266"/>
      <c r="S2581" s="167"/>
      <c r="T2581" s="166"/>
      <c r="U2581" s="165"/>
      <c r="V2581" s="168"/>
      <c r="W2581" s="266"/>
      <c r="X2581" s="167"/>
      <c r="Y2581" s="168"/>
      <c r="Z2581" s="266"/>
      <c r="AA2581" s="167"/>
      <c r="AB2581" s="188"/>
      <c r="AC2581" s="165"/>
      <c r="AD2581" s="166"/>
      <c r="AE2581" s="165"/>
      <c r="AF2581" s="166"/>
      <c r="AG2581" s="162">
        <f t="shared" si="1812"/>
        <v>0</v>
      </c>
      <c r="AH2581" s="166">
        <f t="shared" si="1813"/>
        <v>0</v>
      </c>
      <c r="AI2581" s="169">
        <f>AD2581/(C2575-AH2582)</f>
        <v>0</v>
      </c>
      <c r="AJ2581" s="170">
        <f>AF2581/(C2575-AH2582)</f>
        <v>0</v>
      </c>
      <c r="AK2581" s="171"/>
      <c r="AL2581" s="173">
        <f>AH2581/C2575</f>
        <v>0</v>
      </c>
    </row>
    <row r="2582" spans="1:38" ht="59.25" customHeight="1" x14ac:dyDescent="0.25">
      <c r="A2582" s="14">
        <v>8</v>
      </c>
      <c r="B2582" s="15" t="s">
        <v>97</v>
      </c>
      <c r="C2582" s="714"/>
      <c r="D2582" s="717"/>
      <c r="E2582" s="189"/>
      <c r="F2582" s="190"/>
      <c r="G2582" s="174"/>
      <c r="H2582" s="175"/>
      <c r="I2582" s="504"/>
      <c r="J2582" s="166"/>
      <c r="K2582" s="504"/>
      <c r="L2582" s="503"/>
      <c r="M2582" s="191"/>
      <c r="N2582" s="265"/>
      <c r="O2582" s="174"/>
      <c r="P2582" s="175"/>
      <c r="Q2582" s="174"/>
      <c r="R2582" s="175"/>
      <c r="S2582" s="191"/>
      <c r="T2582" s="164"/>
      <c r="U2582" s="165"/>
      <c r="V2582" s="168"/>
      <c r="W2582" s="266"/>
      <c r="X2582" s="167"/>
      <c r="Y2582" s="168"/>
      <c r="Z2582" s="266"/>
      <c r="AA2582" s="191"/>
      <c r="AB2582" s="164"/>
      <c r="AC2582" s="165"/>
      <c r="AD2582" s="166"/>
      <c r="AE2582" s="165"/>
      <c r="AF2582" s="166"/>
      <c r="AG2582" s="167">
        <f t="shared" si="1812"/>
        <v>0</v>
      </c>
      <c r="AH2582" s="166">
        <f t="shared" si="1813"/>
        <v>0</v>
      </c>
      <c r="AI2582" s="169" t="e">
        <f t="shared" ref="AI2582" si="1814">AD2582/(C2577-AH2584)</f>
        <v>#DIV/0!</v>
      </c>
      <c r="AJ2582" s="170">
        <f>AF2582/(C2575-AH2582)</f>
        <v>0</v>
      </c>
      <c r="AK2582" s="171">
        <f>AH2588/C2575</f>
        <v>2.4020157270175911E-3</v>
      </c>
      <c r="AL2582" s="172">
        <f>AH2582/C2575</f>
        <v>0</v>
      </c>
    </row>
    <row r="2583" spans="1:38" ht="60" customHeight="1" x14ac:dyDescent="0.25">
      <c r="A2583" s="14">
        <v>9</v>
      </c>
      <c r="B2583" s="15" t="s">
        <v>7</v>
      </c>
      <c r="C2583" s="714"/>
      <c r="D2583" s="717"/>
      <c r="E2583" s="163"/>
      <c r="F2583" s="501"/>
      <c r="G2583" s="165"/>
      <c r="H2583" s="503"/>
      <c r="I2583" s="504"/>
      <c r="J2583" s="166"/>
      <c r="K2583" s="504"/>
      <c r="L2583" s="503"/>
      <c r="M2583" s="167"/>
      <c r="N2583" s="266"/>
      <c r="O2583" s="165"/>
      <c r="P2583" s="266"/>
      <c r="Q2583" s="165"/>
      <c r="R2583" s="266"/>
      <c r="S2583" s="167"/>
      <c r="T2583" s="166"/>
      <c r="U2583" s="165"/>
      <c r="V2583" s="168"/>
      <c r="W2583" s="266"/>
      <c r="X2583" s="167"/>
      <c r="Y2583" s="168"/>
      <c r="Z2583" s="266"/>
      <c r="AA2583" s="167"/>
      <c r="AB2583" s="166"/>
      <c r="AC2583" s="165"/>
      <c r="AD2583" s="166"/>
      <c r="AE2583" s="165"/>
      <c r="AF2583" s="166"/>
      <c r="AG2583" s="167">
        <f t="shared" si="1812"/>
        <v>0</v>
      </c>
      <c r="AH2583" s="166">
        <f t="shared" si="1813"/>
        <v>0</v>
      </c>
      <c r="AI2583" s="169">
        <f>AD2583/(C2575-AH2582)</f>
        <v>0</v>
      </c>
      <c r="AJ2583" s="170">
        <f>AF2583/(C2575-AH2582)</f>
        <v>0</v>
      </c>
      <c r="AK2583" s="171"/>
      <c r="AL2583" s="172">
        <f>AH2583/C2575</f>
        <v>0</v>
      </c>
    </row>
    <row r="2584" spans="1:38" ht="73.5" customHeight="1" x14ac:dyDescent="0.25">
      <c r="A2584" s="14">
        <v>10</v>
      </c>
      <c r="B2584" s="15" t="s">
        <v>8</v>
      </c>
      <c r="C2584" s="714"/>
      <c r="D2584" s="717"/>
      <c r="E2584" s="163"/>
      <c r="F2584" s="501"/>
      <c r="G2584" s="165"/>
      <c r="H2584" s="503"/>
      <c r="I2584" s="504"/>
      <c r="J2584" s="166"/>
      <c r="K2584" s="504"/>
      <c r="L2584" s="503"/>
      <c r="M2584" s="167"/>
      <c r="N2584" s="266"/>
      <c r="O2584" s="165"/>
      <c r="P2584" s="266"/>
      <c r="Q2584" s="165"/>
      <c r="R2584" s="266"/>
      <c r="S2584" s="167"/>
      <c r="T2584" s="166"/>
      <c r="U2584" s="165"/>
      <c r="V2584" s="168"/>
      <c r="W2584" s="266"/>
      <c r="X2584" s="167"/>
      <c r="Y2584" s="168"/>
      <c r="Z2584" s="266"/>
      <c r="AA2584" s="167"/>
      <c r="AB2584" s="166"/>
      <c r="AC2584" s="174"/>
      <c r="AD2584" s="175"/>
      <c r="AE2584" s="174"/>
      <c r="AF2584" s="175"/>
      <c r="AG2584" s="167">
        <f t="shared" si="1812"/>
        <v>0</v>
      </c>
      <c r="AH2584" s="166">
        <f t="shared" si="1813"/>
        <v>0</v>
      </c>
      <c r="AI2584" s="169">
        <f>AD2584/(C2575-AH2582)</f>
        <v>0</v>
      </c>
      <c r="AJ2584" s="170">
        <f>AF2584/(C2575-AH2582)</f>
        <v>0</v>
      </c>
      <c r="AK2584" s="171"/>
      <c r="AL2584" s="172">
        <f>AH2584/C2575</f>
        <v>0</v>
      </c>
    </row>
    <row r="2585" spans="1:38" ht="120" customHeight="1" x14ac:dyDescent="0.25">
      <c r="A2585" s="14">
        <v>11</v>
      </c>
      <c r="B2585" s="15" t="s">
        <v>12</v>
      </c>
      <c r="C2585" s="714"/>
      <c r="D2585" s="717"/>
      <c r="E2585" s="163"/>
      <c r="F2585" s="501"/>
      <c r="G2585" s="165"/>
      <c r="H2585" s="503"/>
      <c r="I2585" s="504"/>
      <c r="J2585" s="166"/>
      <c r="K2585" s="504"/>
      <c r="L2585" s="503"/>
      <c r="M2585" s="167"/>
      <c r="N2585" s="266"/>
      <c r="O2585" s="165"/>
      <c r="P2585" s="266"/>
      <c r="Q2585" s="165"/>
      <c r="R2585" s="266"/>
      <c r="S2585" s="167"/>
      <c r="T2585" s="166"/>
      <c r="U2585" s="165"/>
      <c r="V2585" s="168"/>
      <c r="W2585" s="266"/>
      <c r="X2585" s="167"/>
      <c r="Y2585" s="168"/>
      <c r="Z2585" s="266"/>
      <c r="AA2585" s="167"/>
      <c r="AB2585" s="166"/>
      <c r="AC2585" s="165"/>
      <c r="AD2585" s="166"/>
      <c r="AE2585" s="165"/>
      <c r="AF2585" s="166"/>
      <c r="AG2585" s="167">
        <f t="shared" si="1812"/>
        <v>0</v>
      </c>
      <c r="AH2585" s="166">
        <f t="shared" si="1813"/>
        <v>0</v>
      </c>
      <c r="AI2585" s="169">
        <f>AD2585/(C2575-AH2582)</f>
        <v>0</v>
      </c>
      <c r="AJ2585" s="170">
        <f>AF2585/(C2575-AH2582)</f>
        <v>0</v>
      </c>
      <c r="AK2585" s="171"/>
      <c r="AL2585" s="172">
        <f>AH2585/C2575</f>
        <v>0</v>
      </c>
    </row>
    <row r="2586" spans="1:38" ht="63.75" customHeight="1" x14ac:dyDescent="0.25">
      <c r="A2586" s="14">
        <v>12</v>
      </c>
      <c r="B2586" s="15" t="s">
        <v>9</v>
      </c>
      <c r="C2586" s="714"/>
      <c r="D2586" s="717"/>
      <c r="E2586" s="163"/>
      <c r="F2586" s="501"/>
      <c r="G2586" s="165"/>
      <c r="H2586" s="503"/>
      <c r="I2586" s="504"/>
      <c r="J2586" s="166"/>
      <c r="K2586" s="504"/>
      <c r="L2586" s="503"/>
      <c r="M2586" s="167"/>
      <c r="N2586" s="266"/>
      <c r="O2586" s="165"/>
      <c r="P2586" s="266"/>
      <c r="Q2586" s="165"/>
      <c r="R2586" s="266"/>
      <c r="S2586" s="167"/>
      <c r="T2586" s="166"/>
      <c r="U2586" s="165"/>
      <c r="V2586" s="168"/>
      <c r="W2586" s="266"/>
      <c r="X2586" s="167"/>
      <c r="Y2586" s="168"/>
      <c r="Z2586" s="266"/>
      <c r="AA2586" s="167"/>
      <c r="AB2586" s="166"/>
      <c r="AC2586" s="165"/>
      <c r="AD2586" s="166"/>
      <c r="AE2586" s="165"/>
      <c r="AF2586" s="166"/>
      <c r="AG2586" s="167">
        <f t="shared" si="1812"/>
        <v>0</v>
      </c>
      <c r="AH2586" s="166">
        <f t="shared" si="1813"/>
        <v>0</v>
      </c>
      <c r="AI2586" s="169">
        <f>AD2586/(C2575-AH2582)</f>
        <v>0</v>
      </c>
      <c r="AJ2586" s="170">
        <f>AF2586/(C2575-AH2582)</f>
        <v>0</v>
      </c>
      <c r="AK2586" s="171"/>
      <c r="AL2586" s="172">
        <f>AH2586/C2575</f>
        <v>0</v>
      </c>
    </row>
    <row r="2587" spans="1:38" ht="62.25" customHeight="1" thickBot="1" x14ac:dyDescent="0.3">
      <c r="A2587" s="16">
        <v>13</v>
      </c>
      <c r="B2587" s="17" t="s">
        <v>10</v>
      </c>
      <c r="C2587" s="715"/>
      <c r="D2587" s="718"/>
      <c r="E2587" s="176"/>
      <c r="F2587" s="177"/>
      <c r="G2587" s="178"/>
      <c r="H2587" s="179"/>
      <c r="I2587" s="269"/>
      <c r="J2587" s="180"/>
      <c r="K2587" s="269"/>
      <c r="L2587" s="268"/>
      <c r="M2587" s="181"/>
      <c r="N2587" s="268"/>
      <c r="O2587" s="178"/>
      <c r="P2587" s="179"/>
      <c r="Q2587" s="178"/>
      <c r="R2587" s="179"/>
      <c r="S2587" s="182"/>
      <c r="T2587" s="179"/>
      <c r="U2587" s="178"/>
      <c r="V2587" s="183"/>
      <c r="W2587" s="179"/>
      <c r="X2587" s="182"/>
      <c r="Y2587" s="183"/>
      <c r="Z2587" s="179"/>
      <c r="AA2587" s="182"/>
      <c r="AB2587" s="179"/>
      <c r="AC2587" s="178"/>
      <c r="AD2587" s="179"/>
      <c r="AE2587" s="178"/>
      <c r="AF2587" s="179"/>
      <c r="AG2587" s="182">
        <f t="shared" si="1812"/>
        <v>0</v>
      </c>
      <c r="AH2587" s="179">
        <f t="shared" si="1813"/>
        <v>0</v>
      </c>
      <c r="AI2587" s="184">
        <f>AD2587/(C2575-AH2582)</f>
        <v>0</v>
      </c>
      <c r="AJ2587" s="185">
        <f>AF2587/(C2575-AH2582)</f>
        <v>0</v>
      </c>
      <c r="AK2587" s="186"/>
      <c r="AL2587" s="187">
        <f>AH2587/C2575</f>
        <v>0</v>
      </c>
    </row>
    <row r="2588" spans="1:38" ht="29.25" customHeight="1" thickBot="1" x14ac:dyDescent="0.3">
      <c r="A2588" s="719" t="s">
        <v>40</v>
      </c>
      <c r="B2588" s="720"/>
      <c r="C2588" s="11">
        <f>C2575</f>
        <v>79137.7</v>
      </c>
      <c r="D2588" s="11">
        <f>D2575</f>
        <v>78947.61</v>
      </c>
      <c r="E2588" s="56">
        <f t="shared" ref="E2588:L2588" si="1815">SUM(E2575:E2587)</f>
        <v>1</v>
      </c>
      <c r="F2588" s="236">
        <f t="shared" si="1815"/>
        <v>19449.82</v>
      </c>
      <c r="G2588" s="56">
        <f t="shared" si="1815"/>
        <v>5</v>
      </c>
      <c r="H2588" s="236">
        <f t="shared" si="1815"/>
        <v>79137.700000000012</v>
      </c>
      <c r="I2588" s="241">
        <f t="shared" si="1815"/>
        <v>0</v>
      </c>
      <c r="J2588" s="57">
        <f t="shared" si="1815"/>
        <v>0</v>
      </c>
      <c r="K2588" s="241">
        <f t="shared" si="1815"/>
        <v>5</v>
      </c>
      <c r="L2588" s="244">
        <f t="shared" si="1815"/>
        <v>79137.700000000012</v>
      </c>
      <c r="M2588" s="51">
        <f>SUM(M2575:M2587)</f>
        <v>5</v>
      </c>
      <c r="N2588" s="244">
        <f>SUM(N2575:N2587)</f>
        <v>79137.700000000012</v>
      </c>
      <c r="O2588" s="97">
        <f>SUM(O2575:O2587)</f>
        <v>0</v>
      </c>
      <c r="P2588" s="236">
        <f>SUM(P2575:P2587)</f>
        <v>0</v>
      </c>
      <c r="Q2588" s="86">
        <f t="shared" ref="Q2588:AJ2588" si="1816">SUM(Q2575:Q2587)</f>
        <v>0</v>
      </c>
      <c r="R2588" s="236">
        <f t="shared" si="1816"/>
        <v>0</v>
      </c>
      <c r="S2588" s="75">
        <f t="shared" si="1816"/>
        <v>0</v>
      </c>
      <c r="T2588" s="46">
        <f t="shared" si="1816"/>
        <v>0</v>
      </c>
      <c r="U2588" s="86">
        <f t="shared" si="1816"/>
        <v>0</v>
      </c>
      <c r="V2588" s="236">
        <f t="shared" si="1816"/>
        <v>0</v>
      </c>
      <c r="W2588" s="236">
        <f t="shared" si="1816"/>
        <v>0</v>
      </c>
      <c r="X2588" s="75">
        <f t="shared" si="1816"/>
        <v>1</v>
      </c>
      <c r="Y2588" s="236">
        <f t="shared" si="1816"/>
        <v>21715.13</v>
      </c>
      <c r="Z2588" s="236">
        <f t="shared" si="1816"/>
        <v>190.09</v>
      </c>
      <c r="AA2588" s="75">
        <f t="shared" si="1816"/>
        <v>1</v>
      </c>
      <c r="AB2588" s="46">
        <f t="shared" si="1816"/>
        <v>190.09</v>
      </c>
      <c r="AC2588" s="86">
        <f t="shared" si="1816"/>
        <v>0</v>
      </c>
      <c r="AD2588" s="46">
        <f t="shared" si="1816"/>
        <v>0</v>
      </c>
      <c r="AE2588" s="86">
        <f t="shared" si="1816"/>
        <v>0</v>
      </c>
      <c r="AF2588" s="46">
        <f t="shared" si="1816"/>
        <v>0</v>
      </c>
      <c r="AG2588" s="75">
        <f t="shared" si="1816"/>
        <v>1</v>
      </c>
      <c r="AH2588" s="46">
        <f t="shared" si="1816"/>
        <v>190.09</v>
      </c>
      <c r="AI2588" s="87" t="e">
        <f t="shared" si="1816"/>
        <v>#DIV/0!</v>
      </c>
      <c r="AJ2588" s="87">
        <f t="shared" si="1816"/>
        <v>0</v>
      </c>
      <c r="AK2588" s="130">
        <f>AK2582</f>
        <v>2.4020157270175911E-3</v>
      </c>
      <c r="AL2588" s="128">
        <f>AH2588/C2575</f>
        <v>2.4020157270175911E-3</v>
      </c>
    </row>
    <row r="2589" spans="1:38" ht="21.75" thickBot="1" x14ac:dyDescent="0.3">
      <c r="AF2589" s="24" t="s">
        <v>113</v>
      </c>
      <c r="AG2589" s="72">
        <v>4.3499999999999996</v>
      </c>
      <c r="AH2589" s="25">
        <f>AH2588/AG2589</f>
        <v>43.698850574712651</v>
      </c>
    </row>
    <row r="2590" spans="1:38" ht="15.75" thickTop="1" x14ac:dyDescent="0.25">
      <c r="A2590" s="721" t="s">
        <v>45</v>
      </c>
      <c r="B2590" s="722"/>
      <c r="C2590" s="722"/>
      <c r="D2590" s="722"/>
      <c r="E2590" s="722"/>
      <c r="F2590" s="722"/>
      <c r="G2590" s="722"/>
      <c r="H2590" s="722"/>
      <c r="I2590" s="722"/>
      <c r="J2590" s="722"/>
      <c r="K2590" s="723"/>
      <c r="L2590" s="722"/>
      <c r="M2590" s="722"/>
      <c r="N2590" s="722"/>
      <c r="O2590" s="722"/>
      <c r="P2590" s="722"/>
      <c r="Q2590" s="724"/>
    </row>
    <row r="2591" spans="1:38" ht="18.75" x14ac:dyDescent="0.3">
      <c r="A2591" s="725"/>
      <c r="B2591" s="726"/>
      <c r="C2591" s="726"/>
      <c r="D2591" s="726"/>
      <c r="E2591" s="726"/>
      <c r="F2591" s="726"/>
      <c r="G2591" s="726"/>
      <c r="H2591" s="726"/>
      <c r="I2591" s="726"/>
      <c r="J2591" s="726"/>
      <c r="K2591" s="727"/>
      <c r="L2591" s="726"/>
      <c r="M2591" s="726"/>
      <c r="N2591" s="726"/>
      <c r="O2591" s="726"/>
      <c r="P2591" s="726"/>
      <c r="Q2591" s="728"/>
      <c r="AF2591" s="33"/>
    </row>
    <row r="2592" spans="1:38" ht="15.75" x14ac:dyDescent="0.25">
      <c r="A2592" s="725"/>
      <c r="B2592" s="726"/>
      <c r="C2592" s="726"/>
      <c r="D2592" s="726"/>
      <c r="E2592" s="726"/>
      <c r="F2592" s="726"/>
      <c r="G2592" s="726"/>
      <c r="H2592" s="726"/>
      <c r="I2592" s="726"/>
      <c r="J2592" s="726"/>
      <c r="K2592" s="727"/>
      <c r="L2592" s="726"/>
      <c r="M2592" s="726"/>
      <c r="N2592" s="726"/>
      <c r="O2592" s="726"/>
      <c r="P2592" s="726"/>
      <c r="Q2592" s="728"/>
      <c r="AE2592" s="34" t="s">
        <v>66</v>
      </c>
      <c r="AF2592" s="24"/>
    </row>
    <row r="2593" spans="1:39" ht="15.75" x14ac:dyDescent="0.25">
      <c r="A2593" s="725"/>
      <c r="B2593" s="726"/>
      <c r="C2593" s="726"/>
      <c r="D2593" s="726"/>
      <c r="E2593" s="726"/>
      <c r="F2593" s="726"/>
      <c r="G2593" s="726"/>
      <c r="H2593" s="726"/>
      <c r="I2593" s="726"/>
      <c r="J2593" s="726"/>
      <c r="K2593" s="727"/>
      <c r="L2593" s="726"/>
      <c r="M2593" s="726"/>
      <c r="N2593" s="726"/>
      <c r="O2593" s="726"/>
      <c r="P2593" s="726"/>
      <c r="Q2593" s="728"/>
      <c r="AE2593" s="34" t="s">
        <v>46</v>
      </c>
      <c r="AF2593" s="54">
        <f>(Z2588-Z2582)+(AF2588-AF2582)</f>
        <v>190.09</v>
      </c>
    </row>
    <row r="2594" spans="1:39" ht="15.75" x14ac:dyDescent="0.25">
      <c r="A2594" s="725"/>
      <c r="B2594" s="726"/>
      <c r="C2594" s="726"/>
      <c r="D2594" s="726"/>
      <c r="E2594" s="726"/>
      <c r="F2594" s="726"/>
      <c r="G2594" s="726"/>
      <c r="H2594" s="726"/>
      <c r="I2594" s="726"/>
      <c r="J2594" s="726"/>
      <c r="K2594" s="727"/>
      <c r="L2594" s="726"/>
      <c r="M2594" s="726"/>
      <c r="N2594" s="726"/>
      <c r="O2594" s="726"/>
      <c r="P2594" s="726"/>
      <c r="Q2594" s="728"/>
      <c r="AE2594" s="34" t="s">
        <v>47</v>
      </c>
      <c r="AF2594" s="54">
        <f>W2588+AD2588</f>
        <v>0</v>
      </c>
    </row>
    <row r="2595" spans="1:39" ht="15.75" x14ac:dyDescent="0.25">
      <c r="A2595" s="725"/>
      <c r="B2595" s="726"/>
      <c r="C2595" s="726"/>
      <c r="D2595" s="726"/>
      <c r="E2595" s="726"/>
      <c r="F2595" s="726"/>
      <c r="G2595" s="726"/>
      <c r="H2595" s="726"/>
      <c r="I2595" s="726"/>
      <c r="J2595" s="726"/>
      <c r="K2595" s="727"/>
      <c r="L2595" s="726"/>
      <c r="M2595" s="726"/>
      <c r="N2595" s="726"/>
      <c r="O2595" s="726"/>
      <c r="P2595" s="726"/>
      <c r="Q2595" s="728"/>
      <c r="AE2595" s="34" t="s">
        <v>48</v>
      </c>
      <c r="AF2595" s="54">
        <f>Z2582+AF2582</f>
        <v>0</v>
      </c>
    </row>
    <row r="2596" spans="1:39" ht="15.75" x14ac:dyDescent="0.25">
      <c r="A2596" s="725"/>
      <c r="B2596" s="726"/>
      <c r="C2596" s="726"/>
      <c r="D2596" s="726"/>
      <c r="E2596" s="726"/>
      <c r="F2596" s="726"/>
      <c r="G2596" s="726"/>
      <c r="H2596" s="726"/>
      <c r="I2596" s="726"/>
      <c r="J2596" s="726"/>
      <c r="K2596" s="727"/>
      <c r="L2596" s="726"/>
      <c r="M2596" s="726"/>
      <c r="N2596" s="726"/>
      <c r="O2596" s="726"/>
      <c r="P2596" s="726"/>
      <c r="Q2596" s="728"/>
      <c r="AE2596" s="34" t="s">
        <v>49</v>
      </c>
      <c r="AF2596" s="55">
        <f>SUM(AF2593:AF2595)</f>
        <v>190.09</v>
      </c>
    </row>
    <row r="2597" spans="1:39" x14ac:dyDescent="0.25">
      <c r="A2597" s="725"/>
      <c r="B2597" s="726"/>
      <c r="C2597" s="726"/>
      <c r="D2597" s="726"/>
      <c r="E2597" s="726"/>
      <c r="F2597" s="726"/>
      <c r="G2597" s="726"/>
      <c r="H2597" s="726"/>
      <c r="I2597" s="726"/>
      <c r="J2597" s="726"/>
      <c r="K2597" s="727"/>
      <c r="L2597" s="726"/>
      <c r="M2597" s="726"/>
      <c r="N2597" s="726"/>
      <c r="O2597" s="726"/>
      <c r="P2597" s="726"/>
      <c r="Q2597" s="728"/>
    </row>
    <row r="2598" spans="1:39" ht="15.75" thickBot="1" x14ac:dyDescent="0.3">
      <c r="A2598" s="729"/>
      <c r="B2598" s="730"/>
      <c r="C2598" s="730"/>
      <c r="D2598" s="730"/>
      <c r="E2598" s="730"/>
      <c r="F2598" s="730"/>
      <c r="G2598" s="730"/>
      <c r="H2598" s="730"/>
      <c r="I2598" s="730"/>
      <c r="J2598" s="730"/>
      <c r="K2598" s="731"/>
      <c r="L2598" s="730"/>
      <c r="M2598" s="730"/>
      <c r="N2598" s="730"/>
      <c r="O2598" s="730"/>
      <c r="P2598" s="730"/>
      <c r="Q2598" s="732"/>
    </row>
    <row r="2599" spans="1:39" ht="15.75" thickTop="1" x14ac:dyDescent="0.25"/>
    <row r="2601" spans="1:39" ht="15.75" thickBot="1" x14ac:dyDescent="0.3"/>
    <row r="2602" spans="1:39" ht="27" thickBot="1" x14ac:dyDescent="0.3">
      <c r="A2602" s="733" t="s">
        <v>150</v>
      </c>
      <c r="B2602" s="734"/>
      <c r="C2602" s="734"/>
      <c r="D2602" s="734"/>
      <c r="E2602" s="734"/>
      <c r="F2602" s="734"/>
      <c r="G2602" s="734"/>
      <c r="H2602" s="734"/>
      <c r="I2602" s="734"/>
      <c r="J2602" s="734"/>
      <c r="K2602" s="735"/>
      <c r="L2602" s="734"/>
      <c r="M2602" s="734"/>
      <c r="N2602" s="734"/>
      <c r="O2602" s="734"/>
      <c r="P2602" s="734"/>
      <c r="Q2602" s="734"/>
      <c r="R2602" s="734"/>
      <c r="S2602" s="734"/>
      <c r="T2602" s="734"/>
      <c r="U2602" s="734"/>
      <c r="V2602" s="734"/>
      <c r="W2602" s="734"/>
      <c r="X2602" s="734"/>
      <c r="Y2602" s="734"/>
      <c r="Z2602" s="734"/>
      <c r="AA2602" s="734"/>
      <c r="AB2602" s="734"/>
      <c r="AC2602" s="734"/>
      <c r="AD2602" s="734"/>
      <c r="AE2602" s="734"/>
      <c r="AF2602" s="734"/>
      <c r="AG2602" s="734"/>
      <c r="AH2602" s="734"/>
      <c r="AI2602" s="734"/>
      <c r="AJ2602" s="734"/>
      <c r="AK2602" s="736"/>
      <c r="AL2602" s="73"/>
      <c r="AM2602" s="45"/>
    </row>
    <row r="2603" spans="1:39" ht="21" customHeight="1" x14ac:dyDescent="0.25">
      <c r="A2603" s="737" t="s">
        <v>114</v>
      </c>
      <c r="B2603" s="738"/>
      <c r="C2603" s="744" t="s">
        <v>41</v>
      </c>
      <c r="D2603" s="745"/>
      <c r="E2603" s="748" t="s">
        <v>100</v>
      </c>
      <c r="F2603" s="749"/>
      <c r="G2603" s="749"/>
      <c r="H2603" s="749"/>
      <c r="I2603" s="749"/>
      <c r="J2603" s="749"/>
      <c r="K2603" s="750"/>
      <c r="L2603" s="749"/>
      <c r="M2603" s="749"/>
      <c r="N2603" s="749"/>
      <c r="O2603" s="754" t="s">
        <v>77</v>
      </c>
      <c r="P2603" s="755"/>
      <c r="Q2603" s="755"/>
      <c r="R2603" s="755"/>
      <c r="S2603" s="755"/>
      <c r="T2603" s="755"/>
      <c r="U2603" s="755"/>
      <c r="V2603" s="755"/>
      <c r="W2603" s="755"/>
      <c r="X2603" s="755"/>
      <c r="Y2603" s="755"/>
      <c r="Z2603" s="755"/>
      <c r="AA2603" s="755"/>
      <c r="AB2603" s="755"/>
      <c r="AC2603" s="755"/>
      <c r="AD2603" s="755"/>
      <c r="AE2603" s="755"/>
      <c r="AF2603" s="755"/>
      <c r="AG2603" s="755"/>
      <c r="AH2603" s="755"/>
      <c r="AI2603" s="755"/>
      <c r="AJ2603" s="755"/>
      <c r="AK2603" s="756"/>
      <c r="AL2603" s="63"/>
    </row>
    <row r="2604" spans="1:39" ht="36" customHeight="1" thickBot="1" x14ac:dyDescent="0.3">
      <c r="A2604" s="739"/>
      <c r="B2604" s="740"/>
      <c r="C2604" s="746"/>
      <c r="D2604" s="747"/>
      <c r="E2604" s="751"/>
      <c r="F2604" s="752"/>
      <c r="G2604" s="752"/>
      <c r="H2604" s="752"/>
      <c r="I2604" s="752"/>
      <c r="J2604" s="752"/>
      <c r="K2604" s="753"/>
      <c r="L2604" s="752"/>
      <c r="M2604" s="752"/>
      <c r="N2604" s="752"/>
      <c r="O2604" s="757"/>
      <c r="P2604" s="758"/>
      <c r="Q2604" s="758"/>
      <c r="R2604" s="758"/>
      <c r="S2604" s="758"/>
      <c r="T2604" s="758"/>
      <c r="U2604" s="758"/>
      <c r="V2604" s="758"/>
      <c r="W2604" s="758"/>
      <c r="X2604" s="758"/>
      <c r="Y2604" s="758"/>
      <c r="Z2604" s="758"/>
      <c r="AA2604" s="758"/>
      <c r="AB2604" s="758"/>
      <c r="AC2604" s="758"/>
      <c r="AD2604" s="758"/>
      <c r="AE2604" s="758"/>
      <c r="AF2604" s="758"/>
      <c r="AG2604" s="758"/>
      <c r="AH2604" s="758"/>
      <c r="AI2604" s="758"/>
      <c r="AJ2604" s="758"/>
      <c r="AK2604" s="759"/>
      <c r="AL2604" s="63"/>
    </row>
    <row r="2605" spans="1:39" s="33" customFormat="1" ht="84" customHeight="1" thickBot="1" x14ac:dyDescent="0.35">
      <c r="A2605" s="739"/>
      <c r="B2605" s="741"/>
      <c r="C2605" s="760" t="s">
        <v>43</v>
      </c>
      <c r="D2605" s="762" t="s">
        <v>44</v>
      </c>
      <c r="E2605" s="764" t="s">
        <v>59</v>
      </c>
      <c r="F2605" s="765"/>
      <c r="G2605" s="765"/>
      <c r="H2605" s="766"/>
      <c r="I2605" s="767" t="s">
        <v>58</v>
      </c>
      <c r="J2605" s="768"/>
      <c r="K2605" s="769"/>
      <c r="L2605" s="770"/>
      <c r="M2605" s="771" t="s">
        <v>49</v>
      </c>
      <c r="N2605" s="772"/>
      <c r="O2605" s="773" t="s">
        <v>103</v>
      </c>
      <c r="P2605" s="774"/>
      <c r="Q2605" s="774"/>
      <c r="R2605" s="775"/>
      <c r="S2605" s="776" t="s">
        <v>49</v>
      </c>
      <c r="T2605" s="777"/>
      <c r="U2605" s="778" t="s">
        <v>104</v>
      </c>
      <c r="V2605" s="779"/>
      <c r="W2605" s="779"/>
      <c r="X2605" s="779"/>
      <c r="Y2605" s="779"/>
      <c r="Z2605" s="780"/>
      <c r="AA2605" s="781" t="s">
        <v>49</v>
      </c>
      <c r="AB2605" s="782"/>
      <c r="AC2605" s="783" t="s">
        <v>105</v>
      </c>
      <c r="AD2605" s="784"/>
      <c r="AE2605" s="784"/>
      <c r="AF2605" s="785"/>
      <c r="AG2605" s="786" t="s">
        <v>49</v>
      </c>
      <c r="AH2605" s="787"/>
      <c r="AI2605" s="788" t="s">
        <v>23</v>
      </c>
      <c r="AJ2605" s="789"/>
      <c r="AK2605" s="790"/>
      <c r="AL2605" s="62"/>
    </row>
    <row r="2606" spans="1:39" ht="113.25" thickBot="1" x14ac:dyDescent="0.3">
      <c r="A2606" s="742"/>
      <c r="B2606" s="743"/>
      <c r="C2606" s="761"/>
      <c r="D2606" s="763"/>
      <c r="E2606" s="91" t="s">
        <v>81</v>
      </c>
      <c r="F2606" s="619" t="s">
        <v>82</v>
      </c>
      <c r="G2606" s="91" t="s">
        <v>83</v>
      </c>
      <c r="H2606" s="619" t="s">
        <v>84</v>
      </c>
      <c r="I2606" s="197" t="s">
        <v>81</v>
      </c>
      <c r="J2606" s="64" t="s">
        <v>92</v>
      </c>
      <c r="K2606" s="197" t="s">
        <v>93</v>
      </c>
      <c r="L2606" s="64" t="s">
        <v>94</v>
      </c>
      <c r="M2606" s="98" t="s">
        <v>85</v>
      </c>
      <c r="N2606" s="207" t="s">
        <v>86</v>
      </c>
      <c r="O2606" s="100" t="s">
        <v>87</v>
      </c>
      <c r="P2606" s="102" t="s">
        <v>101</v>
      </c>
      <c r="Q2606" s="100" t="s">
        <v>88</v>
      </c>
      <c r="R2606" s="102" t="s">
        <v>102</v>
      </c>
      <c r="S2606" s="103" t="s">
        <v>89</v>
      </c>
      <c r="T2606" s="213" t="s">
        <v>90</v>
      </c>
      <c r="U2606" s="104" t="s">
        <v>87</v>
      </c>
      <c r="V2606" s="107" t="s">
        <v>106</v>
      </c>
      <c r="W2606" s="105" t="s">
        <v>107</v>
      </c>
      <c r="X2606" s="108" t="s">
        <v>88</v>
      </c>
      <c r="Y2606" s="107" t="s">
        <v>108</v>
      </c>
      <c r="Z2606" s="105" t="s">
        <v>109</v>
      </c>
      <c r="AA2606" s="110" t="s">
        <v>95</v>
      </c>
      <c r="AB2606" s="111" t="s">
        <v>96</v>
      </c>
      <c r="AC2606" s="112" t="s">
        <v>87</v>
      </c>
      <c r="AD2606" s="113" t="s">
        <v>101</v>
      </c>
      <c r="AE2606" s="112" t="s">
        <v>88</v>
      </c>
      <c r="AF2606" s="113" t="s">
        <v>102</v>
      </c>
      <c r="AG2606" s="114" t="s">
        <v>91</v>
      </c>
      <c r="AH2606" s="115" t="s">
        <v>110</v>
      </c>
      <c r="AI2606" s="120" t="s">
        <v>111</v>
      </c>
      <c r="AJ2606" s="122" t="s">
        <v>112</v>
      </c>
      <c r="AK2606" s="151" t="s">
        <v>79</v>
      </c>
      <c r="AL2606" s="58"/>
      <c r="AM2606" s="59"/>
    </row>
    <row r="2607" spans="1:39" ht="15.75" thickBot="1" x14ac:dyDescent="0.3">
      <c r="A2607" s="708" t="s">
        <v>1</v>
      </c>
      <c r="B2607" s="709"/>
      <c r="C2607" s="139" t="s">
        <v>2</v>
      </c>
      <c r="D2607" s="143" t="s">
        <v>3</v>
      </c>
      <c r="E2607" s="144" t="s">
        <v>4</v>
      </c>
      <c r="F2607" s="264" t="s">
        <v>5</v>
      </c>
      <c r="G2607" s="144" t="s">
        <v>33</v>
      </c>
      <c r="H2607" s="264" t="s">
        <v>34</v>
      </c>
      <c r="I2607" s="263" t="s">
        <v>18</v>
      </c>
      <c r="J2607" s="146" t="s">
        <v>19</v>
      </c>
      <c r="K2607" s="263" t="s">
        <v>20</v>
      </c>
      <c r="L2607" s="264" t="s">
        <v>21</v>
      </c>
      <c r="M2607" s="145" t="s">
        <v>22</v>
      </c>
      <c r="N2607" s="264" t="s">
        <v>35</v>
      </c>
      <c r="O2607" s="144" t="s">
        <v>36</v>
      </c>
      <c r="P2607" s="264" t="s">
        <v>37</v>
      </c>
      <c r="Q2607" s="144" t="s">
        <v>38</v>
      </c>
      <c r="R2607" s="264" t="s">
        <v>24</v>
      </c>
      <c r="S2607" s="145" t="s">
        <v>25</v>
      </c>
      <c r="T2607" s="146" t="s">
        <v>26</v>
      </c>
      <c r="U2607" s="144" t="s">
        <v>27</v>
      </c>
      <c r="V2607" s="88" t="s">
        <v>28</v>
      </c>
      <c r="W2607" s="147" t="s">
        <v>29</v>
      </c>
      <c r="X2607" s="148" t="s">
        <v>30</v>
      </c>
      <c r="Y2607" s="89" t="s">
        <v>31</v>
      </c>
      <c r="Z2607" s="264" t="s">
        <v>32</v>
      </c>
      <c r="AA2607" s="145" t="s">
        <v>51</v>
      </c>
      <c r="AB2607" s="140" t="s">
        <v>52</v>
      </c>
      <c r="AC2607" s="144" t="s">
        <v>53</v>
      </c>
      <c r="AD2607" s="140" t="s">
        <v>54</v>
      </c>
      <c r="AE2607" s="144" t="s">
        <v>55</v>
      </c>
      <c r="AF2607" s="140" t="s">
        <v>56</v>
      </c>
      <c r="AG2607" s="145" t="s">
        <v>60</v>
      </c>
      <c r="AH2607" s="140" t="s">
        <v>61</v>
      </c>
      <c r="AI2607" s="139" t="s">
        <v>62</v>
      </c>
      <c r="AJ2607" s="140" t="s">
        <v>63</v>
      </c>
      <c r="AK2607" s="152" t="s">
        <v>64</v>
      </c>
      <c r="AL2607" s="60"/>
      <c r="AM2607" s="59"/>
    </row>
    <row r="2608" spans="1:39" ht="37.5" x14ac:dyDescent="0.25">
      <c r="A2608" s="31">
        <v>1</v>
      </c>
      <c r="B2608" s="131" t="s">
        <v>71</v>
      </c>
      <c r="C2608" s="864">
        <f>C2575</f>
        <v>79137.7</v>
      </c>
      <c r="D2608" s="865">
        <f>C2608-AH2619</f>
        <v>78947.61</v>
      </c>
      <c r="E2608" s="467"/>
      <c r="F2608" s="468"/>
      <c r="G2608" s="434"/>
      <c r="H2608" s="475"/>
      <c r="I2608" s="199"/>
      <c r="J2608" s="437"/>
      <c r="K2608" s="199"/>
      <c r="L2608" s="437"/>
      <c r="M2608" s="248">
        <f t="shared" ref="M2608:M2618" si="1817">SUM(I2608,K2608)</f>
        <v>0</v>
      </c>
      <c r="N2608" s="249">
        <f t="shared" ref="N2608:N2618" si="1818">SUM(J2608,L2608)</f>
        <v>0</v>
      </c>
      <c r="O2608" s="436"/>
      <c r="P2608" s="428"/>
      <c r="Q2608" s="436"/>
      <c r="R2608" s="428"/>
      <c r="S2608" s="245">
        <f t="shared" ref="S2608:S2618" si="1819">O2608+Q2608</f>
        <v>0</v>
      </c>
      <c r="T2608" s="246">
        <f t="shared" ref="T2608:T2618" si="1820">P2608+R2608</f>
        <v>0</v>
      </c>
      <c r="U2608" s="668"/>
      <c r="V2608" s="669"/>
      <c r="W2608" s="667"/>
      <c r="X2608" s="673"/>
      <c r="Y2608" s="669"/>
      <c r="Z2608" s="667"/>
      <c r="AA2608" s="239">
        <f t="shared" ref="AA2608:AA2618" si="1821">U2608+X2608</f>
        <v>0</v>
      </c>
      <c r="AB2608" s="229">
        <f t="shared" ref="AB2608:AB2618" si="1822">W2608+Z2608</f>
        <v>0</v>
      </c>
      <c r="AC2608" s="219"/>
      <c r="AD2608" s="222"/>
      <c r="AE2608" s="219"/>
      <c r="AF2608" s="222"/>
      <c r="AG2608" s="261">
        <f t="shared" ref="AG2608:AG2618" si="1823">U2608+X2608+AC2608+AE2608</f>
        <v>0</v>
      </c>
      <c r="AH2608" s="262">
        <f t="shared" ref="AH2608:AH2618" si="1824">W2608+Z2608+AD2608+AF2608</f>
        <v>0</v>
      </c>
      <c r="AI2608" s="67">
        <f>AD2608/C2575</f>
        <v>0</v>
      </c>
      <c r="AJ2608" s="141">
        <f>AF2608/C2575</f>
        <v>0</v>
      </c>
      <c r="AK2608" s="153">
        <f>AH2608/C2575</f>
        <v>0</v>
      </c>
      <c r="AL2608" s="61"/>
      <c r="AM2608" s="59"/>
    </row>
    <row r="2609" spans="1:39" ht="75" x14ac:dyDescent="0.25">
      <c r="A2609" s="32">
        <v>2</v>
      </c>
      <c r="B2609" s="131" t="s">
        <v>72</v>
      </c>
      <c r="C2609" s="864"/>
      <c r="D2609" s="865"/>
      <c r="E2609" s="467"/>
      <c r="F2609" s="468"/>
      <c r="G2609" s="434"/>
      <c r="H2609" s="475"/>
      <c r="I2609" s="199"/>
      <c r="J2609" s="437"/>
      <c r="K2609" s="199"/>
      <c r="L2609" s="437"/>
      <c r="M2609" s="248">
        <f t="shared" si="1817"/>
        <v>0</v>
      </c>
      <c r="N2609" s="249">
        <f t="shared" si="1818"/>
        <v>0</v>
      </c>
      <c r="O2609" s="436"/>
      <c r="P2609" s="428"/>
      <c r="Q2609" s="436"/>
      <c r="R2609" s="428"/>
      <c r="S2609" s="245">
        <f t="shared" si="1819"/>
        <v>0</v>
      </c>
      <c r="T2609" s="246">
        <f t="shared" si="1820"/>
        <v>0</v>
      </c>
      <c r="U2609" s="668"/>
      <c r="V2609" s="669"/>
      <c r="W2609" s="667"/>
      <c r="X2609" s="673"/>
      <c r="Y2609" s="669"/>
      <c r="Z2609" s="667"/>
      <c r="AA2609" s="239">
        <f t="shared" si="1821"/>
        <v>0</v>
      </c>
      <c r="AB2609" s="229">
        <f t="shared" si="1822"/>
        <v>0</v>
      </c>
      <c r="AC2609" s="219"/>
      <c r="AD2609" s="222"/>
      <c r="AE2609" s="219"/>
      <c r="AF2609" s="222"/>
      <c r="AG2609" s="261">
        <f t="shared" si="1823"/>
        <v>0</v>
      </c>
      <c r="AH2609" s="262">
        <f t="shared" si="1824"/>
        <v>0</v>
      </c>
      <c r="AI2609" s="67">
        <f>AD2609/C2575</f>
        <v>0</v>
      </c>
      <c r="AJ2609" s="141">
        <f>AF2609/C2575</f>
        <v>0</v>
      </c>
      <c r="AK2609" s="153">
        <f>AH2609/C2575</f>
        <v>0</v>
      </c>
      <c r="AL2609" s="61"/>
      <c r="AM2609" s="59"/>
    </row>
    <row r="2610" spans="1:39" ht="37.5" x14ac:dyDescent="0.25">
      <c r="A2610" s="32">
        <v>3</v>
      </c>
      <c r="B2610" s="131" t="s">
        <v>73</v>
      </c>
      <c r="C2610" s="864"/>
      <c r="D2610" s="865"/>
      <c r="E2610" s="467"/>
      <c r="F2610" s="468"/>
      <c r="G2610" s="434"/>
      <c r="H2610" s="475"/>
      <c r="I2610" s="199"/>
      <c r="J2610" s="437"/>
      <c r="K2610" s="199"/>
      <c r="L2610" s="437"/>
      <c r="M2610" s="248">
        <f t="shared" si="1817"/>
        <v>0</v>
      </c>
      <c r="N2610" s="249">
        <f t="shared" si="1818"/>
        <v>0</v>
      </c>
      <c r="O2610" s="436"/>
      <c r="P2610" s="428"/>
      <c r="Q2610" s="436"/>
      <c r="R2610" s="428"/>
      <c r="S2610" s="245">
        <f t="shared" si="1819"/>
        <v>0</v>
      </c>
      <c r="T2610" s="246">
        <f t="shared" si="1820"/>
        <v>0</v>
      </c>
      <c r="U2610" s="668"/>
      <c r="V2610" s="669"/>
      <c r="W2610" s="667"/>
      <c r="X2610" s="673"/>
      <c r="Y2610" s="669"/>
      <c r="Z2610" s="667"/>
      <c r="AA2610" s="239">
        <f t="shared" si="1821"/>
        <v>0</v>
      </c>
      <c r="AB2610" s="229">
        <f t="shared" si="1822"/>
        <v>0</v>
      </c>
      <c r="AC2610" s="219"/>
      <c r="AD2610" s="222"/>
      <c r="AE2610" s="219"/>
      <c r="AF2610" s="222"/>
      <c r="AG2610" s="261">
        <f t="shared" si="1823"/>
        <v>0</v>
      </c>
      <c r="AH2610" s="262">
        <f t="shared" si="1824"/>
        <v>0</v>
      </c>
      <c r="AI2610" s="67">
        <f>AD2610/C2575</f>
        <v>0</v>
      </c>
      <c r="AJ2610" s="141">
        <f>AF2610/C2575</f>
        <v>0</v>
      </c>
      <c r="AK2610" s="153">
        <f>AH2610/C2575</f>
        <v>0</v>
      </c>
      <c r="AL2610" s="61"/>
      <c r="AM2610" s="59"/>
    </row>
    <row r="2611" spans="1:39" ht="37.5" x14ac:dyDescent="0.25">
      <c r="A2611" s="32">
        <v>4</v>
      </c>
      <c r="B2611" s="131" t="s">
        <v>74</v>
      </c>
      <c r="C2611" s="864"/>
      <c r="D2611" s="865"/>
      <c r="E2611" s="467"/>
      <c r="F2611" s="468"/>
      <c r="G2611" s="434"/>
      <c r="H2611" s="475"/>
      <c r="I2611" s="199"/>
      <c r="J2611" s="437"/>
      <c r="K2611" s="199"/>
      <c r="L2611" s="437"/>
      <c r="M2611" s="248">
        <f t="shared" si="1817"/>
        <v>0</v>
      </c>
      <c r="N2611" s="249">
        <f t="shared" si="1818"/>
        <v>0</v>
      </c>
      <c r="O2611" s="436"/>
      <c r="P2611" s="428"/>
      <c r="Q2611" s="436"/>
      <c r="R2611" s="428"/>
      <c r="S2611" s="245">
        <f t="shared" si="1819"/>
        <v>0</v>
      </c>
      <c r="T2611" s="246">
        <f t="shared" si="1820"/>
        <v>0</v>
      </c>
      <c r="U2611" s="668"/>
      <c r="V2611" s="669"/>
      <c r="W2611" s="667"/>
      <c r="X2611" s="673"/>
      <c r="Y2611" s="669"/>
      <c r="Z2611" s="667"/>
      <c r="AA2611" s="239">
        <f t="shared" si="1821"/>
        <v>0</v>
      </c>
      <c r="AB2611" s="229">
        <f t="shared" si="1822"/>
        <v>0</v>
      </c>
      <c r="AC2611" s="219"/>
      <c r="AD2611" s="222"/>
      <c r="AE2611" s="219"/>
      <c r="AF2611" s="222"/>
      <c r="AG2611" s="261">
        <f t="shared" si="1823"/>
        <v>0</v>
      </c>
      <c r="AH2611" s="262">
        <f t="shared" si="1824"/>
        <v>0</v>
      </c>
      <c r="AI2611" s="67">
        <f>AD2611/C2575</f>
        <v>0</v>
      </c>
      <c r="AJ2611" s="141">
        <f>AF2611/C2575</f>
        <v>0</v>
      </c>
      <c r="AK2611" s="153">
        <f>AH2611/C2575</f>
        <v>0</v>
      </c>
      <c r="AL2611" s="61"/>
      <c r="AM2611" s="59"/>
    </row>
    <row r="2612" spans="1:39" ht="37.5" x14ac:dyDescent="0.25">
      <c r="A2612" s="32">
        <v>5</v>
      </c>
      <c r="B2612" s="131" t="s">
        <v>75</v>
      </c>
      <c r="C2612" s="864"/>
      <c r="D2612" s="865"/>
      <c r="E2612" s="467"/>
      <c r="F2612" s="468"/>
      <c r="G2612" s="434"/>
      <c r="H2612" s="475"/>
      <c r="I2612" s="199"/>
      <c r="J2612" s="437"/>
      <c r="K2612" s="199"/>
      <c r="L2612" s="437"/>
      <c r="M2612" s="248">
        <f t="shared" si="1817"/>
        <v>0</v>
      </c>
      <c r="N2612" s="249">
        <f t="shared" si="1818"/>
        <v>0</v>
      </c>
      <c r="O2612" s="436"/>
      <c r="P2612" s="494"/>
      <c r="Q2612" s="436"/>
      <c r="R2612" s="428"/>
      <c r="S2612" s="245">
        <f t="shared" si="1819"/>
        <v>0</v>
      </c>
      <c r="T2612" s="246">
        <f t="shared" si="1820"/>
        <v>0</v>
      </c>
      <c r="U2612" s="668"/>
      <c r="V2612" s="669"/>
      <c r="W2612" s="667"/>
      <c r="X2612" s="673"/>
      <c r="Y2612" s="669"/>
      <c r="Z2612" s="667"/>
      <c r="AA2612" s="239">
        <f t="shared" si="1821"/>
        <v>0</v>
      </c>
      <c r="AB2612" s="229">
        <f t="shared" si="1822"/>
        <v>0</v>
      </c>
      <c r="AC2612" s="219"/>
      <c r="AD2612" s="222"/>
      <c r="AE2612" s="219"/>
      <c r="AF2612" s="222"/>
      <c r="AG2612" s="261">
        <f t="shared" si="1823"/>
        <v>0</v>
      </c>
      <c r="AH2612" s="262">
        <f t="shared" si="1824"/>
        <v>0</v>
      </c>
      <c r="AI2612" s="67">
        <f>AD2612/C2575</f>
        <v>0</v>
      </c>
      <c r="AJ2612" s="141">
        <f>AF2612/C2575</f>
        <v>0</v>
      </c>
      <c r="AK2612" s="153">
        <f>AH2612/C2575</f>
        <v>0</v>
      </c>
      <c r="AL2612" s="61"/>
      <c r="AM2612" s="59"/>
    </row>
    <row r="2613" spans="1:39" ht="37.5" x14ac:dyDescent="0.25">
      <c r="A2613" s="32">
        <v>6</v>
      </c>
      <c r="B2613" s="131" t="s">
        <v>76</v>
      </c>
      <c r="C2613" s="864"/>
      <c r="D2613" s="865"/>
      <c r="E2613" s="467"/>
      <c r="F2613" s="468"/>
      <c r="G2613" s="434"/>
      <c r="H2613" s="475"/>
      <c r="I2613" s="199"/>
      <c r="J2613" s="440"/>
      <c r="K2613" s="199"/>
      <c r="L2613" s="437"/>
      <c r="M2613" s="248">
        <f t="shared" si="1817"/>
        <v>0</v>
      </c>
      <c r="N2613" s="249">
        <f t="shared" si="1818"/>
        <v>0</v>
      </c>
      <c r="O2613" s="436"/>
      <c r="P2613" s="494"/>
      <c r="Q2613" s="436"/>
      <c r="R2613" s="428"/>
      <c r="S2613" s="245">
        <f t="shared" si="1819"/>
        <v>0</v>
      </c>
      <c r="T2613" s="246">
        <f t="shared" si="1820"/>
        <v>0</v>
      </c>
      <c r="U2613" s="668"/>
      <c r="V2613" s="669"/>
      <c r="W2613" s="667"/>
      <c r="X2613" s="673"/>
      <c r="Y2613" s="669"/>
      <c r="Z2613" s="667"/>
      <c r="AA2613" s="239">
        <f t="shared" si="1821"/>
        <v>0</v>
      </c>
      <c r="AB2613" s="229">
        <f t="shared" si="1822"/>
        <v>0</v>
      </c>
      <c r="AC2613" s="219"/>
      <c r="AD2613" s="222"/>
      <c r="AE2613" s="219"/>
      <c r="AF2613" s="222"/>
      <c r="AG2613" s="261">
        <f t="shared" si="1823"/>
        <v>0</v>
      </c>
      <c r="AH2613" s="262">
        <f t="shared" si="1824"/>
        <v>0</v>
      </c>
      <c r="AI2613" s="67">
        <f>AD2613/C2575</f>
        <v>0</v>
      </c>
      <c r="AJ2613" s="141">
        <f>AF2613/C2575</f>
        <v>0</v>
      </c>
      <c r="AK2613" s="153">
        <f>AH2613/C2575</f>
        <v>0</v>
      </c>
      <c r="AL2613" s="61"/>
      <c r="AM2613" s="59"/>
    </row>
    <row r="2614" spans="1:39" ht="38.25" thickBot="1" x14ac:dyDescent="0.35">
      <c r="A2614" s="32">
        <v>7</v>
      </c>
      <c r="B2614" s="132" t="s">
        <v>42</v>
      </c>
      <c r="C2614" s="864"/>
      <c r="D2614" s="865"/>
      <c r="E2614" s="467"/>
      <c r="F2614" s="468"/>
      <c r="G2614" s="434"/>
      <c r="H2614" s="475"/>
      <c r="I2614" s="199"/>
      <c r="J2614" s="440"/>
      <c r="K2614" s="199"/>
      <c r="L2614" s="437"/>
      <c r="M2614" s="248">
        <f t="shared" si="1817"/>
        <v>0</v>
      </c>
      <c r="N2614" s="249">
        <f t="shared" si="1818"/>
        <v>0</v>
      </c>
      <c r="O2614" s="436"/>
      <c r="P2614" s="494"/>
      <c r="Q2614" s="436"/>
      <c r="R2614" s="428"/>
      <c r="S2614" s="245">
        <f t="shared" si="1819"/>
        <v>0</v>
      </c>
      <c r="T2614" s="246">
        <f t="shared" si="1820"/>
        <v>0</v>
      </c>
      <c r="U2614" s="668"/>
      <c r="V2614" s="669"/>
      <c r="W2614" s="667"/>
      <c r="X2614" s="673"/>
      <c r="Y2614" s="669"/>
      <c r="Z2614" s="667"/>
      <c r="AA2614" s="239">
        <f t="shared" si="1821"/>
        <v>0</v>
      </c>
      <c r="AB2614" s="229">
        <f t="shared" si="1822"/>
        <v>0</v>
      </c>
      <c r="AC2614" s="219"/>
      <c r="AD2614" s="222"/>
      <c r="AE2614" s="219"/>
      <c r="AF2614" s="222"/>
      <c r="AG2614" s="261">
        <f t="shared" si="1823"/>
        <v>0</v>
      </c>
      <c r="AH2614" s="262">
        <f t="shared" si="1824"/>
        <v>0</v>
      </c>
      <c r="AI2614" s="67">
        <f>AD2614/C2575</f>
        <v>0</v>
      </c>
      <c r="AJ2614" s="141">
        <f>AF2614/C2575</f>
        <v>0</v>
      </c>
      <c r="AK2614" s="153">
        <f>AH2614/C2575</f>
        <v>0</v>
      </c>
      <c r="AL2614" s="61"/>
      <c r="AM2614" s="59"/>
    </row>
    <row r="2615" spans="1:39" ht="38.25" thickBot="1" x14ac:dyDescent="0.3">
      <c r="A2615" s="32">
        <v>8</v>
      </c>
      <c r="B2615" s="133" t="s">
        <v>67</v>
      </c>
      <c r="C2615" s="864"/>
      <c r="D2615" s="865"/>
      <c r="E2615" s="467"/>
      <c r="F2615" s="468"/>
      <c r="G2615" s="434"/>
      <c r="H2615" s="475"/>
      <c r="I2615" s="199"/>
      <c r="J2615" s="440"/>
      <c r="K2615" s="199"/>
      <c r="L2615" s="437"/>
      <c r="M2615" s="248">
        <f t="shared" si="1817"/>
        <v>0</v>
      </c>
      <c r="N2615" s="249">
        <f t="shared" si="1818"/>
        <v>0</v>
      </c>
      <c r="O2615" s="436"/>
      <c r="P2615" s="494"/>
      <c r="Q2615" s="436"/>
      <c r="R2615" s="428"/>
      <c r="S2615" s="245">
        <f t="shared" si="1819"/>
        <v>0</v>
      </c>
      <c r="T2615" s="246">
        <f t="shared" si="1820"/>
        <v>0</v>
      </c>
      <c r="U2615" s="668"/>
      <c r="V2615" s="669"/>
      <c r="W2615" s="667"/>
      <c r="X2615" s="673"/>
      <c r="Y2615" s="669"/>
      <c r="Z2615" s="667"/>
      <c r="AA2615" s="239">
        <f t="shared" si="1821"/>
        <v>0</v>
      </c>
      <c r="AB2615" s="229">
        <f t="shared" si="1822"/>
        <v>0</v>
      </c>
      <c r="AC2615" s="219"/>
      <c r="AD2615" s="222"/>
      <c r="AE2615" s="219"/>
      <c r="AF2615" s="222"/>
      <c r="AG2615" s="261">
        <f t="shared" si="1823"/>
        <v>0</v>
      </c>
      <c r="AH2615" s="262">
        <f t="shared" si="1824"/>
        <v>0</v>
      </c>
      <c r="AI2615" s="67">
        <f>AD2615/C2575</f>
        <v>0</v>
      </c>
      <c r="AJ2615" s="141">
        <f>AF2615/C2575</f>
        <v>0</v>
      </c>
      <c r="AK2615" s="153">
        <f>AH2615/C2575</f>
        <v>0</v>
      </c>
      <c r="AL2615" s="61"/>
      <c r="AM2615" s="59"/>
    </row>
    <row r="2616" spans="1:39" ht="37.5" x14ac:dyDescent="0.25">
      <c r="A2616" s="14" t="s">
        <v>69</v>
      </c>
      <c r="B2616" s="489" t="s">
        <v>332</v>
      </c>
      <c r="C2616" s="864"/>
      <c r="D2616" s="865"/>
      <c r="E2616" s="467">
        <v>0</v>
      </c>
      <c r="F2616" s="468">
        <v>0</v>
      </c>
      <c r="G2616" s="434">
        <v>1</v>
      </c>
      <c r="H2616" s="475">
        <v>21905.22</v>
      </c>
      <c r="I2616" s="199">
        <v>0</v>
      </c>
      <c r="J2616" s="440">
        <v>0</v>
      </c>
      <c r="K2616" s="199">
        <v>1</v>
      </c>
      <c r="L2616" s="437">
        <v>21905.22</v>
      </c>
      <c r="M2616" s="248">
        <f t="shared" si="1817"/>
        <v>1</v>
      </c>
      <c r="N2616" s="249">
        <f t="shared" si="1818"/>
        <v>21905.22</v>
      </c>
      <c r="O2616" s="436">
        <v>0</v>
      </c>
      <c r="P2616" s="494">
        <v>0</v>
      </c>
      <c r="Q2616" s="436">
        <v>0</v>
      </c>
      <c r="R2616" s="428">
        <v>0</v>
      </c>
      <c r="S2616" s="245">
        <f t="shared" si="1819"/>
        <v>0</v>
      </c>
      <c r="T2616" s="246">
        <f t="shared" si="1820"/>
        <v>0</v>
      </c>
      <c r="U2616" s="668">
        <v>0</v>
      </c>
      <c r="V2616" s="669">
        <v>0</v>
      </c>
      <c r="W2616" s="667">
        <v>0</v>
      </c>
      <c r="X2616" s="673">
        <v>1</v>
      </c>
      <c r="Y2616" s="669">
        <v>21715.13</v>
      </c>
      <c r="Z2616" s="667">
        <v>190.09</v>
      </c>
      <c r="AA2616" s="239">
        <f t="shared" si="1821"/>
        <v>1</v>
      </c>
      <c r="AB2616" s="229">
        <f t="shared" si="1822"/>
        <v>190.09</v>
      </c>
      <c r="AC2616" s="219"/>
      <c r="AD2616" s="222"/>
      <c r="AE2616" s="219"/>
      <c r="AF2616" s="222"/>
      <c r="AG2616" s="261">
        <f t="shared" si="1823"/>
        <v>1</v>
      </c>
      <c r="AH2616" s="262">
        <f t="shared" si="1824"/>
        <v>190.09</v>
      </c>
      <c r="AI2616" s="67">
        <f>AD2616/C2575</f>
        <v>0</v>
      </c>
      <c r="AJ2616" s="141">
        <f>AF2616/C2575</f>
        <v>0</v>
      </c>
      <c r="AK2616" s="153">
        <f>AH2616/C2575</f>
        <v>2.4020157270175911E-3</v>
      </c>
      <c r="AL2616" s="61"/>
      <c r="AM2616" s="59"/>
    </row>
    <row r="2617" spans="1:39" ht="56.25" x14ac:dyDescent="0.25">
      <c r="A2617" s="14" t="s">
        <v>68</v>
      </c>
      <c r="B2617" s="489" t="s">
        <v>333</v>
      </c>
      <c r="C2617" s="864"/>
      <c r="D2617" s="865"/>
      <c r="E2617" s="467">
        <v>1</v>
      </c>
      <c r="F2617" s="468">
        <v>19449.82</v>
      </c>
      <c r="G2617" s="434">
        <v>2</v>
      </c>
      <c r="H2617" s="475">
        <f>22608.8*2</f>
        <v>45217.599999999999</v>
      </c>
      <c r="I2617" s="199">
        <v>0</v>
      </c>
      <c r="J2617" s="440">
        <v>0</v>
      </c>
      <c r="K2617" s="199">
        <v>2</v>
      </c>
      <c r="L2617" s="437">
        <v>45217.599999999999</v>
      </c>
      <c r="M2617" s="248">
        <f t="shared" si="1817"/>
        <v>2</v>
      </c>
      <c r="N2617" s="249">
        <f t="shared" si="1818"/>
        <v>45217.599999999999</v>
      </c>
      <c r="O2617" s="436">
        <v>0</v>
      </c>
      <c r="P2617" s="494">
        <v>0</v>
      </c>
      <c r="Q2617" s="436">
        <v>0</v>
      </c>
      <c r="R2617" s="428">
        <v>0</v>
      </c>
      <c r="S2617" s="245">
        <f t="shared" si="1819"/>
        <v>0</v>
      </c>
      <c r="T2617" s="246">
        <f t="shared" si="1820"/>
        <v>0</v>
      </c>
      <c r="U2617" s="668">
        <v>0</v>
      </c>
      <c r="V2617" s="669">
        <v>0</v>
      </c>
      <c r="W2617" s="667">
        <v>0</v>
      </c>
      <c r="X2617" s="673">
        <v>0</v>
      </c>
      <c r="Y2617" s="669">
        <v>0</v>
      </c>
      <c r="Z2617" s="667">
        <v>0</v>
      </c>
      <c r="AA2617" s="239">
        <f t="shared" si="1821"/>
        <v>0</v>
      </c>
      <c r="AB2617" s="229">
        <f t="shared" si="1822"/>
        <v>0</v>
      </c>
      <c r="AC2617" s="219"/>
      <c r="AD2617" s="222"/>
      <c r="AE2617" s="219"/>
      <c r="AF2617" s="222"/>
      <c r="AG2617" s="261">
        <f t="shared" si="1823"/>
        <v>0</v>
      </c>
      <c r="AH2617" s="262">
        <f t="shared" si="1824"/>
        <v>0</v>
      </c>
      <c r="AI2617" s="67">
        <f>AD2617/C2575</f>
        <v>0</v>
      </c>
      <c r="AJ2617" s="141">
        <f>AF2617/C2575</f>
        <v>0</v>
      </c>
      <c r="AK2617" s="153">
        <f>AH2617/C2575</f>
        <v>0</v>
      </c>
      <c r="AL2617" s="61"/>
      <c r="AM2617" s="59"/>
    </row>
    <row r="2618" spans="1:39" ht="57" thickBot="1" x14ac:dyDescent="0.3">
      <c r="A2618" s="14" t="s">
        <v>70</v>
      </c>
      <c r="B2618" s="489" t="s">
        <v>334</v>
      </c>
      <c r="C2618" s="878"/>
      <c r="D2618" s="879"/>
      <c r="E2618" s="473">
        <v>0</v>
      </c>
      <c r="F2618" s="474">
        <v>0</v>
      </c>
      <c r="G2618" s="435">
        <v>2</v>
      </c>
      <c r="H2618" s="476">
        <f>6007.44*2</f>
        <v>12014.88</v>
      </c>
      <c r="I2618" s="201">
        <v>0</v>
      </c>
      <c r="J2618" s="438">
        <v>0</v>
      </c>
      <c r="K2618" s="201">
        <v>2</v>
      </c>
      <c r="L2618" s="438">
        <v>12014.88</v>
      </c>
      <c r="M2618" s="248">
        <f t="shared" si="1817"/>
        <v>2</v>
      </c>
      <c r="N2618" s="249">
        <f t="shared" si="1818"/>
        <v>12014.88</v>
      </c>
      <c r="O2618" s="448">
        <v>0</v>
      </c>
      <c r="P2618" s="430">
        <v>0</v>
      </c>
      <c r="Q2618" s="448">
        <v>0</v>
      </c>
      <c r="R2618" s="430">
        <v>0</v>
      </c>
      <c r="S2618" s="245">
        <f t="shared" si="1819"/>
        <v>0</v>
      </c>
      <c r="T2618" s="246">
        <f t="shared" si="1820"/>
        <v>0</v>
      </c>
      <c r="U2618" s="689">
        <v>0</v>
      </c>
      <c r="V2618" s="691">
        <v>0</v>
      </c>
      <c r="W2618" s="690">
        <v>0</v>
      </c>
      <c r="X2618" s="692">
        <v>0</v>
      </c>
      <c r="Y2618" s="691">
        <v>0</v>
      </c>
      <c r="Z2618" s="690">
        <v>0</v>
      </c>
      <c r="AA2618" s="239">
        <f t="shared" si="1821"/>
        <v>0</v>
      </c>
      <c r="AB2618" s="229">
        <f t="shared" si="1822"/>
        <v>0</v>
      </c>
      <c r="AC2618" s="149"/>
      <c r="AD2618" s="150"/>
      <c r="AE2618" s="149"/>
      <c r="AF2618" s="150"/>
      <c r="AG2618" s="261">
        <f t="shared" si="1823"/>
        <v>0</v>
      </c>
      <c r="AH2618" s="262">
        <f t="shared" si="1824"/>
        <v>0</v>
      </c>
      <c r="AI2618" s="68">
        <f>AD2618/C2575</f>
        <v>0</v>
      </c>
      <c r="AJ2618" s="142">
        <f>AF2618/C2575</f>
        <v>0</v>
      </c>
      <c r="AK2618" s="154">
        <f>AH2618/C2575</f>
        <v>0</v>
      </c>
      <c r="AL2618" s="61"/>
      <c r="AM2618" s="59"/>
    </row>
    <row r="2619" spans="1:39" ht="24" thickBot="1" x14ac:dyDescent="0.3">
      <c r="A2619" s="719" t="s">
        <v>40</v>
      </c>
      <c r="B2619" s="720"/>
      <c r="C2619" s="135">
        <f>C2608</f>
        <v>79137.7</v>
      </c>
      <c r="D2619" s="135">
        <f>D2608</f>
        <v>78947.61</v>
      </c>
      <c r="E2619" s="56">
        <f t="shared" ref="E2619:AG2619" si="1825">SUM(E2608:E2618)</f>
        <v>1</v>
      </c>
      <c r="F2619" s="236">
        <f t="shared" si="1825"/>
        <v>19449.82</v>
      </c>
      <c r="G2619" s="56">
        <f t="shared" si="1825"/>
        <v>5</v>
      </c>
      <c r="H2619" s="96">
        <f t="shared" si="1825"/>
        <v>79137.700000000012</v>
      </c>
      <c r="I2619" s="247">
        <f t="shared" si="1825"/>
        <v>0</v>
      </c>
      <c r="J2619" s="46">
        <f t="shared" si="1825"/>
        <v>0</v>
      </c>
      <c r="K2619" s="247">
        <f t="shared" si="1825"/>
        <v>5</v>
      </c>
      <c r="L2619" s="236">
        <f t="shared" si="1825"/>
        <v>79137.700000000012</v>
      </c>
      <c r="M2619" s="82">
        <f t="shared" si="1825"/>
        <v>5</v>
      </c>
      <c r="N2619" s="236">
        <f t="shared" si="1825"/>
        <v>79137.700000000012</v>
      </c>
      <c r="O2619" s="86">
        <f t="shared" si="1825"/>
        <v>0</v>
      </c>
      <c r="P2619" s="236">
        <f t="shared" si="1825"/>
        <v>0</v>
      </c>
      <c r="Q2619" s="86">
        <f t="shared" si="1825"/>
        <v>0</v>
      </c>
      <c r="R2619" s="38">
        <f t="shared" si="1825"/>
        <v>0</v>
      </c>
      <c r="S2619" s="75">
        <f t="shared" si="1825"/>
        <v>0</v>
      </c>
      <c r="T2619" s="38">
        <f t="shared" si="1825"/>
        <v>0</v>
      </c>
      <c r="U2619" s="85">
        <f t="shared" si="1825"/>
        <v>0</v>
      </c>
      <c r="V2619" s="38">
        <f t="shared" si="1825"/>
        <v>0</v>
      </c>
      <c r="W2619" s="96">
        <f t="shared" si="1825"/>
        <v>0</v>
      </c>
      <c r="X2619" s="75">
        <f t="shared" si="1825"/>
        <v>1</v>
      </c>
      <c r="Y2619" s="38">
        <f t="shared" si="1825"/>
        <v>21715.13</v>
      </c>
      <c r="Z2619" s="38">
        <f t="shared" si="1825"/>
        <v>190.09</v>
      </c>
      <c r="AA2619" s="136">
        <f t="shared" si="1825"/>
        <v>1</v>
      </c>
      <c r="AB2619" s="46">
        <f t="shared" si="1825"/>
        <v>190.09</v>
      </c>
      <c r="AC2619" s="97">
        <f t="shared" si="1825"/>
        <v>0</v>
      </c>
      <c r="AD2619" s="46">
        <f t="shared" si="1825"/>
        <v>0</v>
      </c>
      <c r="AE2619" s="86">
        <f t="shared" si="1825"/>
        <v>0</v>
      </c>
      <c r="AF2619" s="46">
        <f t="shared" si="1825"/>
        <v>0</v>
      </c>
      <c r="AG2619" s="75">
        <f t="shared" si="1825"/>
        <v>1</v>
      </c>
      <c r="AH2619" s="96">
        <f>SUM(AH2608:AH2618)</f>
        <v>190.09</v>
      </c>
      <c r="AI2619" s="137">
        <f>AD2619/C2575</f>
        <v>0</v>
      </c>
      <c r="AJ2619" s="138">
        <f>AF2619/C2575</f>
        <v>0</v>
      </c>
      <c r="AK2619" s="65">
        <f>AH2619/C2575</f>
        <v>2.4020157270175911E-3</v>
      </c>
      <c r="AL2619" s="61"/>
      <c r="AM2619" s="59"/>
    </row>
    <row r="2620" spans="1:39" x14ac:dyDescent="0.25">
      <c r="E2620" s="336" t="str">
        <f>IF(E2588=E2619,"OK","BŁĄD")</f>
        <v>OK</v>
      </c>
      <c r="F2620" s="610" t="str">
        <f t="shared" ref="F2620" si="1826">IF(F2588=F2619,"OK","BŁĄD")</f>
        <v>OK</v>
      </c>
      <c r="G2620" s="336" t="str">
        <f t="shared" ref="G2620" si="1827">IF(G2588=G2619,"OK","BŁĄD")</f>
        <v>OK</v>
      </c>
      <c r="H2620" s="610" t="str">
        <f t="shared" ref="H2620" si="1828">IF(H2588=H2619,"OK","BŁĄD")</f>
        <v>OK</v>
      </c>
      <c r="I2620" s="573" t="str">
        <f t="shared" ref="I2620" si="1829">IF(I2588=I2619,"OK","BŁĄD")</f>
        <v>OK</v>
      </c>
      <c r="J2620" s="336" t="str">
        <f t="shared" ref="J2620" si="1830">IF(J2588=J2619,"OK","BŁĄD")</f>
        <v>OK</v>
      </c>
      <c r="K2620" s="573" t="str">
        <f t="shared" ref="K2620" si="1831">IF(K2588=K2619,"OK","BŁĄD")</f>
        <v>OK</v>
      </c>
      <c r="L2620" s="610" t="str">
        <f t="shared" ref="L2620" si="1832">IF(L2588=L2619,"OK","BŁĄD")</f>
        <v>OK</v>
      </c>
      <c r="M2620" s="336" t="str">
        <f t="shared" ref="M2620" si="1833">IF(M2588=M2619,"OK","BŁĄD")</f>
        <v>OK</v>
      </c>
      <c r="N2620" s="336" t="str">
        <f t="shared" ref="N2620" si="1834">IF(N2588=N2619,"OK","BŁĄD")</f>
        <v>OK</v>
      </c>
      <c r="O2620" s="336" t="str">
        <f t="shared" ref="O2620" si="1835">IF(O2588=O2619,"OK","BŁĄD")</f>
        <v>OK</v>
      </c>
      <c r="P2620" s="336" t="str">
        <f t="shared" ref="P2620" si="1836">IF(P2588=P2619,"OK","BŁĄD")</f>
        <v>OK</v>
      </c>
      <c r="Q2620" s="336" t="str">
        <f t="shared" ref="Q2620" si="1837">IF(Q2588=Q2619,"OK","BŁĄD")</f>
        <v>OK</v>
      </c>
      <c r="R2620" s="336" t="str">
        <f t="shared" ref="R2620" si="1838">IF(R2588=R2619,"OK","BŁĄD")</f>
        <v>OK</v>
      </c>
      <c r="S2620" s="336" t="str">
        <f t="shared" ref="S2620" si="1839">IF(S2588=S2619,"OK","BŁĄD")</f>
        <v>OK</v>
      </c>
      <c r="T2620" s="336" t="str">
        <f t="shared" ref="T2620" si="1840">IF(T2588=T2619,"OK","BŁĄD")</f>
        <v>OK</v>
      </c>
      <c r="U2620" s="336" t="str">
        <f t="shared" ref="U2620" si="1841">IF(U2588=U2619,"OK","BŁĄD")</f>
        <v>OK</v>
      </c>
      <c r="V2620" s="336" t="str">
        <f t="shared" ref="V2620" si="1842">IF(V2588=V2619,"OK","BŁĄD")</f>
        <v>OK</v>
      </c>
      <c r="W2620" s="336" t="str">
        <f t="shared" ref="W2620" si="1843">IF(W2588=W2619,"OK","BŁĄD")</f>
        <v>OK</v>
      </c>
      <c r="X2620" s="336" t="str">
        <f t="shared" ref="X2620" si="1844">IF(X2588=X2619,"OK","BŁĄD")</f>
        <v>OK</v>
      </c>
      <c r="Y2620" s="336" t="str">
        <f t="shared" ref="Y2620" si="1845">IF(Y2588=Y2619,"OK","BŁĄD")</f>
        <v>OK</v>
      </c>
      <c r="Z2620" s="336" t="str">
        <f t="shared" ref="Z2620" si="1846">IF(Z2588=Z2619,"OK","BŁĄD")</f>
        <v>OK</v>
      </c>
      <c r="AA2620" s="336" t="str">
        <f t="shared" ref="AA2620" si="1847">IF(AA2588=AA2619,"OK","BŁĄD")</f>
        <v>OK</v>
      </c>
      <c r="AB2620" s="336" t="str">
        <f t="shared" ref="AB2620" si="1848">IF(AB2588=AB2619,"OK","BŁĄD")</f>
        <v>OK</v>
      </c>
      <c r="AC2620" s="336" t="str">
        <f t="shared" ref="AC2620" si="1849">IF(AC2588=AC2619,"OK","BŁĄD")</f>
        <v>OK</v>
      </c>
      <c r="AD2620" s="336" t="str">
        <f t="shared" ref="AD2620" si="1850">IF(AD2588=AD2619,"OK","BŁĄD")</f>
        <v>OK</v>
      </c>
      <c r="AE2620" s="336" t="str">
        <f t="shared" ref="AE2620" si="1851">IF(AE2588=AE2619,"OK","BŁĄD")</f>
        <v>OK</v>
      </c>
      <c r="AF2620" s="336" t="str">
        <f t="shared" ref="AF2620" si="1852">IF(AF2588=AF2619,"OK","BŁĄD")</f>
        <v>OK</v>
      </c>
      <c r="AG2620" s="336" t="str">
        <f t="shared" ref="AG2620" si="1853">IF(AG2588=AG2619,"OK","BŁĄD")</f>
        <v>OK</v>
      </c>
      <c r="AH2620" s="336" t="str">
        <f t="shared" ref="AH2620" si="1854">IF(AH2588=AH2619,"OK","BŁĄD")</f>
        <v>OK</v>
      </c>
      <c r="AJ2620" s="59"/>
      <c r="AK2620" s="59"/>
      <c r="AL2620" s="59"/>
      <c r="AM2620" s="59"/>
    </row>
    <row r="2621" spans="1:39" ht="15.75" thickBot="1" x14ac:dyDescent="0.3">
      <c r="AJ2621" s="59"/>
      <c r="AK2621" s="59"/>
      <c r="AL2621" s="59"/>
      <c r="AM2621" s="59"/>
    </row>
    <row r="2622" spans="1:39" ht="19.5" thickTop="1" x14ac:dyDescent="0.3">
      <c r="A2622" s="721" t="s">
        <v>45</v>
      </c>
      <c r="B2622" s="722"/>
      <c r="C2622" s="722"/>
      <c r="D2622" s="722"/>
      <c r="E2622" s="722"/>
      <c r="F2622" s="722"/>
      <c r="G2622" s="722"/>
      <c r="H2622" s="722"/>
      <c r="I2622" s="722"/>
      <c r="J2622" s="722"/>
      <c r="K2622" s="723"/>
      <c r="L2622" s="722"/>
      <c r="M2622" s="722"/>
      <c r="N2622" s="722"/>
      <c r="O2622" s="722"/>
      <c r="P2622" s="722"/>
      <c r="Q2622" s="724"/>
      <c r="AD2622" s="33" t="s">
        <v>50</v>
      </c>
      <c r="AE2622" s="3" t="str">
        <f>IF(AH2619=AH2588,"OK","BŁĄD")</f>
        <v>OK</v>
      </c>
    </row>
    <row r="2623" spans="1:39" x14ac:dyDescent="0.25">
      <c r="A2623" s="725"/>
      <c r="B2623" s="726"/>
      <c r="C2623" s="726"/>
      <c r="D2623" s="726"/>
      <c r="E2623" s="726"/>
      <c r="F2623" s="726"/>
      <c r="G2623" s="726"/>
      <c r="H2623" s="726"/>
      <c r="I2623" s="726"/>
      <c r="J2623" s="726"/>
      <c r="K2623" s="727"/>
      <c r="L2623" s="726"/>
      <c r="M2623" s="726"/>
      <c r="N2623" s="726"/>
      <c r="O2623" s="726"/>
      <c r="P2623" s="726"/>
      <c r="Q2623" s="728"/>
    </row>
    <row r="2624" spans="1:39" x14ac:dyDescent="0.25">
      <c r="A2624" s="725"/>
      <c r="B2624" s="726"/>
      <c r="C2624" s="726"/>
      <c r="D2624" s="726"/>
      <c r="E2624" s="726"/>
      <c r="F2624" s="726"/>
      <c r="G2624" s="726"/>
      <c r="H2624" s="726"/>
      <c r="I2624" s="726"/>
      <c r="J2624" s="726"/>
      <c r="K2624" s="727"/>
      <c r="L2624" s="726"/>
      <c r="M2624" s="726"/>
      <c r="N2624" s="726"/>
      <c r="O2624" s="726"/>
      <c r="P2624" s="726"/>
      <c r="Q2624" s="728"/>
    </row>
    <row r="2625" spans="1:38" x14ac:dyDescent="0.25">
      <c r="A2625" s="725"/>
      <c r="B2625" s="726"/>
      <c r="C2625" s="726"/>
      <c r="D2625" s="726"/>
      <c r="E2625" s="726"/>
      <c r="F2625" s="726"/>
      <c r="G2625" s="726"/>
      <c r="H2625" s="726"/>
      <c r="I2625" s="726"/>
      <c r="J2625" s="726"/>
      <c r="K2625" s="727"/>
      <c r="L2625" s="726"/>
      <c r="M2625" s="726"/>
      <c r="N2625" s="726"/>
      <c r="O2625" s="726"/>
      <c r="P2625" s="726"/>
      <c r="Q2625" s="728"/>
    </row>
    <row r="2626" spans="1:38" x14ac:dyDescent="0.25">
      <c r="A2626" s="725"/>
      <c r="B2626" s="726"/>
      <c r="C2626" s="726"/>
      <c r="D2626" s="726"/>
      <c r="E2626" s="726"/>
      <c r="F2626" s="726"/>
      <c r="G2626" s="726"/>
      <c r="H2626" s="726"/>
      <c r="I2626" s="726"/>
      <c r="J2626" s="726"/>
      <c r="K2626" s="727"/>
      <c r="L2626" s="726"/>
      <c r="M2626" s="726"/>
      <c r="N2626" s="726"/>
      <c r="O2626" s="726"/>
      <c r="P2626" s="726"/>
      <c r="Q2626" s="728"/>
    </row>
    <row r="2627" spans="1:38" x14ac:dyDescent="0.25">
      <c r="A2627" s="725"/>
      <c r="B2627" s="726"/>
      <c r="C2627" s="726"/>
      <c r="D2627" s="726"/>
      <c r="E2627" s="726"/>
      <c r="F2627" s="726"/>
      <c r="G2627" s="726"/>
      <c r="H2627" s="726"/>
      <c r="I2627" s="726"/>
      <c r="J2627" s="726"/>
      <c r="K2627" s="727"/>
      <c r="L2627" s="726"/>
      <c r="M2627" s="726"/>
      <c r="N2627" s="726"/>
      <c r="O2627" s="726"/>
      <c r="P2627" s="726"/>
      <c r="Q2627" s="728"/>
    </row>
    <row r="2628" spans="1:38" x14ac:dyDescent="0.25">
      <c r="A2628" s="725"/>
      <c r="B2628" s="726"/>
      <c r="C2628" s="726"/>
      <c r="D2628" s="726"/>
      <c r="E2628" s="726"/>
      <c r="F2628" s="726"/>
      <c r="G2628" s="726"/>
      <c r="H2628" s="726"/>
      <c r="I2628" s="726"/>
      <c r="J2628" s="726"/>
      <c r="K2628" s="727"/>
      <c r="L2628" s="726"/>
      <c r="M2628" s="726"/>
      <c r="N2628" s="726"/>
      <c r="O2628" s="726"/>
      <c r="P2628" s="726"/>
      <c r="Q2628" s="728"/>
    </row>
    <row r="2629" spans="1:38" x14ac:dyDescent="0.25">
      <c r="A2629" s="725"/>
      <c r="B2629" s="726"/>
      <c r="C2629" s="726"/>
      <c r="D2629" s="726"/>
      <c r="E2629" s="726"/>
      <c r="F2629" s="726"/>
      <c r="G2629" s="726"/>
      <c r="H2629" s="726"/>
      <c r="I2629" s="726"/>
      <c r="J2629" s="726"/>
      <c r="K2629" s="727"/>
      <c r="L2629" s="726"/>
      <c r="M2629" s="726"/>
      <c r="N2629" s="726"/>
      <c r="O2629" s="726"/>
      <c r="P2629" s="726"/>
      <c r="Q2629" s="728"/>
    </row>
    <row r="2630" spans="1:38" ht="15.75" thickBot="1" x14ac:dyDescent="0.3">
      <c r="A2630" s="729"/>
      <c r="B2630" s="730"/>
      <c r="C2630" s="730"/>
      <c r="D2630" s="730"/>
      <c r="E2630" s="730"/>
      <c r="F2630" s="730"/>
      <c r="G2630" s="730"/>
      <c r="H2630" s="730"/>
      <c r="I2630" s="730"/>
      <c r="J2630" s="730"/>
      <c r="K2630" s="731"/>
      <c r="L2630" s="730"/>
      <c r="M2630" s="730"/>
      <c r="N2630" s="730"/>
      <c r="O2630" s="730"/>
      <c r="P2630" s="730"/>
      <c r="Q2630" s="732"/>
    </row>
    <row r="2631" spans="1:38" ht="15.75" thickTop="1" x14ac:dyDescent="0.25"/>
    <row r="2632" spans="1:38" x14ac:dyDescent="0.25">
      <c r="B2632" s="1"/>
      <c r="C2632" s="1"/>
    </row>
    <row r="2634" spans="1:38" ht="23.25" x14ac:dyDescent="0.35">
      <c r="A2634" s="312"/>
      <c r="B2634" s="710" t="s">
        <v>172</v>
      </c>
      <c r="C2634" s="710"/>
      <c r="D2634" s="710"/>
      <c r="E2634" s="710"/>
      <c r="F2634" s="710"/>
      <c r="G2634" s="710"/>
      <c r="H2634" s="710"/>
      <c r="I2634" s="710"/>
      <c r="J2634" s="710"/>
      <c r="K2634" s="710"/>
      <c r="L2634" s="710"/>
      <c r="M2634" s="314"/>
      <c r="N2634" s="315"/>
      <c r="O2634" s="313"/>
      <c r="P2634" s="315"/>
      <c r="Q2634" s="313"/>
      <c r="R2634" s="315"/>
      <c r="S2634" s="314"/>
      <c r="T2634" s="315"/>
      <c r="U2634" s="313"/>
      <c r="V2634" s="315"/>
      <c r="W2634" s="315"/>
      <c r="X2634" s="314"/>
      <c r="Y2634" s="315"/>
      <c r="Z2634" s="315"/>
      <c r="AA2634" s="314"/>
      <c r="AB2634" s="313"/>
      <c r="AC2634" s="313"/>
      <c r="AD2634" s="313"/>
      <c r="AE2634" s="313"/>
      <c r="AF2634" s="313"/>
      <c r="AG2634" s="314"/>
      <c r="AH2634" s="313"/>
      <c r="AI2634" s="313"/>
      <c r="AJ2634" s="313"/>
      <c r="AK2634" s="313"/>
      <c r="AL2634" s="313"/>
    </row>
    <row r="2635" spans="1:38" ht="21.75" customHeight="1" thickBot="1" x14ac:dyDescent="0.3">
      <c r="A2635" s="316"/>
      <c r="B2635" s="711"/>
      <c r="C2635" s="711"/>
      <c r="D2635" s="711"/>
      <c r="E2635" s="711"/>
      <c r="F2635" s="711"/>
      <c r="G2635" s="711"/>
      <c r="H2635" s="711"/>
      <c r="I2635" s="711"/>
      <c r="J2635" s="711"/>
      <c r="K2635" s="711"/>
      <c r="L2635" s="711"/>
      <c r="M2635" s="317"/>
      <c r="N2635" s="318"/>
      <c r="O2635" s="316"/>
      <c r="P2635" s="318"/>
      <c r="Q2635" s="316"/>
      <c r="R2635" s="318"/>
      <c r="S2635" s="317"/>
      <c r="T2635" s="318"/>
      <c r="U2635" s="316"/>
      <c r="V2635" s="318"/>
      <c r="W2635" s="318"/>
      <c r="X2635" s="317"/>
      <c r="Y2635" s="318"/>
      <c r="Z2635" s="318"/>
      <c r="AA2635" s="317"/>
      <c r="AB2635" s="316"/>
      <c r="AC2635" s="316"/>
      <c r="AD2635" s="316"/>
      <c r="AE2635" s="316"/>
      <c r="AF2635" s="316"/>
      <c r="AG2635" s="317"/>
      <c r="AH2635" s="316"/>
      <c r="AI2635" s="316"/>
      <c r="AJ2635" s="316"/>
      <c r="AK2635" s="316"/>
      <c r="AL2635" s="316"/>
    </row>
    <row r="2636" spans="1:38" ht="27" customHeight="1" thickBot="1" x14ac:dyDescent="0.3">
      <c r="A2636" s="791" t="s">
        <v>150</v>
      </c>
      <c r="B2636" s="792"/>
      <c r="C2636" s="792"/>
      <c r="D2636" s="792"/>
      <c r="E2636" s="792"/>
      <c r="F2636" s="792"/>
      <c r="G2636" s="792"/>
      <c r="H2636" s="792"/>
      <c r="I2636" s="792"/>
      <c r="J2636" s="792"/>
      <c r="K2636" s="793"/>
      <c r="L2636" s="792"/>
      <c r="M2636" s="792"/>
      <c r="N2636" s="792"/>
      <c r="O2636" s="792"/>
      <c r="P2636" s="792"/>
      <c r="Q2636" s="792"/>
      <c r="R2636" s="792"/>
      <c r="S2636" s="792"/>
      <c r="T2636" s="792"/>
      <c r="U2636" s="792"/>
      <c r="V2636" s="792"/>
      <c r="W2636" s="792"/>
      <c r="X2636" s="792"/>
      <c r="Y2636" s="792"/>
      <c r="Z2636" s="792"/>
      <c r="AA2636" s="792"/>
      <c r="AB2636" s="792"/>
      <c r="AC2636" s="792"/>
      <c r="AD2636" s="792"/>
      <c r="AE2636" s="792"/>
      <c r="AF2636" s="792"/>
      <c r="AG2636" s="792"/>
      <c r="AH2636" s="792"/>
      <c r="AI2636" s="792"/>
      <c r="AJ2636" s="792"/>
      <c r="AK2636" s="792"/>
      <c r="AL2636" s="43"/>
    </row>
    <row r="2637" spans="1:38" ht="33.75" customHeight="1" x14ac:dyDescent="0.25">
      <c r="A2637" s="794" t="s">
        <v>0</v>
      </c>
      <c r="B2637" s="795"/>
      <c r="C2637" s="744" t="s">
        <v>41</v>
      </c>
      <c r="D2637" s="745"/>
      <c r="E2637" s="748" t="s">
        <v>80</v>
      </c>
      <c r="F2637" s="749"/>
      <c r="G2637" s="749"/>
      <c r="H2637" s="749"/>
      <c r="I2637" s="749"/>
      <c r="J2637" s="749"/>
      <c r="K2637" s="750"/>
      <c r="L2637" s="749"/>
      <c r="M2637" s="749"/>
      <c r="N2637" s="802"/>
      <c r="O2637" s="754" t="s">
        <v>78</v>
      </c>
      <c r="P2637" s="755"/>
      <c r="Q2637" s="755"/>
      <c r="R2637" s="755"/>
      <c r="S2637" s="755"/>
      <c r="T2637" s="755"/>
      <c r="U2637" s="755"/>
      <c r="V2637" s="755"/>
      <c r="W2637" s="755"/>
      <c r="X2637" s="755"/>
      <c r="Y2637" s="755"/>
      <c r="Z2637" s="755"/>
      <c r="AA2637" s="755"/>
      <c r="AB2637" s="755"/>
      <c r="AC2637" s="755"/>
      <c r="AD2637" s="755"/>
      <c r="AE2637" s="755"/>
      <c r="AF2637" s="755"/>
      <c r="AG2637" s="755"/>
      <c r="AH2637" s="755"/>
      <c r="AI2637" s="755"/>
      <c r="AJ2637" s="755"/>
      <c r="AK2637" s="755"/>
      <c r="AL2637" s="756"/>
    </row>
    <row r="2638" spans="1:38" ht="51" customHeight="1" thickBot="1" x14ac:dyDescent="0.3">
      <c r="A2638" s="796"/>
      <c r="B2638" s="797"/>
      <c r="C2638" s="800"/>
      <c r="D2638" s="801"/>
      <c r="E2638" s="803"/>
      <c r="F2638" s="804"/>
      <c r="G2638" s="804"/>
      <c r="H2638" s="804"/>
      <c r="I2638" s="804"/>
      <c r="J2638" s="804"/>
      <c r="K2638" s="805"/>
      <c r="L2638" s="804"/>
      <c r="M2638" s="804"/>
      <c r="N2638" s="806"/>
      <c r="O2638" s="859"/>
      <c r="P2638" s="860"/>
      <c r="Q2638" s="860"/>
      <c r="R2638" s="860"/>
      <c r="S2638" s="860"/>
      <c r="T2638" s="860"/>
      <c r="U2638" s="860"/>
      <c r="V2638" s="860"/>
      <c r="W2638" s="860"/>
      <c r="X2638" s="860"/>
      <c r="Y2638" s="860"/>
      <c r="Z2638" s="860"/>
      <c r="AA2638" s="860"/>
      <c r="AB2638" s="860"/>
      <c r="AC2638" s="860"/>
      <c r="AD2638" s="860"/>
      <c r="AE2638" s="860"/>
      <c r="AF2638" s="860"/>
      <c r="AG2638" s="860"/>
      <c r="AH2638" s="860"/>
      <c r="AI2638" s="860"/>
      <c r="AJ2638" s="860"/>
      <c r="AK2638" s="860"/>
      <c r="AL2638" s="861"/>
    </row>
    <row r="2639" spans="1:38" ht="75" customHeight="1" x14ac:dyDescent="0.25">
      <c r="A2639" s="796"/>
      <c r="B2639" s="797"/>
      <c r="C2639" s="862" t="s">
        <v>43</v>
      </c>
      <c r="D2639" s="866" t="s">
        <v>44</v>
      </c>
      <c r="E2639" s="853" t="s">
        <v>59</v>
      </c>
      <c r="F2639" s="854"/>
      <c r="G2639" s="854"/>
      <c r="H2639" s="855"/>
      <c r="I2639" s="845" t="s">
        <v>58</v>
      </c>
      <c r="J2639" s="846"/>
      <c r="K2639" s="847"/>
      <c r="L2639" s="848"/>
      <c r="M2639" s="841" t="s">
        <v>49</v>
      </c>
      <c r="N2639" s="842"/>
      <c r="O2639" s="807" t="s">
        <v>103</v>
      </c>
      <c r="P2639" s="808"/>
      <c r="Q2639" s="808"/>
      <c r="R2639" s="808"/>
      <c r="S2639" s="811" t="s">
        <v>49</v>
      </c>
      <c r="T2639" s="812"/>
      <c r="U2639" s="815" t="s">
        <v>104</v>
      </c>
      <c r="V2639" s="816"/>
      <c r="W2639" s="816"/>
      <c r="X2639" s="816"/>
      <c r="Y2639" s="816"/>
      <c r="Z2639" s="817"/>
      <c r="AA2639" s="821" t="s">
        <v>49</v>
      </c>
      <c r="AB2639" s="822"/>
      <c r="AC2639" s="825" t="s">
        <v>105</v>
      </c>
      <c r="AD2639" s="826"/>
      <c r="AE2639" s="826"/>
      <c r="AF2639" s="827"/>
      <c r="AG2639" s="831" t="s">
        <v>49</v>
      </c>
      <c r="AH2639" s="832"/>
      <c r="AI2639" s="835" t="s">
        <v>23</v>
      </c>
      <c r="AJ2639" s="836"/>
      <c r="AK2639" s="836"/>
      <c r="AL2639" s="837"/>
    </row>
    <row r="2640" spans="1:38" ht="75" customHeight="1" thickBot="1" x14ac:dyDescent="0.3">
      <c r="A2640" s="796"/>
      <c r="B2640" s="797"/>
      <c r="C2640" s="862"/>
      <c r="D2640" s="866"/>
      <c r="E2640" s="856"/>
      <c r="F2640" s="857"/>
      <c r="G2640" s="857"/>
      <c r="H2640" s="858"/>
      <c r="I2640" s="849"/>
      <c r="J2640" s="850"/>
      <c r="K2640" s="851"/>
      <c r="L2640" s="852"/>
      <c r="M2640" s="843"/>
      <c r="N2640" s="844"/>
      <c r="O2640" s="809"/>
      <c r="P2640" s="810"/>
      <c r="Q2640" s="810"/>
      <c r="R2640" s="810"/>
      <c r="S2640" s="813"/>
      <c r="T2640" s="814"/>
      <c r="U2640" s="818"/>
      <c r="V2640" s="819"/>
      <c r="W2640" s="819"/>
      <c r="X2640" s="819"/>
      <c r="Y2640" s="819"/>
      <c r="Z2640" s="820"/>
      <c r="AA2640" s="823"/>
      <c r="AB2640" s="824"/>
      <c r="AC2640" s="828"/>
      <c r="AD2640" s="829"/>
      <c r="AE2640" s="829"/>
      <c r="AF2640" s="830"/>
      <c r="AG2640" s="833"/>
      <c r="AH2640" s="834"/>
      <c r="AI2640" s="838"/>
      <c r="AJ2640" s="839"/>
      <c r="AK2640" s="839"/>
      <c r="AL2640" s="840"/>
    </row>
    <row r="2641" spans="1:38" ht="139.5" customHeight="1" thickBot="1" x14ac:dyDescent="0.3">
      <c r="A2641" s="798"/>
      <c r="B2641" s="799"/>
      <c r="C2641" s="863"/>
      <c r="D2641" s="867"/>
      <c r="E2641" s="91" t="s">
        <v>81</v>
      </c>
      <c r="F2641" s="619" t="s">
        <v>82</v>
      </c>
      <c r="G2641" s="91" t="s">
        <v>83</v>
      </c>
      <c r="H2641" s="619" t="s">
        <v>84</v>
      </c>
      <c r="I2641" s="197" t="s">
        <v>81</v>
      </c>
      <c r="J2641" s="64" t="s">
        <v>92</v>
      </c>
      <c r="K2641" s="197" t="s">
        <v>93</v>
      </c>
      <c r="L2641" s="64" t="s">
        <v>94</v>
      </c>
      <c r="M2641" s="98" t="s">
        <v>85</v>
      </c>
      <c r="N2641" s="207" t="s">
        <v>86</v>
      </c>
      <c r="O2641" s="100" t="s">
        <v>87</v>
      </c>
      <c r="P2641" s="102" t="s">
        <v>101</v>
      </c>
      <c r="Q2641" s="100" t="s">
        <v>88</v>
      </c>
      <c r="R2641" s="102" t="s">
        <v>102</v>
      </c>
      <c r="S2641" s="103" t="s">
        <v>89</v>
      </c>
      <c r="T2641" s="213" t="s">
        <v>90</v>
      </c>
      <c r="U2641" s="104" t="s">
        <v>87</v>
      </c>
      <c r="V2641" s="107" t="s">
        <v>106</v>
      </c>
      <c r="W2641" s="105" t="s">
        <v>107</v>
      </c>
      <c r="X2641" s="108" t="s">
        <v>88</v>
      </c>
      <c r="Y2641" s="107" t="s">
        <v>108</v>
      </c>
      <c r="Z2641" s="105" t="s">
        <v>109</v>
      </c>
      <c r="AA2641" s="110" t="s">
        <v>95</v>
      </c>
      <c r="AB2641" s="111" t="s">
        <v>96</v>
      </c>
      <c r="AC2641" s="112" t="s">
        <v>87</v>
      </c>
      <c r="AD2641" s="113" t="s">
        <v>101</v>
      </c>
      <c r="AE2641" s="112" t="s">
        <v>88</v>
      </c>
      <c r="AF2641" s="113" t="s">
        <v>102</v>
      </c>
      <c r="AG2641" s="114" t="s">
        <v>91</v>
      </c>
      <c r="AH2641" s="115" t="s">
        <v>110</v>
      </c>
      <c r="AI2641" s="120" t="s">
        <v>111</v>
      </c>
      <c r="AJ2641" s="121" t="s">
        <v>112</v>
      </c>
      <c r="AK2641" s="122" t="s">
        <v>39</v>
      </c>
      <c r="AL2641" s="124" t="s">
        <v>57</v>
      </c>
    </row>
    <row r="2642" spans="1:38" ht="38.25" customHeight="1" thickBot="1" x14ac:dyDescent="0.3">
      <c r="A2642" s="708" t="s">
        <v>1</v>
      </c>
      <c r="B2642" s="712"/>
      <c r="C2642" s="5" t="s">
        <v>2</v>
      </c>
      <c r="D2642" s="193" t="s">
        <v>3</v>
      </c>
      <c r="E2642" s="5" t="s">
        <v>4</v>
      </c>
      <c r="F2642" s="208" t="s">
        <v>5</v>
      </c>
      <c r="G2642" s="5" t="s">
        <v>33</v>
      </c>
      <c r="H2642" s="208" t="s">
        <v>34</v>
      </c>
      <c r="I2642" s="198" t="s">
        <v>18</v>
      </c>
      <c r="J2642" s="208" t="s">
        <v>19</v>
      </c>
      <c r="K2642" s="198" t="s">
        <v>20</v>
      </c>
      <c r="L2642" s="208" t="s">
        <v>21</v>
      </c>
      <c r="M2642" s="5" t="s">
        <v>22</v>
      </c>
      <c r="N2642" s="208" t="s">
        <v>35</v>
      </c>
      <c r="O2642" s="5" t="s">
        <v>36</v>
      </c>
      <c r="P2642" s="208" t="s">
        <v>37</v>
      </c>
      <c r="Q2642" s="5" t="s">
        <v>38</v>
      </c>
      <c r="R2642" s="208" t="s">
        <v>24</v>
      </c>
      <c r="S2642" s="5" t="s">
        <v>25</v>
      </c>
      <c r="T2642" s="208" t="s">
        <v>26</v>
      </c>
      <c r="U2642" s="5" t="s">
        <v>27</v>
      </c>
      <c r="V2642" s="321" t="s">
        <v>28</v>
      </c>
      <c r="W2642" s="208" t="s">
        <v>29</v>
      </c>
      <c r="X2642" s="193" t="s">
        <v>30</v>
      </c>
      <c r="Y2642" s="208" t="s">
        <v>31</v>
      </c>
      <c r="Z2642" s="208" t="s">
        <v>32</v>
      </c>
      <c r="AA2642" s="5" t="s">
        <v>51</v>
      </c>
      <c r="AB2642" s="5" t="s">
        <v>52</v>
      </c>
      <c r="AC2642" s="5" t="s">
        <v>53</v>
      </c>
      <c r="AD2642" s="5" t="s">
        <v>54</v>
      </c>
      <c r="AE2642" s="5" t="s">
        <v>55</v>
      </c>
      <c r="AF2642" s="5" t="s">
        <v>56</v>
      </c>
      <c r="AG2642" s="5" t="s">
        <v>60</v>
      </c>
      <c r="AH2642" s="5" t="s">
        <v>61</v>
      </c>
      <c r="AI2642" s="5" t="s">
        <v>62</v>
      </c>
      <c r="AJ2642" s="193" t="s">
        <v>63</v>
      </c>
      <c r="AK2642" s="5" t="s">
        <v>64</v>
      </c>
      <c r="AL2642" s="194" t="s">
        <v>65</v>
      </c>
    </row>
    <row r="2643" spans="1:38" ht="99" customHeight="1" thickBot="1" x14ac:dyDescent="0.3">
      <c r="A2643" s="12">
        <v>1</v>
      </c>
      <c r="B2643" s="13" t="s">
        <v>11</v>
      </c>
      <c r="C2643" s="713">
        <f>C15+C90+C167+C242+C312+C382+C452+C535+C613+C683+C753+C823+C904+C979+C1049+C1119+C1189+C1259+C1329+C1438+C1511+C1581+C1651+C1721+C1791+C1861+C1932+C2003+C2073+C2143+C2223+C2293+C2363+C2435+C2505+C2575</f>
        <v>48229002.595999986</v>
      </c>
      <c r="D2643" s="716">
        <f>C2643-AH2656</f>
        <v>44975180.805999987</v>
      </c>
      <c r="E2643" s="319">
        <f t="shared" ref="E2643:L2655" si="1855">E15+E90+E167+E242+E312+E382+E452+E535+E613+E683+E753+E823+E904+E979+E1049+E1119+E1189+E1259+E1329+E1438+E1511+E1581+E1651+E1721+E1791+E1861+E1932+E2003+E2073+E2143+E2223+E2293+E2363+E2435+E2505+E2575</f>
        <v>0</v>
      </c>
      <c r="F2643" s="615">
        <f t="shared" si="1855"/>
        <v>0</v>
      </c>
      <c r="G2643" s="319">
        <f t="shared" si="1855"/>
        <v>0</v>
      </c>
      <c r="H2643" s="615">
        <f t="shared" si="1855"/>
        <v>0</v>
      </c>
      <c r="I2643" s="199">
        <f t="shared" si="1855"/>
        <v>0</v>
      </c>
      <c r="J2643" s="302">
        <f t="shared" si="1855"/>
        <v>0</v>
      </c>
      <c r="K2643" s="199">
        <f t="shared" si="1855"/>
        <v>0</v>
      </c>
      <c r="L2643" s="477">
        <f t="shared" si="1855"/>
        <v>0</v>
      </c>
      <c r="M2643" s="248">
        <f t="shared" ref="M2643:M2654" si="1856">SUM(I2643,K2643)</f>
        <v>0</v>
      </c>
      <c r="N2643" s="249">
        <f t="shared" ref="N2643:N2654" si="1857">SUM(J2643,L2643)</f>
        <v>0</v>
      </c>
      <c r="O2643" s="44">
        <f t="shared" ref="O2643:R2655" si="1858">O15+O90+O167+O242+O312+O382+O452+O535+O613+O683+O753+O823+O904+O979+O1049+O1119+O1189+O1259+O1329+O1438+O1511+O1581+O1651+O1721+O1791+O1861+O1932+O2003+O2073+O2143+O2223+O2293+O2363+O2435+O2505+O2575</f>
        <v>0</v>
      </c>
      <c r="P2643" s="320">
        <f t="shared" si="1858"/>
        <v>0</v>
      </c>
      <c r="Q2643" s="44">
        <f t="shared" si="1858"/>
        <v>0</v>
      </c>
      <c r="R2643" s="320">
        <f t="shared" si="1858"/>
        <v>0</v>
      </c>
      <c r="S2643" s="274">
        <f t="shared" ref="S2643:S2654" si="1859">SUM(O2643,Q2643)</f>
        <v>0</v>
      </c>
      <c r="T2643" s="275">
        <f t="shared" ref="T2643:T2654" si="1860">SUM(P2643,R2643)</f>
        <v>0</v>
      </c>
      <c r="U2643" s="257">
        <f t="shared" ref="U2643:Z2655" si="1861">U15+U90+U167+U242+U312+U382+U452+U535+U613+U683+U753+U823+U904+U979+U1049+U1119+U1189+U1259+U1329+U1438+U1511+U1581+U1651+U1721+U1791+U1861+U1932+U2003+U2073+U2143+U2223+U2293+U2363+U2435+U2505+U2575</f>
        <v>0</v>
      </c>
      <c r="V2643" s="322">
        <f t="shared" si="1861"/>
        <v>0</v>
      </c>
      <c r="W2643" s="322">
        <f t="shared" si="1861"/>
        <v>0</v>
      </c>
      <c r="X2643" s="257">
        <f t="shared" si="1861"/>
        <v>0</v>
      </c>
      <c r="Y2643" s="322">
        <f t="shared" si="1861"/>
        <v>0</v>
      </c>
      <c r="Z2643" s="322">
        <f t="shared" si="1861"/>
        <v>0</v>
      </c>
      <c r="AA2643" s="276">
        <f t="shared" ref="AA2643" si="1862">SUM(U2643,X2643)</f>
        <v>0</v>
      </c>
      <c r="AB2643" s="277">
        <f>SUM(W2643,Z2643)</f>
        <v>0</v>
      </c>
      <c r="AC2643" s="626">
        <f t="shared" ref="AC2643:AF2655" si="1863">AC15+AC90+AC167+AC242+AC312+AC382+AC452+AC535+AC613+AC683+AC753+AC823+AC904+AC979+AC1049+AC1119+AC1189+AC1259+AC1329+AC1438+AC1511+AC1581+AC1651+AC1721+AC1791+AC1861+AC1932+AC2003+AC2073+AC2143+AC2223+AC2293+AC2363+AC2435+AC2505+AC2575</f>
        <v>0</v>
      </c>
      <c r="AD2643" s="323">
        <f t="shared" si="1863"/>
        <v>0</v>
      </c>
      <c r="AE2643" s="626">
        <f t="shared" si="1863"/>
        <v>0</v>
      </c>
      <c r="AF2643" s="323">
        <f t="shared" si="1863"/>
        <v>0</v>
      </c>
      <c r="AG2643" s="118">
        <f t="shared" ref="AG2643:AG2654" si="1864">U2643+X2643+AC2643+AE2643</f>
        <v>0</v>
      </c>
      <c r="AH2643" s="119">
        <f t="shared" ref="AH2643:AH2654" si="1865">W2643+Z2643+AD2643+AF2643</f>
        <v>0</v>
      </c>
      <c r="AI2643" s="39">
        <f>AD2643/(C2643-AH2650)</f>
        <v>0</v>
      </c>
      <c r="AJ2643" s="90">
        <f>AF2643/(C2643-AH2650)</f>
        <v>0</v>
      </c>
      <c r="AK2643" s="123"/>
      <c r="AL2643" s="125">
        <f>AH2643/C2643</f>
        <v>0</v>
      </c>
    </row>
    <row r="2644" spans="1:38" ht="87" customHeight="1" thickBot="1" x14ac:dyDescent="0.3">
      <c r="A2644" s="14">
        <v>2</v>
      </c>
      <c r="B2644" s="15" t="s">
        <v>6</v>
      </c>
      <c r="C2644" s="714"/>
      <c r="D2644" s="717"/>
      <c r="E2644" s="319">
        <f t="shared" si="1855"/>
        <v>1</v>
      </c>
      <c r="F2644" s="615">
        <f t="shared" si="1855"/>
        <v>18923.27</v>
      </c>
      <c r="G2644" s="319">
        <f t="shared" si="1855"/>
        <v>119</v>
      </c>
      <c r="H2644" s="615">
        <f t="shared" si="1855"/>
        <v>4755981.6499999994</v>
      </c>
      <c r="I2644" s="199">
        <f t="shared" si="1855"/>
        <v>0</v>
      </c>
      <c r="J2644" s="302">
        <f t="shared" si="1855"/>
        <v>0</v>
      </c>
      <c r="K2644" s="199">
        <f t="shared" si="1855"/>
        <v>95</v>
      </c>
      <c r="L2644" s="477">
        <f t="shared" si="1855"/>
        <v>3417840.1500000004</v>
      </c>
      <c r="M2644" s="248">
        <f t="shared" si="1856"/>
        <v>95</v>
      </c>
      <c r="N2644" s="249">
        <f t="shared" si="1857"/>
        <v>3417840.1500000004</v>
      </c>
      <c r="O2644" s="44">
        <f t="shared" si="1858"/>
        <v>0</v>
      </c>
      <c r="P2644" s="320">
        <f t="shared" si="1858"/>
        <v>0</v>
      </c>
      <c r="Q2644" s="44">
        <f t="shared" si="1858"/>
        <v>4</v>
      </c>
      <c r="R2644" s="320">
        <f t="shared" si="1858"/>
        <v>86898.51</v>
      </c>
      <c r="S2644" s="274">
        <f t="shared" si="1859"/>
        <v>4</v>
      </c>
      <c r="T2644" s="275">
        <f t="shared" si="1860"/>
        <v>86898.51</v>
      </c>
      <c r="U2644" s="257">
        <f t="shared" si="1861"/>
        <v>0</v>
      </c>
      <c r="V2644" s="322">
        <f t="shared" si="1861"/>
        <v>0</v>
      </c>
      <c r="W2644" s="322">
        <f t="shared" si="1861"/>
        <v>0</v>
      </c>
      <c r="X2644" s="257">
        <f t="shared" si="1861"/>
        <v>8</v>
      </c>
      <c r="Y2644" s="322">
        <f t="shared" si="1861"/>
        <v>139237.96</v>
      </c>
      <c r="Z2644" s="322">
        <f t="shared" si="1861"/>
        <v>41017.929999999993</v>
      </c>
      <c r="AA2644" s="276">
        <f t="shared" ref="AA2644:AA2655" si="1866">SUM(U2644,X2644)</f>
        <v>8</v>
      </c>
      <c r="AB2644" s="277">
        <f t="shared" ref="AB2644:AB2655" si="1867">SUM(W2644,Z2644)</f>
        <v>41017.929999999993</v>
      </c>
      <c r="AC2644" s="626">
        <f t="shared" si="1863"/>
        <v>0</v>
      </c>
      <c r="AD2644" s="323">
        <f t="shared" si="1863"/>
        <v>0</v>
      </c>
      <c r="AE2644" s="626">
        <f t="shared" si="1863"/>
        <v>11</v>
      </c>
      <c r="AF2644" s="323">
        <f t="shared" si="1863"/>
        <v>316173.38999999996</v>
      </c>
      <c r="AG2644" s="118">
        <f t="shared" si="1864"/>
        <v>19</v>
      </c>
      <c r="AH2644" s="119">
        <f t="shared" si="1865"/>
        <v>357191.31999999995</v>
      </c>
      <c r="AI2644" s="39">
        <f>AD2644/(C2643-AH2650)</f>
        <v>0</v>
      </c>
      <c r="AJ2644" s="90">
        <f>AF2644/(C2643-AH2650)</f>
        <v>6.5815360896422162E-3</v>
      </c>
      <c r="AK2644" s="123"/>
      <c r="AL2644" s="125">
        <f>AH2644/C2643</f>
        <v>7.4061519163496998E-3</v>
      </c>
    </row>
    <row r="2645" spans="1:38" ht="85.5" customHeight="1" thickBot="1" x14ac:dyDescent="0.3">
      <c r="A2645" s="14">
        <v>3</v>
      </c>
      <c r="B2645" s="15" t="s">
        <v>13</v>
      </c>
      <c r="C2645" s="714"/>
      <c r="D2645" s="717"/>
      <c r="E2645" s="319">
        <f t="shared" si="1855"/>
        <v>0</v>
      </c>
      <c r="F2645" s="615">
        <f t="shared" si="1855"/>
        <v>0</v>
      </c>
      <c r="G2645" s="319">
        <f t="shared" si="1855"/>
        <v>5</v>
      </c>
      <c r="H2645" s="615">
        <f t="shared" si="1855"/>
        <v>305000</v>
      </c>
      <c r="I2645" s="199">
        <f t="shared" si="1855"/>
        <v>0</v>
      </c>
      <c r="J2645" s="302">
        <f t="shared" si="1855"/>
        <v>0</v>
      </c>
      <c r="K2645" s="199">
        <f t="shared" si="1855"/>
        <v>4</v>
      </c>
      <c r="L2645" s="477">
        <f t="shared" si="1855"/>
        <v>200000</v>
      </c>
      <c r="M2645" s="248">
        <f t="shared" si="1856"/>
        <v>4</v>
      </c>
      <c r="N2645" s="249">
        <f t="shared" si="1857"/>
        <v>200000</v>
      </c>
      <c r="O2645" s="44">
        <f t="shared" si="1858"/>
        <v>0</v>
      </c>
      <c r="P2645" s="320">
        <f t="shared" si="1858"/>
        <v>0</v>
      </c>
      <c r="Q2645" s="44">
        <f t="shared" si="1858"/>
        <v>0</v>
      </c>
      <c r="R2645" s="320">
        <f t="shared" si="1858"/>
        <v>0</v>
      </c>
      <c r="S2645" s="274">
        <f t="shared" si="1859"/>
        <v>0</v>
      </c>
      <c r="T2645" s="275">
        <f t="shared" si="1860"/>
        <v>0</v>
      </c>
      <c r="U2645" s="257">
        <f t="shared" si="1861"/>
        <v>0</v>
      </c>
      <c r="V2645" s="322">
        <f t="shared" si="1861"/>
        <v>0</v>
      </c>
      <c r="W2645" s="322">
        <f t="shared" si="1861"/>
        <v>0</v>
      </c>
      <c r="X2645" s="257">
        <f t="shared" si="1861"/>
        <v>0</v>
      </c>
      <c r="Y2645" s="322">
        <f t="shared" si="1861"/>
        <v>0</v>
      </c>
      <c r="Z2645" s="322">
        <f t="shared" si="1861"/>
        <v>0</v>
      </c>
      <c r="AA2645" s="276">
        <f t="shared" si="1866"/>
        <v>0</v>
      </c>
      <c r="AB2645" s="277">
        <f t="shared" si="1867"/>
        <v>0</v>
      </c>
      <c r="AC2645" s="626">
        <f t="shared" si="1863"/>
        <v>0</v>
      </c>
      <c r="AD2645" s="323">
        <f t="shared" si="1863"/>
        <v>0</v>
      </c>
      <c r="AE2645" s="626">
        <f t="shared" si="1863"/>
        <v>0</v>
      </c>
      <c r="AF2645" s="323">
        <f t="shared" si="1863"/>
        <v>0</v>
      </c>
      <c r="AG2645" s="118">
        <f t="shared" si="1864"/>
        <v>0</v>
      </c>
      <c r="AH2645" s="119">
        <f t="shared" si="1865"/>
        <v>0</v>
      </c>
      <c r="AI2645" s="67">
        <f>AD2645/(C2643-AH2650)</f>
        <v>0</v>
      </c>
      <c r="AJ2645" s="66">
        <f>AF2645/(C2643-AH2650)</f>
        <v>0</v>
      </c>
      <c r="AK2645" s="123"/>
      <c r="AL2645" s="126">
        <f>AH2645/C2643</f>
        <v>0</v>
      </c>
    </row>
    <row r="2646" spans="1:38" ht="101.25" customHeight="1" thickBot="1" x14ac:dyDescent="0.3">
      <c r="A2646" s="14">
        <v>4</v>
      </c>
      <c r="B2646" s="15" t="s">
        <v>14</v>
      </c>
      <c r="C2646" s="714"/>
      <c r="D2646" s="717"/>
      <c r="E2646" s="319">
        <f t="shared" si="1855"/>
        <v>32</v>
      </c>
      <c r="F2646" s="615">
        <f t="shared" si="1855"/>
        <v>5190502.26</v>
      </c>
      <c r="G2646" s="319">
        <f t="shared" si="1855"/>
        <v>6</v>
      </c>
      <c r="H2646" s="615">
        <f t="shared" si="1855"/>
        <v>1018500</v>
      </c>
      <c r="I2646" s="199">
        <f t="shared" si="1855"/>
        <v>13</v>
      </c>
      <c r="J2646" s="302">
        <f t="shared" si="1855"/>
        <v>450738.56000000006</v>
      </c>
      <c r="K2646" s="199">
        <f t="shared" si="1855"/>
        <v>6</v>
      </c>
      <c r="L2646" s="477">
        <f t="shared" si="1855"/>
        <v>968500</v>
      </c>
      <c r="M2646" s="248">
        <f t="shared" si="1856"/>
        <v>19</v>
      </c>
      <c r="N2646" s="249">
        <f t="shared" si="1857"/>
        <v>1419238.56</v>
      </c>
      <c r="O2646" s="44">
        <f t="shared" si="1858"/>
        <v>6</v>
      </c>
      <c r="P2646" s="320">
        <f t="shared" si="1858"/>
        <v>194210.9</v>
      </c>
      <c r="Q2646" s="44">
        <f t="shared" si="1858"/>
        <v>1</v>
      </c>
      <c r="R2646" s="320">
        <f t="shared" si="1858"/>
        <v>35900</v>
      </c>
      <c r="S2646" s="274">
        <f t="shared" si="1859"/>
        <v>7</v>
      </c>
      <c r="T2646" s="275">
        <f t="shared" si="1860"/>
        <v>230110.9</v>
      </c>
      <c r="U2646" s="257">
        <f t="shared" si="1861"/>
        <v>0</v>
      </c>
      <c r="V2646" s="322">
        <f t="shared" si="1861"/>
        <v>0</v>
      </c>
      <c r="W2646" s="322">
        <f t="shared" si="1861"/>
        <v>0</v>
      </c>
      <c r="X2646" s="257">
        <f t="shared" si="1861"/>
        <v>0</v>
      </c>
      <c r="Y2646" s="322">
        <f t="shared" si="1861"/>
        <v>0</v>
      </c>
      <c r="Z2646" s="322">
        <f t="shared" si="1861"/>
        <v>0</v>
      </c>
      <c r="AA2646" s="276">
        <f t="shared" si="1866"/>
        <v>0</v>
      </c>
      <c r="AB2646" s="277">
        <f t="shared" si="1867"/>
        <v>0</v>
      </c>
      <c r="AC2646" s="626">
        <f t="shared" si="1863"/>
        <v>1</v>
      </c>
      <c r="AD2646" s="323">
        <f t="shared" si="1863"/>
        <v>52447.199999999997</v>
      </c>
      <c r="AE2646" s="626">
        <f t="shared" si="1863"/>
        <v>0</v>
      </c>
      <c r="AF2646" s="323">
        <f t="shared" si="1863"/>
        <v>0</v>
      </c>
      <c r="AG2646" s="118">
        <f t="shared" si="1864"/>
        <v>1</v>
      </c>
      <c r="AH2646" s="119">
        <f t="shared" si="1865"/>
        <v>52447.199999999997</v>
      </c>
      <c r="AI2646" s="67">
        <f>AD2646/(C2643-AH2650)</f>
        <v>1.0917526601485446E-3</v>
      </c>
      <c r="AJ2646" s="66">
        <f>AF2646/(C2643-AH2650)</f>
        <v>0</v>
      </c>
      <c r="AK2646" s="123"/>
      <c r="AL2646" s="126">
        <f>AH2646/C2643</f>
        <v>1.0874618419819833E-3</v>
      </c>
    </row>
    <row r="2647" spans="1:38" ht="138" customHeight="1" thickBot="1" x14ac:dyDescent="0.3">
      <c r="A2647" s="14">
        <v>5</v>
      </c>
      <c r="B2647" s="15" t="s">
        <v>99</v>
      </c>
      <c r="C2647" s="714"/>
      <c r="D2647" s="717"/>
      <c r="E2647" s="319">
        <f t="shared" si="1855"/>
        <v>35</v>
      </c>
      <c r="F2647" s="615">
        <f t="shared" si="1855"/>
        <v>2289379.77</v>
      </c>
      <c r="G2647" s="319">
        <f t="shared" si="1855"/>
        <v>33</v>
      </c>
      <c r="H2647" s="615">
        <f t="shared" si="1855"/>
        <v>1231827.9400000002</v>
      </c>
      <c r="I2647" s="199">
        <f t="shared" si="1855"/>
        <v>7</v>
      </c>
      <c r="J2647" s="302">
        <f t="shared" si="1855"/>
        <v>498497.95999999996</v>
      </c>
      <c r="K2647" s="199">
        <f t="shared" si="1855"/>
        <v>29</v>
      </c>
      <c r="L2647" s="477">
        <f t="shared" si="1855"/>
        <v>990147.48</v>
      </c>
      <c r="M2647" s="248">
        <f t="shared" si="1856"/>
        <v>36</v>
      </c>
      <c r="N2647" s="249">
        <f t="shared" si="1857"/>
        <v>1488645.44</v>
      </c>
      <c r="O2647" s="44">
        <f t="shared" si="1858"/>
        <v>0</v>
      </c>
      <c r="P2647" s="320">
        <f t="shared" si="1858"/>
        <v>0</v>
      </c>
      <c r="Q2647" s="44">
        <f t="shared" si="1858"/>
        <v>1</v>
      </c>
      <c r="R2647" s="320">
        <f t="shared" si="1858"/>
        <v>9153.44</v>
      </c>
      <c r="S2647" s="274">
        <f t="shared" si="1859"/>
        <v>1</v>
      </c>
      <c r="T2647" s="275">
        <f t="shared" si="1860"/>
        <v>9153.44</v>
      </c>
      <c r="U2647" s="257">
        <f t="shared" si="1861"/>
        <v>0</v>
      </c>
      <c r="V2647" s="322">
        <f t="shared" si="1861"/>
        <v>0</v>
      </c>
      <c r="W2647" s="322">
        <f t="shared" si="1861"/>
        <v>0</v>
      </c>
      <c r="X2647" s="257">
        <f t="shared" si="1861"/>
        <v>2</v>
      </c>
      <c r="Y2647" s="322">
        <f t="shared" si="1861"/>
        <v>76736.179999999993</v>
      </c>
      <c r="Z2647" s="322">
        <f t="shared" si="1861"/>
        <v>17023.7</v>
      </c>
      <c r="AA2647" s="276">
        <f t="shared" si="1866"/>
        <v>2</v>
      </c>
      <c r="AB2647" s="277">
        <f t="shared" si="1867"/>
        <v>17023.7</v>
      </c>
      <c r="AC2647" s="626">
        <f t="shared" si="1863"/>
        <v>0</v>
      </c>
      <c r="AD2647" s="323">
        <f t="shared" si="1863"/>
        <v>0</v>
      </c>
      <c r="AE2647" s="626">
        <f t="shared" si="1863"/>
        <v>2</v>
      </c>
      <c r="AF2647" s="323">
        <f t="shared" si="1863"/>
        <v>41246.639999999999</v>
      </c>
      <c r="AG2647" s="118">
        <f t="shared" si="1864"/>
        <v>4</v>
      </c>
      <c r="AH2647" s="119">
        <f t="shared" si="1865"/>
        <v>58270.34</v>
      </c>
      <c r="AI2647" s="39">
        <f>AD2647/(C2643-AH2650)</f>
        <v>0</v>
      </c>
      <c r="AJ2647" s="90">
        <f>AF2647/(C2643-AH2650)</f>
        <v>8.5859929495167272E-4</v>
      </c>
      <c r="AK2647" s="123"/>
      <c r="AL2647" s="125">
        <f>AH2647/C2643</f>
        <v>1.2082012246471964E-3</v>
      </c>
    </row>
    <row r="2648" spans="1:38" ht="116.25" customHeight="1" thickBot="1" x14ac:dyDescent="0.3">
      <c r="A2648" s="14">
        <v>6</v>
      </c>
      <c r="B2648" s="15" t="s">
        <v>16</v>
      </c>
      <c r="C2648" s="714"/>
      <c r="D2648" s="717"/>
      <c r="E2648" s="319">
        <f t="shared" si="1855"/>
        <v>162</v>
      </c>
      <c r="F2648" s="615">
        <f t="shared" si="1855"/>
        <v>14625775.490000002</v>
      </c>
      <c r="G2648" s="319">
        <f t="shared" si="1855"/>
        <v>18</v>
      </c>
      <c r="H2648" s="615">
        <f t="shared" si="1855"/>
        <v>578625.94999999995</v>
      </c>
      <c r="I2648" s="199">
        <f t="shared" si="1855"/>
        <v>49</v>
      </c>
      <c r="J2648" s="302">
        <f t="shared" si="1855"/>
        <v>1044457.2699999999</v>
      </c>
      <c r="K2648" s="199">
        <f t="shared" si="1855"/>
        <v>17</v>
      </c>
      <c r="L2648" s="477">
        <f t="shared" si="1855"/>
        <v>558625.94999999995</v>
      </c>
      <c r="M2648" s="248">
        <f t="shared" si="1856"/>
        <v>66</v>
      </c>
      <c r="N2648" s="249">
        <f t="shared" si="1857"/>
        <v>1603083.2199999997</v>
      </c>
      <c r="O2648" s="44">
        <f t="shared" si="1858"/>
        <v>17</v>
      </c>
      <c r="P2648" s="320">
        <f t="shared" si="1858"/>
        <v>331673.39999999997</v>
      </c>
      <c r="Q2648" s="44">
        <f t="shared" si="1858"/>
        <v>3</v>
      </c>
      <c r="R2648" s="320">
        <f t="shared" si="1858"/>
        <v>17502</v>
      </c>
      <c r="S2648" s="274">
        <f t="shared" si="1859"/>
        <v>20</v>
      </c>
      <c r="T2648" s="275">
        <f t="shared" si="1860"/>
        <v>349175.39999999997</v>
      </c>
      <c r="U2648" s="257">
        <f t="shared" si="1861"/>
        <v>3</v>
      </c>
      <c r="V2648" s="322">
        <f t="shared" si="1861"/>
        <v>96381</v>
      </c>
      <c r="W2648" s="322">
        <f t="shared" si="1861"/>
        <v>37332</v>
      </c>
      <c r="X2648" s="257">
        <f t="shared" si="1861"/>
        <v>1</v>
      </c>
      <c r="Y2648" s="322">
        <f t="shared" si="1861"/>
        <v>0</v>
      </c>
      <c r="Z2648" s="322">
        <f t="shared" si="1861"/>
        <v>3091.57</v>
      </c>
      <c r="AA2648" s="276">
        <f t="shared" si="1866"/>
        <v>4</v>
      </c>
      <c r="AB2648" s="277">
        <f t="shared" si="1867"/>
        <v>40423.57</v>
      </c>
      <c r="AC2648" s="626">
        <f t="shared" si="1863"/>
        <v>6</v>
      </c>
      <c r="AD2648" s="323">
        <f t="shared" si="1863"/>
        <v>97645</v>
      </c>
      <c r="AE2648" s="626">
        <f t="shared" si="1863"/>
        <v>3</v>
      </c>
      <c r="AF2648" s="323">
        <f t="shared" si="1863"/>
        <v>37338</v>
      </c>
      <c r="AG2648" s="118">
        <f t="shared" si="1864"/>
        <v>13</v>
      </c>
      <c r="AH2648" s="119">
        <f t="shared" si="1865"/>
        <v>175406.57</v>
      </c>
      <c r="AI2648" s="67">
        <f>AD2648/(C2643-AH2650)</f>
        <v>2.0326001864771552E-3</v>
      </c>
      <c r="AJ2648" s="66">
        <f>AF2648/(C2643-AH2650)</f>
        <v>7.7723616941660113E-4</v>
      </c>
      <c r="AK2648" s="123"/>
      <c r="AL2648" s="126">
        <f>AH2648/C2643</f>
        <v>3.6369520528825505E-3</v>
      </c>
    </row>
    <row r="2649" spans="1:38" ht="65.25" customHeight="1" thickBot="1" x14ac:dyDescent="0.3">
      <c r="A2649" s="14">
        <v>7</v>
      </c>
      <c r="B2649" s="15" t="s">
        <v>98</v>
      </c>
      <c r="C2649" s="714"/>
      <c r="D2649" s="717"/>
      <c r="E2649" s="319">
        <f t="shared" si="1855"/>
        <v>0</v>
      </c>
      <c r="F2649" s="615">
        <f t="shared" si="1855"/>
        <v>0</v>
      </c>
      <c r="G2649" s="319">
        <f t="shared" si="1855"/>
        <v>2</v>
      </c>
      <c r="H2649" s="615">
        <f t="shared" si="1855"/>
        <v>177546.9</v>
      </c>
      <c r="I2649" s="199">
        <f t="shared" si="1855"/>
        <v>0</v>
      </c>
      <c r="J2649" s="302">
        <f t="shared" si="1855"/>
        <v>0</v>
      </c>
      <c r="K2649" s="199">
        <f t="shared" si="1855"/>
        <v>1</v>
      </c>
      <c r="L2649" s="477">
        <f t="shared" si="1855"/>
        <v>29946</v>
      </c>
      <c r="M2649" s="248">
        <f t="shared" si="1856"/>
        <v>1</v>
      </c>
      <c r="N2649" s="249">
        <f t="shared" si="1857"/>
        <v>29946</v>
      </c>
      <c r="O2649" s="44">
        <f t="shared" si="1858"/>
        <v>0</v>
      </c>
      <c r="P2649" s="320">
        <f t="shared" si="1858"/>
        <v>0</v>
      </c>
      <c r="Q2649" s="44">
        <f t="shared" si="1858"/>
        <v>0</v>
      </c>
      <c r="R2649" s="320">
        <f t="shared" si="1858"/>
        <v>0</v>
      </c>
      <c r="S2649" s="274">
        <f t="shared" si="1859"/>
        <v>0</v>
      </c>
      <c r="T2649" s="275">
        <f t="shared" si="1860"/>
        <v>0</v>
      </c>
      <c r="U2649" s="257">
        <f t="shared" si="1861"/>
        <v>0</v>
      </c>
      <c r="V2649" s="322">
        <f t="shared" si="1861"/>
        <v>0</v>
      </c>
      <c r="W2649" s="322">
        <f t="shared" si="1861"/>
        <v>0</v>
      </c>
      <c r="X2649" s="257">
        <f t="shared" si="1861"/>
        <v>0</v>
      </c>
      <c r="Y2649" s="322">
        <f t="shared" si="1861"/>
        <v>0</v>
      </c>
      <c r="Z2649" s="322">
        <f t="shared" si="1861"/>
        <v>0</v>
      </c>
      <c r="AA2649" s="276">
        <f t="shared" si="1866"/>
        <v>0</v>
      </c>
      <c r="AB2649" s="277">
        <f t="shared" si="1867"/>
        <v>0</v>
      </c>
      <c r="AC2649" s="626">
        <f t="shared" si="1863"/>
        <v>0</v>
      </c>
      <c r="AD2649" s="323">
        <f t="shared" si="1863"/>
        <v>0</v>
      </c>
      <c r="AE2649" s="626">
        <f t="shared" si="1863"/>
        <v>0</v>
      </c>
      <c r="AF2649" s="323">
        <f t="shared" si="1863"/>
        <v>0</v>
      </c>
      <c r="AG2649" s="118">
        <f t="shared" si="1864"/>
        <v>0</v>
      </c>
      <c r="AH2649" s="119">
        <f t="shared" si="1865"/>
        <v>0</v>
      </c>
      <c r="AI2649" s="39">
        <f>AD2649/(C2643-AH2650)</f>
        <v>0</v>
      </c>
      <c r="AJ2649" s="90">
        <f>AF2649/(C2643-AH2650)</f>
        <v>0</v>
      </c>
      <c r="AK2649" s="123"/>
      <c r="AL2649" s="125">
        <f>AH2649/C2643</f>
        <v>0</v>
      </c>
    </row>
    <row r="2650" spans="1:38" ht="59.25" customHeight="1" thickBot="1" x14ac:dyDescent="0.3">
      <c r="A2650" s="14">
        <v>8</v>
      </c>
      <c r="B2650" s="15" t="s">
        <v>97</v>
      </c>
      <c r="C2650" s="714"/>
      <c r="D2650" s="717"/>
      <c r="E2650" s="319">
        <f t="shared" si="1855"/>
        <v>0</v>
      </c>
      <c r="F2650" s="615">
        <f t="shared" si="1855"/>
        <v>0</v>
      </c>
      <c r="G2650" s="319">
        <f t="shared" si="1855"/>
        <v>197</v>
      </c>
      <c r="H2650" s="615">
        <f t="shared" si="1855"/>
        <v>12821098</v>
      </c>
      <c r="I2650" s="199">
        <f t="shared" si="1855"/>
        <v>0</v>
      </c>
      <c r="J2650" s="302">
        <f t="shared" si="1855"/>
        <v>0</v>
      </c>
      <c r="K2650" s="199">
        <f t="shared" si="1855"/>
        <v>189</v>
      </c>
      <c r="L2650" s="477">
        <f t="shared" si="1855"/>
        <v>10837668</v>
      </c>
      <c r="M2650" s="248">
        <f t="shared" si="1856"/>
        <v>189</v>
      </c>
      <c r="N2650" s="249">
        <f t="shared" si="1857"/>
        <v>10837668</v>
      </c>
      <c r="O2650" s="44">
        <f t="shared" si="1858"/>
        <v>0</v>
      </c>
      <c r="P2650" s="320">
        <f t="shared" si="1858"/>
        <v>0</v>
      </c>
      <c r="Q2650" s="44">
        <f t="shared" si="1858"/>
        <v>44</v>
      </c>
      <c r="R2650" s="320">
        <f t="shared" si="1858"/>
        <v>859711.66</v>
      </c>
      <c r="S2650" s="274">
        <f t="shared" si="1859"/>
        <v>44</v>
      </c>
      <c r="T2650" s="275">
        <f t="shared" si="1860"/>
        <v>859711.66</v>
      </c>
      <c r="U2650" s="257">
        <f t="shared" si="1861"/>
        <v>0</v>
      </c>
      <c r="V2650" s="322">
        <f t="shared" si="1861"/>
        <v>0</v>
      </c>
      <c r="W2650" s="322">
        <f t="shared" si="1861"/>
        <v>0</v>
      </c>
      <c r="X2650" s="257">
        <f t="shared" si="1861"/>
        <v>38</v>
      </c>
      <c r="Y2650" s="322">
        <f t="shared" si="1861"/>
        <v>271254.76999999996</v>
      </c>
      <c r="Z2650" s="322">
        <f t="shared" si="1861"/>
        <v>159874.85</v>
      </c>
      <c r="AA2650" s="276">
        <f t="shared" si="1866"/>
        <v>38</v>
      </c>
      <c r="AB2650" s="277">
        <f t="shared" si="1867"/>
        <v>159874.85</v>
      </c>
      <c r="AC2650" s="626">
        <f t="shared" si="1863"/>
        <v>0</v>
      </c>
      <c r="AD2650" s="323">
        <f t="shared" si="1863"/>
        <v>0</v>
      </c>
      <c r="AE2650" s="626">
        <f t="shared" si="1863"/>
        <v>15</v>
      </c>
      <c r="AF2650" s="323">
        <f t="shared" si="1863"/>
        <v>29675.3</v>
      </c>
      <c r="AG2650" s="118">
        <f t="shared" si="1864"/>
        <v>53</v>
      </c>
      <c r="AH2650" s="119">
        <f t="shared" si="1865"/>
        <v>189550.15</v>
      </c>
      <c r="AI2650" s="169"/>
      <c r="AJ2650" s="170"/>
      <c r="AK2650" s="123">
        <f>AH2656/C2643</f>
        <v>6.7466080882001581E-2</v>
      </c>
      <c r="AL2650" s="126">
        <f>AH2650/C2643</f>
        <v>3.9302108647737387E-3</v>
      </c>
    </row>
    <row r="2651" spans="1:38" ht="60" customHeight="1" thickBot="1" x14ac:dyDescent="0.3">
      <c r="A2651" s="14">
        <v>9</v>
      </c>
      <c r="B2651" s="15" t="s">
        <v>7</v>
      </c>
      <c r="C2651" s="714"/>
      <c r="D2651" s="717"/>
      <c r="E2651" s="319">
        <f t="shared" si="1855"/>
        <v>22</v>
      </c>
      <c r="F2651" s="615">
        <f t="shared" si="1855"/>
        <v>1532632.13</v>
      </c>
      <c r="G2651" s="319">
        <f t="shared" si="1855"/>
        <v>3</v>
      </c>
      <c r="H2651" s="615">
        <f t="shared" si="1855"/>
        <v>614955.19999999995</v>
      </c>
      <c r="I2651" s="199">
        <f t="shared" si="1855"/>
        <v>6</v>
      </c>
      <c r="J2651" s="302">
        <f t="shared" si="1855"/>
        <v>231831.80000000002</v>
      </c>
      <c r="K2651" s="199">
        <f t="shared" si="1855"/>
        <v>2</v>
      </c>
      <c r="L2651" s="477">
        <f t="shared" si="1855"/>
        <v>217075.20000000001</v>
      </c>
      <c r="M2651" s="248">
        <f t="shared" si="1856"/>
        <v>8</v>
      </c>
      <c r="N2651" s="249">
        <f t="shared" si="1857"/>
        <v>448907</v>
      </c>
      <c r="O2651" s="44">
        <f t="shared" si="1858"/>
        <v>6</v>
      </c>
      <c r="P2651" s="320">
        <f t="shared" si="1858"/>
        <v>145559.53</v>
      </c>
      <c r="Q2651" s="44">
        <f t="shared" si="1858"/>
        <v>1</v>
      </c>
      <c r="R2651" s="320">
        <f t="shared" si="1858"/>
        <v>99899.37</v>
      </c>
      <c r="S2651" s="274">
        <f t="shared" si="1859"/>
        <v>7</v>
      </c>
      <c r="T2651" s="275">
        <f t="shared" si="1860"/>
        <v>245458.9</v>
      </c>
      <c r="U2651" s="257">
        <f t="shared" si="1861"/>
        <v>1</v>
      </c>
      <c r="V2651" s="322">
        <f t="shared" si="1861"/>
        <v>7999.56</v>
      </c>
      <c r="W2651" s="322">
        <f t="shared" si="1861"/>
        <v>0</v>
      </c>
      <c r="X2651" s="257">
        <f t="shared" si="1861"/>
        <v>0</v>
      </c>
      <c r="Y2651" s="322">
        <f t="shared" si="1861"/>
        <v>0</v>
      </c>
      <c r="Z2651" s="322">
        <f t="shared" si="1861"/>
        <v>0</v>
      </c>
      <c r="AA2651" s="276">
        <f t="shared" si="1866"/>
        <v>1</v>
      </c>
      <c r="AB2651" s="277">
        <f t="shared" si="1867"/>
        <v>0</v>
      </c>
      <c r="AC2651" s="626">
        <f t="shared" si="1863"/>
        <v>0</v>
      </c>
      <c r="AD2651" s="323">
        <f t="shared" si="1863"/>
        <v>0</v>
      </c>
      <c r="AE2651" s="626">
        <f t="shared" si="1863"/>
        <v>1</v>
      </c>
      <c r="AF2651" s="323">
        <f t="shared" si="1863"/>
        <v>22075.200000000001</v>
      </c>
      <c r="AG2651" s="118">
        <f t="shared" si="1864"/>
        <v>2</v>
      </c>
      <c r="AH2651" s="119">
        <f t="shared" si="1865"/>
        <v>22075.200000000001</v>
      </c>
      <c r="AI2651" s="67">
        <f>AD2651/(C2643-AH2650)</f>
        <v>0</v>
      </c>
      <c r="AJ2651" s="66">
        <f>AF2651/(C2643-AH2650)</f>
        <v>4.5952230668770032E-4</v>
      </c>
      <c r="AK2651" s="123"/>
      <c r="AL2651" s="126">
        <f>AH2651/C2643</f>
        <v>4.5771628712535045E-4</v>
      </c>
    </row>
    <row r="2652" spans="1:38" ht="73.5" customHeight="1" thickBot="1" x14ac:dyDescent="0.3">
      <c r="A2652" s="14">
        <v>10</v>
      </c>
      <c r="B2652" s="15" t="s">
        <v>8</v>
      </c>
      <c r="C2652" s="714"/>
      <c r="D2652" s="717"/>
      <c r="E2652" s="319">
        <f t="shared" si="1855"/>
        <v>136</v>
      </c>
      <c r="F2652" s="615">
        <f t="shared" si="1855"/>
        <v>12322229.559999999</v>
      </c>
      <c r="G2652" s="319">
        <f t="shared" si="1855"/>
        <v>47</v>
      </c>
      <c r="H2652" s="615">
        <f t="shared" si="1855"/>
        <v>5826076.6999999993</v>
      </c>
      <c r="I2652" s="199">
        <f t="shared" si="1855"/>
        <v>54</v>
      </c>
      <c r="J2652" s="302">
        <f t="shared" si="1855"/>
        <v>1892008.46</v>
      </c>
      <c r="K2652" s="199">
        <f t="shared" si="1855"/>
        <v>46</v>
      </c>
      <c r="L2652" s="477">
        <f t="shared" si="1855"/>
        <v>4821389.5599999996</v>
      </c>
      <c r="M2652" s="248">
        <f t="shared" si="1856"/>
        <v>100</v>
      </c>
      <c r="N2652" s="249">
        <f t="shared" si="1857"/>
        <v>6713398.0199999996</v>
      </c>
      <c r="O2652" s="44">
        <f t="shared" si="1858"/>
        <v>17</v>
      </c>
      <c r="P2652" s="320">
        <f t="shared" si="1858"/>
        <v>432257.79000000004</v>
      </c>
      <c r="Q2652" s="44">
        <f t="shared" si="1858"/>
        <v>20</v>
      </c>
      <c r="R2652" s="320">
        <f t="shared" si="1858"/>
        <v>642693.91999999993</v>
      </c>
      <c r="S2652" s="274">
        <f t="shared" si="1859"/>
        <v>37</v>
      </c>
      <c r="T2652" s="275">
        <f t="shared" si="1860"/>
        <v>1074951.71</v>
      </c>
      <c r="U2652" s="257">
        <f t="shared" si="1861"/>
        <v>1</v>
      </c>
      <c r="V2652" s="322">
        <f t="shared" si="1861"/>
        <v>5069</v>
      </c>
      <c r="W2652" s="322">
        <f t="shared" si="1861"/>
        <v>2869.89</v>
      </c>
      <c r="X2652" s="257">
        <f t="shared" si="1861"/>
        <v>8</v>
      </c>
      <c r="Y2652" s="322">
        <f t="shared" si="1861"/>
        <v>188975.72</v>
      </c>
      <c r="Z2652" s="322">
        <f t="shared" si="1861"/>
        <v>663238.32999999996</v>
      </c>
      <c r="AA2652" s="276">
        <f t="shared" si="1866"/>
        <v>9</v>
      </c>
      <c r="AB2652" s="277">
        <f t="shared" si="1867"/>
        <v>666108.22</v>
      </c>
      <c r="AC2652" s="626">
        <f t="shared" si="1863"/>
        <v>10</v>
      </c>
      <c r="AD2652" s="323">
        <f t="shared" si="1863"/>
        <v>363544</v>
      </c>
      <c r="AE2652" s="626">
        <f t="shared" si="1863"/>
        <v>20</v>
      </c>
      <c r="AF2652" s="323">
        <f t="shared" si="1863"/>
        <v>922168.44</v>
      </c>
      <c r="AG2652" s="118">
        <f t="shared" si="1864"/>
        <v>39</v>
      </c>
      <c r="AH2652" s="119">
        <f t="shared" si="1865"/>
        <v>1951820.66</v>
      </c>
      <c r="AI2652" s="67">
        <f>AD2652/(C2643-AH2650)</f>
        <v>7.567613315506691E-3</v>
      </c>
      <c r="AJ2652" s="66">
        <f>AF2652/(C2643-AH2650)</f>
        <v>1.9196064756079136E-2</v>
      </c>
      <c r="AK2652" s="123"/>
      <c r="AL2652" s="126">
        <f>AH2652/C2643</f>
        <v>4.046985330279005E-2</v>
      </c>
    </row>
    <row r="2653" spans="1:38" ht="120" customHeight="1" thickBot="1" x14ac:dyDescent="0.3">
      <c r="A2653" s="14">
        <v>11</v>
      </c>
      <c r="B2653" s="15" t="s">
        <v>12</v>
      </c>
      <c r="C2653" s="714"/>
      <c r="D2653" s="717"/>
      <c r="E2653" s="319">
        <f t="shared" si="1855"/>
        <v>175</v>
      </c>
      <c r="F2653" s="615">
        <f t="shared" si="1855"/>
        <v>11685929</v>
      </c>
      <c r="G2653" s="319">
        <f t="shared" si="1855"/>
        <v>11</v>
      </c>
      <c r="H2653" s="615">
        <f t="shared" si="1855"/>
        <v>836124</v>
      </c>
      <c r="I2653" s="199">
        <f t="shared" si="1855"/>
        <v>59</v>
      </c>
      <c r="J2653" s="302">
        <f t="shared" si="1855"/>
        <v>1547626.5999999996</v>
      </c>
      <c r="K2653" s="199">
        <f t="shared" si="1855"/>
        <v>10</v>
      </c>
      <c r="L2653" s="477">
        <f t="shared" si="1855"/>
        <v>686124</v>
      </c>
      <c r="M2653" s="248">
        <f t="shared" si="1856"/>
        <v>69</v>
      </c>
      <c r="N2653" s="249">
        <f t="shared" si="1857"/>
        <v>2233750.5999999996</v>
      </c>
      <c r="O2653" s="44">
        <f t="shared" si="1858"/>
        <v>19</v>
      </c>
      <c r="P2653" s="320">
        <f t="shared" si="1858"/>
        <v>583350.70000000007</v>
      </c>
      <c r="Q2653" s="44">
        <f t="shared" si="1858"/>
        <v>13</v>
      </c>
      <c r="R2653" s="320">
        <f t="shared" si="1858"/>
        <v>98537.15</v>
      </c>
      <c r="S2653" s="274">
        <f t="shared" si="1859"/>
        <v>32</v>
      </c>
      <c r="T2653" s="275">
        <f t="shared" si="1860"/>
        <v>681887.85000000009</v>
      </c>
      <c r="U2653" s="257">
        <f t="shared" si="1861"/>
        <v>2</v>
      </c>
      <c r="V2653" s="322">
        <f t="shared" si="1861"/>
        <v>34968.6</v>
      </c>
      <c r="W2653" s="322">
        <f t="shared" si="1861"/>
        <v>11520.26</v>
      </c>
      <c r="X2653" s="257">
        <f t="shared" si="1861"/>
        <v>11</v>
      </c>
      <c r="Y2653" s="322">
        <f t="shared" si="1861"/>
        <v>207177.13</v>
      </c>
      <c r="Z2653" s="322">
        <f t="shared" si="1861"/>
        <v>35722.36</v>
      </c>
      <c r="AA2653" s="276">
        <f t="shared" si="1866"/>
        <v>13</v>
      </c>
      <c r="AB2653" s="277">
        <f t="shared" si="1867"/>
        <v>47242.62</v>
      </c>
      <c r="AC2653" s="626">
        <f t="shared" si="1863"/>
        <v>2</v>
      </c>
      <c r="AD2653" s="323">
        <f t="shared" si="1863"/>
        <v>25384</v>
      </c>
      <c r="AE2653" s="626">
        <f t="shared" si="1863"/>
        <v>3</v>
      </c>
      <c r="AF2653" s="323">
        <f t="shared" si="1863"/>
        <v>33633.03</v>
      </c>
      <c r="AG2653" s="118">
        <f t="shared" si="1864"/>
        <v>18</v>
      </c>
      <c r="AH2653" s="119">
        <f t="shared" si="1865"/>
        <v>106259.65</v>
      </c>
      <c r="AI2653" s="67">
        <f>AD2653/(C2643-AH2650)</f>
        <v>5.2839902845548778E-4</v>
      </c>
      <c r="AJ2653" s="66">
        <f>AF2653/(C2643-AH2650)</f>
        <v>7.0011268421108863E-4</v>
      </c>
      <c r="AK2653" s="123"/>
      <c r="AL2653" s="126">
        <f>AH2653/C2643</f>
        <v>2.2032313396589493E-3</v>
      </c>
    </row>
    <row r="2654" spans="1:38" ht="63.75" customHeight="1" thickBot="1" x14ac:dyDescent="0.3">
      <c r="A2654" s="14">
        <v>12</v>
      </c>
      <c r="B2654" s="15" t="s">
        <v>9</v>
      </c>
      <c r="C2654" s="714"/>
      <c r="D2654" s="717"/>
      <c r="E2654" s="319">
        <f t="shared" si="1855"/>
        <v>123</v>
      </c>
      <c r="F2654" s="615">
        <f t="shared" si="1855"/>
        <v>8665521.3299999982</v>
      </c>
      <c r="G2654" s="319">
        <f t="shared" si="1855"/>
        <v>19</v>
      </c>
      <c r="H2654" s="615">
        <f t="shared" si="1855"/>
        <v>1857231</v>
      </c>
      <c r="I2654" s="199">
        <f t="shared" si="1855"/>
        <v>45</v>
      </c>
      <c r="J2654" s="302">
        <f t="shared" si="1855"/>
        <v>1042626.05</v>
      </c>
      <c r="K2654" s="199">
        <f t="shared" si="1855"/>
        <v>16</v>
      </c>
      <c r="L2654" s="477">
        <f t="shared" si="1855"/>
        <v>1138722</v>
      </c>
      <c r="M2654" s="248">
        <f t="shared" si="1856"/>
        <v>61</v>
      </c>
      <c r="N2654" s="249">
        <f t="shared" si="1857"/>
        <v>2181348.0499999998</v>
      </c>
      <c r="O2654" s="44">
        <f t="shared" si="1858"/>
        <v>14</v>
      </c>
      <c r="P2654" s="320">
        <f t="shared" si="1858"/>
        <v>297687.89999999997</v>
      </c>
      <c r="Q2654" s="44">
        <f t="shared" si="1858"/>
        <v>7</v>
      </c>
      <c r="R2654" s="320">
        <f t="shared" si="1858"/>
        <v>140688.39000000001</v>
      </c>
      <c r="S2654" s="274">
        <f t="shared" si="1859"/>
        <v>21</v>
      </c>
      <c r="T2654" s="275">
        <f t="shared" si="1860"/>
        <v>438376.29</v>
      </c>
      <c r="U2654" s="257">
        <f t="shared" si="1861"/>
        <v>1</v>
      </c>
      <c r="V2654" s="322">
        <f t="shared" si="1861"/>
        <v>31699.85</v>
      </c>
      <c r="W2654" s="322">
        <f t="shared" si="1861"/>
        <v>0</v>
      </c>
      <c r="X2654" s="257">
        <f t="shared" si="1861"/>
        <v>5</v>
      </c>
      <c r="Y2654" s="322">
        <f t="shared" si="1861"/>
        <v>117412.31</v>
      </c>
      <c r="Z2654" s="322">
        <f t="shared" si="1861"/>
        <v>21525.96</v>
      </c>
      <c r="AA2654" s="276">
        <f t="shared" si="1866"/>
        <v>6</v>
      </c>
      <c r="AB2654" s="277">
        <f t="shared" si="1867"/>
        <v>21525.96</v>
      </c>
      <c r="AC2654" s="626">
        <f t="shared" si="1863"/>
        <v>3</v>
      </c>
      <c r="AD2654" s="323">
        <f t="shared" si="1863"/>
        <v>24907.8</v>
      </c>
      <c r="AE2654" s="626">
        <f t="shared" si="1863"/>
        <v>1</v>
      </c>
      <c r="AF2654" s="323">
        <f t="shared" si="1863"/>
        <v>13000</v>
      </c>
      <c r="AG2654" s="118">
        <f t="shared" si="1864"/>
        <v>10</v>
      </c>
      <c r="AH2654" s="119">
        <f t="shared" si="1865"/>
        <v>59433.759999999995</v>
      </c>
      <c r="AI2654" s="67">
        <f>AD2654/(C2643-AH2650)</f>
        <v>5.184863426159628E-4</v>
      </c>
      <c r="AJ2654" s="66">
        <f>AF2654/(C2643-AH2650)</f>
        <v>2.7061091120080921E-4</v>
      </c>
      <c r="AK2654" s="123"/>
      <c r="AL2654" s="126">
        <f>AH2654/C2643</f>
        <v>1.2323240540107979E-3</v>
      </c>
    </row>
    <row r="2655" spans="1:38" ht="62.25" customHeight="1" thickBot="1" x14ac:dyDescent="0.3">
      <c r="A2655" s="16">
        <v>13</v>
      </c>
      <c r="B2655" s="17" t="s">
        <v>10</v>
      </c>
      <c r="C2655" s="715"/>
      <c r="D2655" s="718"/>
      <c r="E2655" s="319">
        <f t="shared" si="1855"/>
        <v>344</v>
      </c>
      <c r="F2655" s="615">
        <f t="shared" si="1855"/>
        <v>27707884.920000002</v>
      </c>
      <c r="G2655" s="319">
        <f t="shared" si="1855"/>
        <v>68</v>
      </c>
      <c r="H2655" s="615">
        <f t="shared" si="1855"/>
        <v>6455598.5999999996</v>
      </c>
      <c r="I2655" s="199">
        <f t="shared" si="1855"/>
        <v>143</v>
      </c>
      <c r="J2655" s="302">
        <f t="shared" si="1855"/>
        <v>4523882.8099999996</v>
      </c>
      <c r="K2655" s="199">
        <f t="shared" si="1855"/>
        <v>57</v>
      </c>
      <c r="L2655" s="477">
        <f t="shared" si="1855"/>
        <v>2603513.5</v>
      </c>
      <c r="M2655" s="248">
        <f t="shared" ref="M2655" si="1868">SUM(I2655,K2655)</f>
        <v>200</v>
      </c>
      <c r="N2655" s="249">
        <f t="shared" ref="N2655" si="1869">SUM(J2655,L2655)</f>
        <v>7127396.3099999996</v>
      </c>
      <c r="O2655" s="44">
        <f t="shared" si="1858"/>
        <v>44</v>
      </c>
      <c r="P2655" s="320">
        <f t="shared" si="1858"/>
        <v>1183197.01</v>
      </c>
      <c r="Q2655" s="44">
        <f t="shared" si="1858"/>
        <v>12</v>
      </c>
      <c r="R2655" s="320">
        <f t="shared" si="1858"/>
        <v>212340.91</v>
      </c>
      <c r="S2655" s="274">
        <f t="shared" ref="S2655" si="1870">SUM(O2655,Q2655)</f>
        <v>56</v>
      </c>
      <c r="T2655" s="275">
        <f t="shared" ref="T2655" si="1871">SUM(P2655,R2655)</f>
        <v>1395537.9199999999</v>
      </c>
      <c r="U2655" s="257">
        <f t="shared" si="1861"/>
        <v>8</v>
      </c>
      <c r="V2655" s="322">
        <f t="shared" si="1861"/>
        <v>311268.66000000003</v>
      </c>
      <c r="W2655" s="322">
        <f t="shared" si="1861"/>
        <v>50402.42</v>
      </c>
      <c r="X2655" s="257">
        <f t="shared" si="1861"/>
        <v>3</v>
      </c>
      <c r="Y2655" s="322">
        <f t="shared" si="1861"/>
        <v>55376</v>
      </c>
      <c r="Z2655" s="322">
        <f t="shared" si="1861"/>
        <v>21764</v>
      </c>
      <c r="AA2655" s="276">
        <f t="shared" si="1866"/>
        <v>11</v>
      </c>
      <c r="AB2655" s="277">
        <f t="shared" si="1867"/>
        <v>72166.42</v>
      </c>
      <c r="AC2655" s="626">
        <f t="shared" si="1863"/>
        <v>5</v>
      </c>
      <c r="AD2655" s="323">
        <f t="shared" si="1863"/>
        <v>54896.66</v>
      </c>
      <c r="AE2655" s="626">
        <f t="shared" si="1863"/>
        <v>5</v>
      </c>
      <c r="AF2655" s="323">
        <f t="shared" si="1863"/>
        <v>154303.85999999999</v>
      </c>
      <c r="AG2655" s="118">
        <f t="shared" ref="AG2655" si="1872">U2655+X2655+AC2655+AE2655</f>
        <v>21</v>
      </c>
      <c r="AH2655" s="119">
        <f t="shared" ref="AH2655" si="1873">W2655+Z2655+AD2655+AF2655</f>
        <v>281366.94</v>
      </c>
      <c r="AI2655" s="68">
        <f>AD2655/(C2643-AH2650)</f>
        <v>1.1427411680370013E-3</v>
      </c>
      <c r="AJ2655" s="69">
        <f>AF2655/(C2643-AH2650)</f>
        <v>3.2120237043386226E-3</v>
      </c>
      <c r="AK2655" s="129"/>
      <c r="AL2655" s="127">
        <f>AH2655/C2643</f>
        <v>5.8339779977812766E-3</v>
      </c>
    </row>
    <row r="2656" spans="1:38" ht="29.25" customHeight="1" thickBot="1" x14ac:dyDescent="0.3">
      <c r="A2656" s="719" t="s">
        <v>40</v>
      </c>
      <c r="B2656" s="720"/>
      <c r="C2656" s="11">
        <f>C2643</f>
        <v>48229002.595999986</v>
      </c>
      <c r="D2656" s="11">
        <f>D2643</f>
        <v>44975180.805999987</v>
      </c>
      <c r="E2656" s="324">
        <f>SUM(E2643:E2655)</f>
        <v>1030</v>
      </c>
      <c r="F2656" s="236">
        <f>SUM(F2643:F2655)</f>
        <v>84038777.729999989</v>
      </c>
      <c r="G2656" s="56">
        <f t="shared" ref="G2656:L2656" si="1874">SUM(G2643:G2655)</f>
        <v>528</v>
      </c>
      <c r="H2656" s="236">
        <f t="shared" si="1874"/>
        <v>36478565.939999998</v>
      </c>
      <c r="I2656" s="241">
        <f t="shared" si="1874"/>
        <v>376</v>
      </c>
      <c r="J2656" s="244">
        <f t="shared" si="1874"/>
        <v>11231669.509999998</v>
      </c>
      <c r="K2656" s="241">
        <f t="shared" si="1874"/>
        <v>472</v>
      </c>
      <c r="L2656" s="244">
        <f t="shared" si="1874"/>
        <v>26469551.84</v>
      </c>
      <c r="M2656" s="241">
        <f>SUM(M2643:M2655)</f>
        <v>848</v>
      </c>
      <c r="N2656" s="244">
        <f>SUM(N2643:N2655)</f>
        <v>37701221.350000001</v>
      </c>
      <c r="O2656" s="97">
        <f>SUM(O2643:O2655)</f>
        <v>123</v>
      </c>
      <c r="P2656" s="236">
        <f>SUM(P2643:P2655)</f>
        <v>3167937.2300000004</v>
      </c>
      <c r="Q2656" s="86">
        <f t="shared" ref="Q2656:AJ2656" si="1875">SUM(Q2643:Q2655)</f>
        <v>106</v>
      </c>
      <c r="R2656" s="236">
        <f t="shared" si="1875"/>
        <v>2203325.35</v>
      </c>
      <c r="S2656" s="75">
        <f t="shared" si="1875"/>
        <v>229</v>
      </c>
      <c r="T2656" s="236">
        <f t="shared" si="1875"/>
        <v>5371262.5800000001</v>
      </c>
      <c r="U2656" s="86">
        <f t="shared" si="1875"/>
        <v>16</v>
      </c>
      <c r="V2656" s="236">
        <f t="shared" si="1875"/>
        <v>487386.67000000004</v>
      </c>
      <c r="W2656" s="236">
        <f t="shared" si="1875"/>
        <v>102124.57</v>
      </c>
      <c r="X2656" s="75">
        <f t="shared" si="1875"/>
        <v>76</v>
      </c>
      <c r="Y2656" s="236">
        <f t="shared" si="1875"/>
        <v>1056170.0699999998</v>
      </c>
      <c r="Z2656" s="236">
        <f t="shared" si="1875"/>
        <v>963258.69999999984</v>
      </c>
      <c r="AA2656" s="75">
        <f t="shared" si="1875"/>
        <v>92</v>
      </c>
      <c r="AB2656" s="236">
        <f>SUM(AB2643:AB2655)</f>
        <v>1065383.27</v>
      </c>
      <c r="AC2656" s="86">
        <f t="shared" si="1875"/>
        <v>27</v>
      </c>
      <c r="AD2656" s="236">
        <f t="shared" si="1875"/>
        <v>618824.66</v>
      </c>
      <c r="AE2656" s="703">
        <f>SUM(AE2643:AE2655)</f>
        <v>61</v>
      </c>
      <c r="AF2656" s="236">
        <f t="shared" si="1875"/>
        <v>1569613.8599999999</v>
      </c>
      <c r="AG2656" s="75">
        <f t="shared" si="1875"/>
        <v>180</v>
      </c>
      <c r="AH2656" s="236">
        <f t="shared" si="1875"/>
        <v>3253821.7899999996</v>
      </c>
      <c r="AI2656" s="87">
        <f t="shared" si="1875"/>
        <v>1.2881592701240846E-2</v>
      </c>
      <c r="AJ2656" s="87">
        <f t="shared" si="1875"/>
        <v>3.205570591652785E-2</v>
      </c>
      <c r="AK2656" s="130">
        <f>AK2650</f>
        <v>6.7466080882001581E-2</v>
      </c>
      <c r="AL2656" s="128">
        <f>AH2656/C2643</f>
        <v>6.7466080882001581E-2</v>
      </c>
    </row>
    <row r="2657" spans="1:39" ht="21.75" thickBot="1" x14ac:dyDescent="0.3">
      <c r="J2657" s="228"/>
      <c r="M2657" s="237"/>
      <c r="S2657" s="237"/>
      <c r="T2657" s="228"/>
      <c r="X2657" s="237"/>
      <c r="AA2657" s="237"/>
      <c r="AF2657" s="24" t="s">
        <v>113</v>
      </c>
      <c r="AG2657" s="72">
        <v>4.3499999999999996</v>
      </c>
      <c r="AH2657" s="25">
        <f>AH2656/AG2657</f>
        <v>748005.00919540226</v>
      </c>
    </row>
    <row r="2658" spans="1:39" ht="15.75" thickTop="1" x14ac:dyDescent="0.25">
      <c r="A2658" s="721" t="s">
        <v>45</v>
      </c>
      <c r="B2658" s="722"/>
      <c r="C2658" s="722"/>
      <c r="D2658" s="722"/>
      <c r="E2658" s="722"/>
      <c r="F2658" s="722"/>
      <c r="G2658" s="722"/>
      <c r="H2658" s="722"/>
      <c r="I2658" s="722"/>
      <c r="J2658" s="722"/>
      <c r="K2658" s="723"/>
      <c r="L2658" s="722"/>
      <c r="M2658" s="722"/>
      <c r="N2658" s="722"/>
      <c r="O2658" s="722"/>
      <c r="P2658" s="722"/>
      <c r="Q2658" s="724"/>
      <c r="S2658" s="237"/>
      <c r="T2658" s="228"/>
      <c r="X2658" s="237"/>
      <c r="AA2658" s="237"/>
      <c r="AG2658" s="237"/>
    </row>
    <row r="2659" spans="1:39" ht="18.75" x14ac:dyDescent="0.3">
      <c r="A2659" s="725"/>
      <c r="B2659" s="726"/>
      <c r="C2659" s="726"/>
      <c r="D2659" s="726"/>
      <c r="E2659" s="726"/>
      <c r="F2659" s="726"/>
      <c r="G2659" s="726"/>
      <c r="H2659" s="726"/>
      <c r="I2659" s="726"/>
      <c r="J2659" s="726"/>
      <c r="K2659" s="727"/>
      <c r="L2659" s="726"/>
      <c r="M2659" s="726"/>
      <c r="N2659" s="726"/>
      <c r="O2659" s="726"/>
      <c r="P2659" s="726"/>
      <c r="Q2659" s="728"/>
      <c r="S2659" s="237"/>
      <c r="T2659" s="228"/>
      <c r="X2659" s="237"/>
      <c r="AA2659" s="237"/>
      <c r="AF2659" s="33"/>
      <c r="AG2659" s="237"/>
    </row>
    <row r="2660" spans="1:39" ht="15.75" x14ac:dyDescent="0.25">
      <c r="A2660" s="725"/>
      <c r="B2660" s="726"/>
      <c r="C2660" s="726"/>
      <c r="D2660" s="726"/>
      <c r="E2660" s="726"/>
      <c r="F2660" s="726"/>
      <c r="G2660" s="726"/>
      <c r="H2660" s="726"/>
      <c r="I2660" s="726"/>
      <c r="J2660" s="726"/>
      <c r="K2660" s="727"/>
      <c r="L2660" s="726"/>
      <c r="M2660" s="726"/>
      <c r="N2660" s="726"/>
      <c r="O2660" s="726"/>
      <c r="P2660" s="726"/>
      <c r="Q2660" s="728"/>
      <c r="S2660" s="237"/>
      <c r="T2660" s="228"/>
      <c r="X2660" s="237"/>
      <c r="AA2660" s="237"/>
      <c r="AE2660" s="34" t="s">
        <v>66</v>
      </c>
      <c r="AF2660" s="24"/>
      <c r="AG2660" s="237"/>
    </row>
    <row r="2661" spans="1:39" ht="15.75" x14ac:dyDescent="0.25">
      <c r="A2661" s="725"/>
      <c r="B2661" s="726"/>
      <c r="C2661" s="726"/>
      <c r="D2661" s="726"/>
      <c r="E2661" s="726"/>
      <c r="F2661" s="726"/>
      <c r="G2661" s="726"/>
      <c r="H2661" s="726"/>
      <c r="I2661" s="726"/>
      <c r="J2661" s="726"/>
      <c r="K2661" s="727"/>
      <c r="L2661" s="726"/>
      <c r="M2661" s="726"/>
      <c r="N2661" s="726"/>
      <c r="O2661" s="726"/>
      <c r="P2661" s="726"/>
      <c r="Q2661" s="728"/>
      <c r="S2661" s="237"/>
      <c r="T2661" s="228"/>
      <c r="X2661" s="237"/>
      <c r="AA2661" s="237"/>
      <c r="AE2661" s="34" t="s">
        <v>46</v>
      </c>
      <c r="AF2661" s="54">
        <f>(Z2656-Z2650)+(AF2656-AF2650)</f>
        <v>2343322.4099999997</v>
      </c>
      <c r="AG2661" s="237"/>
    </row>
    <row r="2662" spans="1:39" ht="15.75" x14ac:dyDescent="0.25">
      <c r="A2662" s="725"/>
      <c r="B2662" s="726"/>
      <c r="C2662" s="726"/>
      <c r="D2662" s="726"/>
      <c r="E2662" s="726"/>
      <c r="F2662" s="726"/>
      <c r="G2662" s="726"/>
      <c r="H2662" s="726"/>
      <c r="I2662" s="726"/>
      <c r="J2662" s="726"/>
      <c r="K2662" s="727"/>
      <c r="L2662" s="726"/>
      <c r="M2662" s="726"/>
      <c r="N2662" s="726"/>
      <c r="O2662" s="726"/>
      <c r="P2662" s="726"/>
      <c r="Q2662" s="728"/>
      <c r="S2662" s="237"/>
      <c r="T2662" s="228"/>
      <c r="X2662" s="237"/>
      <c r="AA2662" s="237"/>
      <c r="AE2662" s="34" t="s">
        <v>47</v>
      </c>
      <c r="AF2662" s="54">
        <f>W2656+AD2656</f>
        <v>720949.23</v>
      </c>
      <c r="AG2662" s="237"/>
    </row>
    <row r="2663" spans="1:39" ht="15.75" x14ac:dyDescent="0.25">
      <c r="A2663" s="725"/>
      <c r="B2663" s="726"/>
      <c r="C2663" s="726"/>
      <c r="D2663" s="726"/>
      <c r="E2663" s="726"/>
      <c r="F2663" s="726"/>
      <c r="G2663" s="726"/>
      <c r="H2663" s="726"/>
      <c r="I2663" s="726"/>
      <c r="J2663" s="726"/>
      <c r="K2663" s="727"/>
      <c r="L2663" s="726"/>
      <c r="M2663" s="726"/>
      <c r="N2663" s="726"/>
      <c r="O2663" s="726"/>
      <c r="P2663" s="726"/>
      <c r="Q2663" s="728"/>
      <c r="S2663" s="237"/>
      <c r="T2663" s="228"/>
      <c r="X2663" s="237"/>
      <c r="AA2663" s="237"/>
      <c r="AE2663" s="34" t="s">
        <v>48</v>
      </c>
      <c r="AF2663" s="54">
        <f>Z2650+AF2650</f>
        <v>189550.15</v>
      </c>
      <c r="AG2663" s="237"/>
    </row>
    <row r="2664" spans="1:39" ht="15.75" x14ac:dyDescent="0.25">
      <c r="A2664" s="725"/>
      <c r="B2664" s="726"/>
      <c r="C2664" s="726"/>
      <c r="D2664" s="726"/>
      <c r="E2664" s="726"/>
      <c r="F2664" s="726"/>
      <c r="G2664" s="726"/>
      <c r="H2664" s="726"/>
      <c r="I2664" s="726"/>
      <c r="J2664" s="726"/>
      <c r="K2664" s="727"/>
      <c r="L2664" s="726"/>
      <c r="M2664" s="726"/>
      <c r="N2664" s="726"/>
      <c r="O2664" s="726"/>
      <c r="P2664" s="726"/>
      <c r="Q2664" s="728"/>
      <c r="S2664" s="237"/>
      <c r="T2664" s="228"/>
      <c r="X2664" s="237"/>
      <c r="AA2664" s="237"/>
      <c r="AE2664" s="34" t="s">
        <v>49</v>
      </c>
      <c r="AF2664" s="55">
        <f>SUM(AF2661:AF2663)</f>
        <v>3253821.7899999996</v>
      </c>
      <c r="AG2664" s="237"/>
    </row>
    <row r="2665" spans="1:39" x14ac:dyDescent="0.25">
      <c r="A2665" s="725"/>
      <c r="B2665" s="726"/>
      <c r="C2665" s="726"/>
      <c r="D2665" s="726"/>
      <c r="E2665" s="726"/>
      <c r="F2665" s="726"/>
      <c r="G2665" s="726"/>
      <c r="H2665" s="726"/>
      <c r="I2665" s="726"/>
      <c r="J2665" s="726"/>
      <c r="K2665" s="727"/>
      <c r="L2665" s="726"/>
      <c r="M2665" s="726"/>
      <c r="N2665" s="726"/>
      <c r="O2665" s="726"/>
      <c r="P2665" s="726"/>
      <c r="Q2665" s="728"/>
      <c r="S2665" s="237"/>
      <c r="T2665" s="228"/>
      <c r="X2665" s="237"/>
      <c r="AA2665" s="237"/>
      <c r="AG2665" s="237"/>
    </row>
    <row r="2666" spans="1:39" ht="15.75" thickBot="1" x14ac:dyDescent="0.3">
      <c r="A2666" s="729"/>
      <c r="B2666" s="730"/>
      <c r="C2666" s="730"/>
      <c r="D2666" s="730"/>
      <c r="E2666" s="730"/>
      <c r="F2666" s="730"/>
      <c r="G2666" s="730"/>
      <c r="H2666" s="730"/>
      <c r="I2666" s="730"/>
      <c r="J2666" s="730"/>
      <c r="K2666" s="731"/>
      <c r="L2666" s="730"/>
      <c r="M2666" s="730"/>
      <c r="N2666" s="730"/>
      <c r="O2666" s="730"/>
      <c r="P2666" s="730"/>
      <c r="Q2666" s="732"/>
      <c r="S2666" s="237"/>
      <c r="T2666" s="228"/>
      <c r="X2666" s="237"/>
      <c r="AA2666" s="237"/>
      <c r="AG2666" s="237"/>
    </row>
    <row r="2667" spans="1:39" ht="15.75" thickTop="1" x14ac:dyDescent="0.25">
      <c r="J2667" s="228"/>
      <c r="M2667" s="237"/>
      <c r="S2667" s="237"/>
      <c r="T2667" s="228"/>
      <c r="X2667" s="237"/>
      <c r="AA2667" s="237"/>
      <c r="AG2667" s="237"/>
    </row>
    <row r="2668" spans="1:39" x14ac:dyDescent="0.25">
      <c r="J2668" s="228"/>
      <c r="M2668" s="237"/>
      <c r="S2668" s="237"/>
      <c r="T2668" s="228"/>
      <c r="X2668" s="237"/>
      <c r="AA2668" s="237"/>
      <c r="AG2668" s="237"/>
    </row>
    <row r="2669" spans="1:39" ht="15.75" thickBot="1" x14ac:dyDescent="0.3">
      <c r="J2669" s="228"/>
      <c r="M2669" s="237"/>
      <c r="S2669" s="237"/>
      <c r="T2669" s="228"/>
      <c r="X2669" s="237"/>
      <c r="AA2669" s="237"/>
      <c r="AG2669" s="237"/>
    </row>
    <row r="2670" spans="1:39" ht="27" thickBot="1" x14ac:dyDescent="0.3">
      <c r="A2670" s="733" t="s">
        <v>150</v>
      </c>
      <c r="B2670" s="734"/>
      <c r="C2670" s="734"/>
      <c r="D2670" s="734"/>
      <c r="E2670" s="734"/>
      <c r="F2670" s="734"/>
      <c r="G2670" s="734"/>
      <c r="H2670" s="734"/>
      <c r="I2670" s="734"/>
      <c r="J2670" s="734"/>
      <c r="K2670" s="735"/>
      <c r="L2670" s="734"/>
      <c r="M2670" s="734"/>
      <c r="N2670" s="734"/>
      <c r="O2670" s="734"/>
      <c r="P2670" s="734"/>
      <c r="Q2670" s="734"/>
      <c r="R2670" s="734"/>
      <c r="S2670" s="734"/>
      <c r="T2670" s="734"/>
      <c r="U2670" s="734"/>
      <c r="V2670" s="734"/>
      <c r="W2670" s="734"/>
      <c r="X2670" s="734"/>
      <c r="Y2670" s="734"/>
      <c r="Z2670" s="734"/>
      <c r="AA2670" s="734"/>
      <c r="AB2670" s="734"/>
      <c r="AC2670" s="734"/>
      <c r="AD2670" s="734"/>
      <c r="AE2670" s="734"/>
      <c r="AF2670" s="734"/>
      <c r="AG2670" s="734"/>
      <c r="AH2670" s="734"/>
      <c r="AI2670" s="734"/>
      <c r="AJ2670" s="734"/>
      <c r="AK2670" s="736"/>
      <c r="AL2670" s="73"/>
      <c r="AM2670" s="45"/>
    </row>
    <row r="2671" spans="1:39" ht="21" customHeight="1" x14ac:dyDescent="0.25">
      <c r="A2671" s="737" t="s">
        <v>114</v>
      </c>
      <c r="B2671" s="738"/>
      <c r="C2671" s="744" t="s">
        <v>41</v>
      </c>
      <c r="D2671" s="745"/>
      <c r="E2671" s="748" t="s">
        <v>100</v>
      </c>
      <c r="F2671" s="749"/>
      <c r="G2671" s="749"/>
      <c r="H2671" s="749"/>
      <c r="I2671" s="749"/>
      <c r="J2671" s="749"/>
      <c r="K2671" s="750"/>
      <c r="L2671" s="749"/>
      <c r="M2671" s="749"/>
      <c r="N2671" s="749"/>
      <c r="O2671" s="754" t="s">
        <v>77</v>
      </c>
      <c r="P2671" s="755"/>
      <c r="Q2671" s="755"/>
      <c r="R2671" s="755"/>
      <c r="S2671" s="755"/>
      <c r="T2671" s="755"/>
      <c r="U2671" s="755"/>
      <c r="V2671" s="755"/>
      <c r="W2671" s="755"/>
      <c r="X2671" s="755"/>
      <c r="Y2671" s="755"/>
      <c r="Z2671" s="755"/>
      <c r="AA2671" s="755"/>
      <c r="AB2671" s="755"/>
      <c r="AC2671" s="755"/>
      <c r="AD2671" s="755"/>
      <c r="AE2671" s="755"/>
      <c r="AF2671" s="755"/>
      <c r="AG2671" s="755"/>
      <c r="AH2671" s="755"/>
      <c r="AI2671" s="755"/>
      <c r="AJ2671" s="755"/>
      <c r="AK2671" s="756"/>
      <c r="AL2671" s="63"/>
    </row>
    <row r="2672" spans="1:39" ht="36" customHeight="1" thickBot="1" x14ac:dyDescent="0.3">
      <c r="A2672" s="739"/>
      <c r="B2672" s="740"/>
      <c r="C2672" s="746"/>
      <c r="D2672" s="747"/>
      <c r="E2672" s="751"/>
      <c r="F2672" s="752"/>
      <c r="G2672" s="752"/>
      <c r="H2672" s="752"/>
      <c r="I2672" s="752"/>
      <c r="J2672" s="752"/>
      <c r="K2672" s="753"/>
      <c r="L2672" s="752"/>
      <c r="M2672" s="752"/>
      <c r="N2672" s="752"/>
      <c r="O2672" s="757"/>
      <c r="P2672" s="758"/>
      <c r="Q2672" s="758"/>
      <c r="R2672" s="758"/>
      <c r="S2672" s="758"/>
      <c r="T2672" s="758"/>
      <c r="U2672" s="758"/>
      <c r="V2672" s="758"/>
      <c r="W2672" s="758"/>
      <c r="X2672" s="758"/>
      <c r="Y2672" s="758"/>
      <c r="Z2672" s="758"/>
      <c r="AA2672" s="758"/>
      <c r="AB2672" s="758"/>
      <c r="AC2672" s="758"/>
      <c r="AD2672" s="758"/>
      <c r="AE2672" s="758"/>
      <c r="AF2672" s="758"/>
      <c r="AG2672" s="758"/>
      <c r="AH2672" s="758"/>
      <c r="AI2672" s="758"/>
      <c r="AJ2672" s="758"/>
      <c r="AK2672" s="759"/>
      <c r="AL2672" s="63"/>
    </row>
    <row r="2673" spans="1:39" s="33" customFormat="1" ht="84" customHeight="1" thickBot="1" x14ac:dyDescent="0.35">
      <c r="A2673" s="739"/>
      <c r="B2673" s="741"/>
      <c r="C2673" s="760" t="s">
        <v>43</v>
      </c>
      <c r="D2673" s="762" t="s">
        <v>44</v>
      </c>
      <c r="E2673" s="764" t="s">
        <v>59</v>
      </c>
      <c r="F2673" s="765"/>
      <c r="G2673" s="765"/>
      <c r="H2673" s="766"/>
      <c r="I2673" s="767" t="s">
        <v>58</v>
      </c>
      <c r="J2673" s="768"/>
      <c r="K2673" s="769"/>
      <c r="L2673" s="770"/>
      <c r="M2673" s="771" t="s">
        <v>49</v>
      </c>
      <c r="N2673" s="772"/>
      <c r="O2673" s="773" t="s">
        <v>103</v>
      </c>
      <c r="P2673" s="774"/>
      <c r="Q2673" s="774"/>
      <c r="R2673" s="775"/>
      <c r="S2673" s="776" t="s">
        <v>49</v>
      </c>
      <c r="T2673" s="777"/>
      <c r="U2673" s="778" t="s">
        <v>104</v>
      </c>
      <c r="V2673" s="779"/>
      <c r="W2673" s="779"/>
      <c r="X2673" s="779"/>
      <c r="Y2673" s="779"/>
      <c r="Z2673" s="780"/>
      <c r="AA2673" s="781" t="s">
        <v>49</v>
      </c>
      <c r="AB2673" s="782"/>
      <c r="AC2673" s="783" t="s">
        <v>105</v>
      </c>
      <c r="AD2673" s="784"/>
      <c r="AE2673" s="784"/>
      <c r="AF2673" s="785"/>
      <c r="AG2673" s="786" t="s">
        <v>49</v>
      </c>
      <c r="AH2673" s="787"/>
      <c r="AI2673" s="788" t="s">
        <v>23</v>
      </c>
      <c r="AJ2673" s="789"/>
      <c r="AK2673" s="790"/>
      <c r="AL2673" s="62"/>
    </row>
    <row r="2674" spans="1:39" ht="113.25" thickBot="1" x14ac:dyDescent="0.3">
      <c r="A2674" s="742"/>
      <c r="B2674" s="743"/>
      <c r="C2674" s="761"/>
      <c r="D2674" s="763"/>
      <c r="E2674" s="91" t="s">
        <v>81</v>
      </c>
      <c r="F2674" s="619" t="s">
        <v>429</v>
      </c>
      <c r="G2674" s="91" t="s">
        <v>83</v>
      </c>
      <c r="H2674" s="619" t="s">
        <v>84</v>
      </c>
      <c r="I2674" s="197" t="s">
        <v>81</v>
      </c>
      <c r="J2674" s="64" t="s">
        <v>428</v>
      </c>
      <c r="K2674" s="197" t="s">
        <v>93</v>
      </c>
      <c r="L2674" s="64" t="s">
        <v>427</v>
      </c>
      <c r="M2674" s="98" t="s">
        <v>85</v>
      </c>
      <c r="N2674" s="207" t="s">
        <v>86</v>
      </c>
      <c r="O2674" s="100" t="s">
        <v>87</v>
      </c>
      <c r="P2674" s="102" t="s">
        <v>101</v>
      </c>
      <c r="Q2674" s="100" t="s">
        <v>88</v>
      </c>
      <c r="R2674" s="102" t="s">
        <v>102</v>
      </c>
      <c r="S2674" s="103" t="s">
        <v>89</v>
      </c>
      <c r="T2674" s="213" t="s">
        <v>90</v>
      </c>
      <c r="U2674" s="104" t="s">
        <v>87</v>
      </c>
      <c r="V2674" s="107" t="s">
        <v>106</v>
      </c>
      <c r="W2674" s="105" t="s">
        <v>107</v>
      </c>
      <c r="X2674" s="108" t="s">
        <v>88</v>
      </c>
      <c r="Y2674" s="107" t="s">
        <v>108</v>
      </c>
      <c r="Z2674" s="105" t="s">
        <v>109</v>
      </c>
      <c r="AA2674" s="110" t="s">
        <v>95</v>
      </c>
      <c r="AB2674" s="111" t="s">
        <v>425</v>
      </c>
      <c r="AC2674" s="112" t="s">
        <v>87</v>
      </c>
      <c r="AD2674" s="113" t="s">
        <v>101</v>
      </c>
      <c r="AE2674" s="112" t="s">
        <v>88</v>
      </c>
      <c r="AF2674" s="113" t="s">
        <v>102</v>
      </c>
      <c r="AG2674" s="114" t="s">
        <v>91</v>
      </c>
      <c r="AH2674" s="115" t="s">
        <v>426</v>
      </c>
      <c r="AI2674" s="120" t="s">
        <v>111</v>
      </c>
      <c r="AJ2674" s="122" t="s">
        <v>112</v>
      </c>
      <c r="AK2674" s="151" t="s">
        <v>79</v>
      </c>
      <c r="AL2674" s="58"/>
      <c r="AM2674" s="59"/>
    </row>
    <row r="2675" spans="1:39" ht="15.75" thickBot="1" x14ac:dyDescent="0.3">
      <c r="A2675" s="708" t="s">
        <v>1</v>
      </c>
      <c r="B2675" s="709"/>
      <c r="C2675" s="595" t="s">
        <v>2</v>
      </c>
      <c r="D2675" s="596" t="s">
        <v>3</v>
      </c>
      <c r="E2675" s="144" t="s">
        <v>4</v>
      </c>
      <c r="F2675" s="264" t="s">
        <v>5</v>
      </c>
      <c r="G2675" s="144" t="s">
        <v>33</v>
      </c>
      <c r="H2675" s="264" t="s">
        <v>34</v>
      </c>
      <c r="I2675" s="263" t="s">
        <v>18</v>
      </c>
      <c r="J2675" s="264" t="s">
        <v>19</v>
      </c>
      <c r="K2675" s="263" t="s">
        <v>20</v>
      </c>
      <c r="L2675" s="264" t="s">
        <v>21</v>
      </c>
      <c r="M2675" s="263" t="s">
        <v>22</v>
      </c>
      <c r="N2675" s="264" t="s">
        <v>35</v>
      </c>
      <c r="O2675" s="144" t="s">
        <v>36</v>
      </c>
      <c r="P2675" s="264" t="s">
        <v>37</v>
      </c>
      <c r="Q2675" s="144" t="s">
        <v>38</v>
      </c>
      <c r="R2675" s="264" t="s">
        <v>24</v>
      </c>
      <c r="S2675" s="263" t="s">
        <v>25</v>
      </c>
      <c r="T2675" s="264" t="s">
        <v>26</v>
      </c>
      <c r="U2675" s="144" t="s">
        <v>27</v>
      </c>
      <c r="V2675" s="88" t="s">
        <v>28</v>
      </c>
      <c r="W2675" s="147" t="s">
        <v>29</v>
      </c>
      <c r="X2675" s="148" t="s">
        <v>30</v>
      </c>
      <c r="Y2675" s="89" t="s">
        <v>31</v>
      </c>
      <c r="Z2675" s="264" t="s">
        <v>32</v>
      </c>
      <c r="AA2675" s="263" t="s">
        <v>51</v>
      </c>
      <c r="AB2675" s="140" t="s">
        <v>52</v>
      </c>
      <c r="AC2675" s="144" t="s">
        <v>53</v>
      </c>
      <c r="AD2675" s="140" t="s">
        <v>54</v>
      </c>
      <c r="AE2675" s="144" t="s">
        <v>55</v>
      </c>
      <c r="AF2675" s="140" t="s">
        <v>56</v>
      </c>
      <c r="AG2675" s="263" t="s">
        <v>60</v>
      </c>
      <c r="AH2675" s="140" t="s">
        <v>61</v>
      </c>
      <c r="AI2675" s="139" t="s">
        <v>62</v>
      </c>
      <c r="AJ2675" s="140" t="s">
        <v>63</v>
      </c>
      <c r="AK2675" s="152" t="s">
        <v>64</v>
      </c>
      <c r="AL2675" s="60"/>
      <c r="AM2675" s="59"/>
    </row>
    <row r="2676" spans="1:39" ht="37.5" customHeight="1" x14ac:dyDescent="0.25">
      <c r="A2676" s="31">
        <v>1</v>
      </c>
      <c r="B2676" s="131" t="s">
        <v>71</v>
      </c>
      <c r="C2676" s="705">
        <f>C2643</f>
        <v>48229002.595999986</v>
      </c>
      <c r="D2676" s="705">
        <f>C2676-AH2744</f>
        <v>44911691.105999984</v>
      </c>
      <c r="E2676" s="326">
        <f t="shared" ref="E2676:L2683" si="1876">E48+E123+E200+E275+E345+E415+E485+E568+E646+E716+E786+E856+E937+E1012+E1082+E1152+E1222+E1292+E1362+E1471+E1544+E1614+E1684+E1754+E1824+E1894+E1965+E2036+E2106+E2176+E2256+E2326+E2396+E2468+E2538+E2608</f>
        <v>128</v>
      </c>
      <c r="F2676" s="615">
        <f t="shared" si="1876"/>
        <v>9138661.4900000021</v>
      </c>
      <c r="G2676" s="319">
        <f t="shared" si="1876"/>
        <v>138</v>
      </c>
      <c r="H2676" s="615">
        <f t="shared" si="1876"/>
        <v>6971826.8499999996</v>
      </c>
      <c r="I2676" s="199">
        <f t="shared" si="1876"/>
        <v>53</v>
      </c>
      <c r="J2676" s="302">
        <f t="shared" si="1876"/>
        <v>1430405.1700000002</v>
      </c>
      <c r="K2676" s="199">
        <f t="shared" si="1876"/>
        <v>126</v>
      </c>
      <c r="L2676" s="477">
        <f t="shared" si="1876"/>
        <v>5335036.92</v>
      </c>
      <c r="M2676" s="248">
        <f>SUM(I2676,K2676)</f>
        <v>179</v>
      </c>
      <c r="N2676" s="249">
        <f t="shared" ref="N2676:N2683" si="1877">SUM(J2676,L2676)</f>
        <v>6765442.0899999999</v>
      </c>
      <c r="O2676" s="226">
        <f t="shared" ref="O2676:R2683" si="1878">O48+O123+O200+O275+O345+O415+O485+O568+O646+O716+O786+O856+O937+O1012+O1082+O1152+O1222+O1292+O1362+O1471+O1544+O1614+O1684+O1754+O1824+O1894+O1965+O2036+O2106+O2176+O2256+O2326+O2396+O2468+O2538+O2608</f>
        <v>18</v>
      </c>
      <c r="P2676" s="221">
        <f t="shared" si="1878"/>
        <v>328355.46999999997</v>
      </c>
      <c r="Q2676" s="226">
        <f t="shared" si="1878"/>
        <v>24</v>
      </c>
      <c r="R2676" s="221">
        <f t="shared" si="1878"/>
        <v>644013.48</v>
      </c>
      <c r="S2676" s="245">
        <f t="shared" ref="S2676:S2683" si="1879">O2676+Q2676</f>
        <v>42</v>
      </c>
      <c r="T2676" s="246">
        <f t="shared" ref="T2676:T2683" si="1880">P2676+R2676</f>
        <v>972368.95</v>
      </c>
      <c r="U2676" s="231">
        <f t="shared" ref="U2676:Z2683" si="1881">U48+U123+U200+U275+U345+U415+U485+U568+U646+U716+U786+U856+U937+U1012+U1082+U1152+U1222+U1292+U1362+U1471+U1544+U1614+U1684+U1754+U1824+U1894+U1965+U2036+U2106+U2176+U2256+U2326+U2396+U2468+U2538+U2608</f>
        <v>4</v>
      </c>
      <c r="V2676" s="402">
        <f t="shared" si="1881"/>
        <v>30902.06</v>
      </c>
      <c r="W2676" s="402">
        <f t="shared" si="1881"/>
        <v>9240.4500000000007</v>
      </c>
      <c r="X2676" s="231">
        <f t="shared" si="1881"/>
        <v>27</v>
      </c>
      <c r="Y2676" s="402">
        <f t="shared" si="1881"/>
        <v>232731.97</v>
      </c>
      <c r="Z2676" s="402">
        <f t="shared" si="1881"/>
        <v>119975.86</v>
      </c>
      <c r="AA2676" s="239">
        <f>U2676+X2676</f>
        <v>31</v>
      </c>
      <c r="AB2676" s="229">
        <f>W2676+Z2676</f>
        <v>129216.31</v>
      </c>
      <c r="AC2676" s="219">
        <f t="shared" ref="AC2676:AF2683" si="1882">AC48+AC123+AC200+AC275+AC345+AC415+AC485+AC568+AC646+AC716+AC786+AC856+AC937+AC1012+AC1082+AC1152+AC1222+AC1292+AC1362+AC1471+AC1544+AC1614+AC1684+AC1754+AC1824+AC1894+AC1965+AC2036+AC2106+AC2176+AC2256+AC2326+AC2396+AC2468+AC2538+AC2608</f>
        <v>8</v>
      </c>
      <c r="AD2676" s="401">
        <f t="shared" si="1882"/>
        <v>113752.5</v>
      </c>
      <c r="AE2676" s="704">
        <f>AE48+AE123+AE200+AE275+AE345+AE415+AE485+AE568+AE646+AE716+AE786+AE856+AE937+AE1012+AE1082+AE1152+AE1222+AE1292+AE1362+AE1471+AE1544+AE1614+AE1684+AE1754+AE1824+AE1894+AE1965+AE2036+AE2106+AE2176+AE2256+AE2326+AE2396+AE2468+AE2538+AE2608</f>
        <v>15</v>
      </c>
      <c r="AF2676" s="401">
        <f t="shared" si="1882"/>
        <v>281697.84999999998</v>
      </c>
      <c r="AG2676" s="261">
        <f t="shared" ref="AG2676:AG2684" si="1883">U2676+X2676+AC2676+AE2676</f>
        <v>54</v>
      </c>
      <c r="AH2676" s="262">
        <f t="shared" ref="AH2676:AH2690" si="1884">W2676+Z2676+AD2676+AF2676</f>
        <v>524666.65999999992</v>
      </c>
      <c r="AI2676" s="67">
        <f>AD2676/C2643</f>
        <v>2.3585911770324357E-3</v>
      </c>
      <c r="AJ2676" s="141">
        <f>AF2676/C2643</f>
        <v>5.8408392219863863E-3</v>
      </c>
      <c r="AK2676" s="153">
        <f>AH2676/C2643</f>
        <v>1.0878654580418685E-2</v>
      </c>
      <c r="AL2676" s="61"/>
      <c r="AM2676" s="59"/>
    </row>
    <row r="2677" spans="1:39" ht="75" x14ac:dyDescent="0.25">
      <c r="A2677" s="32">
        <v>2</v>
      </c>
      <c r="B2677" s="131" t="s">
        <v>72</v>
      </c>
      <c r="C2677" s="706"/>
      <c r="D2677" s="706"/>
      <c r="E2677" s="326">
        <f t="shared" si="1876"/>
        <v>92</v>
      </c>
      <c r="F2677" s="615">
        <f t="shared" si="1876"/>
        <v>5194251.3099999987</v>
      </c>
      <c r="G2677" s="319">
        <f t="shared" si="1876"/>
        <v>32</v>
      </c>
      <c r="H2677" s="615">
        <f t="shared" si="1876"/>
        <v>2266091.23</v>
      </c>
      <c r="I2677" s="199">
        <f t="shared" si="1876"/>
        <v>51</v>
      </c>
      <c r="J2677" s="302">
        <f t="shared" si="1876"/>
        <v>1423247.53</v>
      </c>
      <c r="K2677" s="199">
        <f t="shared" si="1876"/>
        <v>31</v>
      </c>
      <c r="L2677" s="477">
        <f t="shared" si="1876"/>
        <v>2116091.23</v>
      </c>
      <c r="M2677" s="248">
        <f t="shared" ref="M2677:M2683" si="1885">SUM(I2677,K2677)</f>
        <v>82</v>
      </c>
      <c r="N2677" s="249">
        <f t="shared" si="1877"/>
        <v>3539338.76</v>
      </c>
      <c r="O2677" s="226">
        <f t="shared" si="1878"/>
        <v>14</v>
      </c>
      <c r="P2677" s="221">
        <f t="shared" si="1878"/>
        <v>321974.99</v>
      </c>
      <c r="Q2677" s="226">
        <f t="shared" si="1878"/>
        <v>16</v>
      </c>
      <c r="R2677" s="221">
        <f t="shared" si="1878"/>
        <v>177384.16999999998</v>
      </c>
      <c r="S2677" s="245">
        <f t="shared" si="1879"/>
        <v>30</v>
      </c>
      <c r="T2677" s="246">
        <f t="shared" si="1880"/>
        <v>499359.16</v>
      </c>
      <c r="U2677" s="231">
        <f t="shared" si="1881"/>
        <v>0</v>
      </c>
      <c r="V2677" s="402">
        <f t="shared" si="1881"/>
        <v>0</v>
      </c>
      <c r="W2677" s="402">
        <f t="shared" si="1881"/>
        <v>0</v>
      </c>
      <c r="X2677" s="231">
        <f t="shared" si="1881"/>
        <v>1</v>
      </c>
      <c r="Y2677" s="402">
        <f t="shared" si="1881"/>
        <v>79582.080000000002</v>
      </c>
      <c r="Z2677" s="402">
        <f t="shared" si="1881"/>
        <v>9667.7999999999993</v>
      </c>
      <c r="AA2677" s="672">
        <f t="shared" ref="AA2677:AA2740" si="1886">U2677+X2677</f>
        <v>1</v>
      </c>
      <c r="AB2677" s="666">
        <f t="shared" ref="AB2677:AB2740" si="1887">W2677+Z2677</f>
        <v>9667.7999999999993</v>
      </c>
      <c r="AC2677" s="219">
        <f t="shared" si="1882"/>
        <v>4</v>
      </c>
      <c r="AD2677" s="401">
        <f t="shared" si="1882"/>
        <v>107261.95</v>
      </c>
      <c r="AE2677" s="219">
        <f t="shared" si="1882"/>
        <v>16</v>
      </c>
      <c r="AF2677" s="401">
        <f t="shared" si="1882"/>
        <v>205555.36000000002</v>
      </c>
      <c r="AG2677" s="261">
        <f t="shared" si="1883"/>
        <v>21</v>
      </c>
      <c r="AH2677" s="262">
        <f t="shared" si="1884"/>
        <v>322485.11</v>
      </c>
      <c r="AI2677" s="67">
        <f>AD2677/C2643</f>
        <v>2.2240134405951011E-3</v>
      </c>
      <c r="AJ2677" s="141">
        <f>AF2677/C2643</f>
        <v>4.2620694796837531E-3</v>
      </c>
      <c r="AK2677" s="153">
        <f>AH2677/C2643</f>
        <v>6.6865390665729052E-3</v>
      </c>
      <c r="AL2677" s="61"/>
      <c r="AM2677" s="59"/>
    </row>
    <row r="2678" spans="1:39" ht="37.5" x14ac:dyDescent="0.25">
      <c r="A2678" s="32">
        <v>3</v>
      </c>
      <c r="B2678" s="131" t="s">
        <v>73</v>
      </c>
      <c r="C2678" s="706"/>
      <c r="D2678" s="706"/>
      <c r="E2678" s="326">
        <f t="shared" si="1876"/>
        <v>34</v>
      </c>
      <c r="F2678" s="615">
        <f t="shared" si="1876"/>
        <v>2423730.27</v>
      </c>
      <c r="G2678" s="319">
        <f t="shared" si="1876"/>
        <v>19</v>
      </c>
      <c r="H2678" s="615">
        <f t="shared" si="1876"/>
        <v>2240322.6</v>
      </c>
      <c r="I2678" s="199">
        <f t="shared" si="1876"/>
        <v>16</v>
      </c>
      <c r="J2678" s="477">
        <f t="shared" si="1876"/>
        <v>364776.63</v>
      </c>
      <c r="K2678" s="199">
        <f t="shared" si="1876"/>
        <v>10</v>
      </c>
      <c r="L2678" s="477">
        <f t="shared" si="1876"/>
        <v>553775.5</v>
      </c>
      <c r="M2678" s="463">
        <f t="shared" si="1885"/>
        <v>26</v>
      </c>
      <c r="N2678" s="464">
        <f t="shared" si="1877"/>
        <v>918552.13</v>
      </c>
      <c r="O2678" s="436">
        <f t="shared" si="1878"/>
        <v>9</v>
      </c>
      <c r="P2678" s="428">
        <f t="shared" si="1878"/>
        <v>190333.95</v>
      </c>
      <c r="Q2678" s="436">
        <f t="shared" si="1878"/>
        <v>0</v>
      </c>
      <c r="R2678" s="428">
        <f t="shared" si="1878"/>
        <v>0</v>
      </c>
      <c r="S2678" s="459">
        <f t="shared" si="1879"/>
        <v>9</v>
      </c>
      <c r="T2678" s="460">
        <f t="shared" si="1880"/>
        <v>190333.95</v>
      </c>
      <c r="U2678" s="443">
        <f t="shared" si="1881"/>
        <v>0</v>
      </c>
      <c r="V2678" s="402">
        <f t="shared" si="1881"/>
        <v>0</v>
      </c>
      <c r="W2678" s="402">
        <f t="shared" si="1881"/>
        <v>0</v>
      </c>
      <c r="X2678" s="443">
        <f t="shared" si="1881"/>
        <v>0</v>
      </c>
      <c r="Y2678" s="402">
        <f t="shared" si="1881"/>
        <v>0</v>
      </c>
      <c r="Z2678" s="402">
        <f t="shared" si="1881"/>
        <v>0</v>
      </c>
      <c r="AA2678" s="672">
        <f t="shared" si="1886"/>
        <v>0</v>
      </c>
      <c r="AB2678" s="666">
        <f t="shared" si="1887"/>
        <v>0</v>
      </c>
      <c r="AC2678" s="425">
        <f t="shared" si="1882"/>
        <v>3</v>
      </c>
      <c r="AD2678" s="401">
        <f t="shared" si="1882"/>
        <v>41060</v>
      </c>
      <c r="AE2678" s="425">
        <f t="shared" si="1882"/>
        <v>1</v>
      </c>
      <c r="AF2678" s="401">
        <f t="shared" si="1882"/>
        <v>451.73</v>
      </c>
      <c r="AG2678" s="486">
        <f t="shared" si="1883"/>
        <v>4</v>
      </c>
      <c r="AH2678" s="487">
        <f t="shared" si="1884"/>
        <v>41511.730000000003</v>
      </c>
      <c r="AI2678" s="455">
        <f>AD2678/C2643</f>
        <v>8.5135494805786075E-4</v>
      </c>
      <c r="AJ2678" s="490">
        <f>AF2678/C2643</f>
        <v>9.3663558374617012E-6</v>
      </c>
      <c r="AK2678" s="497">
        <f>AH2678/C2643</f>
        <v>8.6072130389532248E-4</v>
      </c>
      <c r="AL2678" s="61"/>
      <c r="AM2678" s="59"/>
    </row>
    <row r="2679" spans="1:39" ht="37.5" x14ac:dyDescent="0.25">
      <c r="A2679" s="32">
        <v>4</v>
      </c>
      <c r="B2679" s="131" t="s">
        <v>74</v>
      </c>
      <c r="C2679" s="706"/>
      <c r="D2679" s="706"/>
      <c r="E2679" s="326">
        <f t="shared" si="1876"/>
        <v>288</v>
      </c>
      <c r="F2679" s="615">
        <f t="shared" si="1876"/>
        <v>19651430</v>
      </c>
      <c r="G2679" s="319">
        <f t="shared" si="1876"/>
        <v>91</v>
      </c>
      <c r="H2679" s="615">
        <f t="shared" si="1876"/>
        <v>2965665.52</v>
      </c>
      <c r="I2679" s="199">
        <f t="shared" si="1876"/>
        <v>129</v>
      </c>
      <c r="J2679" s="477">
        <f t="shared" si="1876"/>
        <v>3630849.19</v>
      </c>
      <c r="K2679" s="199">
        <f t="shared" si="1876"/>
        <v>89</v>
      </c>
      <c r="L2679" s="477">
        <f t="shared" si="1876"/>
        <v>2853915.62</v>
      </c>
      <c r="M2679" s="463">
        <f t="shared" si="1885"/>
        <v>218</v>
      </c>
      <c r="N2679" s="464">
        <f t="shared" si="1877"/>
        <v>6484764.8100000005</v>
      </c>
      <c r="O2679" s="436">
        <f t="shared" si="1878"/>
        <v>39</v>
      </c>
      <c r="P2679" s="428">
        <f t="shared" si="1878"/>
        <v>1035421.1699999999</v>
      </c>
      <c r="Q2679" s="436">
        <f t="shared" si="1878"/>
        <v>28</v>
      </c>
      <c r="R2679" s="428">
        <f t="shared" si="1878"/>
        <v>567309.02</v>
      </c>
      <c r="S2679" s="459">
        <f t="shared" si="1879"/>
        <v>67</v>
      </c>
      <c r="T2679" s="460">
        <f t="shared" si="1880"/>
        <v>1602730.19</v>
      </c>
      <c r="U2679" s="443">
        <f t="shared" si="1881"/>
        <v>2</v>
      </c>
      <c r="V2679" s="402">
        <f t="shared" si="1881"/>
        <v>76623.399999999994</v>
      </c>
      <c r="W2679" s="402">
        <f t="shared" si="1881"/>
        <v>33680.26</v>
      </c>
      <c r="X2679" s="443">
        <f t="shared" si="1881"/>
        <v>16</v>
      </c>
      <c r="Y2679" s="402">
        <f t="shared" si="1881"/>
        <v>285312.08</v>
      </c>
      <c r="Z2679" s="402">
        <f t="shared" si="1881"/>
        <v>58972.79</v>
      </c>
      <c r="AA2679" s="672">
        <f t="shared" si="1886"/>
        <v>18</v>
      </c>
      <c r="AB2679" s="666">
        <f t="shared" si="1887"/>
        <v>92653.05</v>
      </c>
      <c r="AC2679" s="425">
        <f t="shared" si="1882"/>
        <v>2</v>
      </c>
      <c r="AD2679" s="401">
        <f t="shared" si="1882"/>
        <v>35055.910000000003</v>
      </c>
      <c r="AE2679" s="425">
        <f t="shared" si="1882"/>
        <v>17</v>
      </c>
      <c r="AF2679" s="401">
        <f t="shared" si="1882"/>
        <v>277046.8</v>
      </c>
      <c r="AG2679" s="486">
        <f t="shared" si="1883"/>
        <v>37</v>
      </c>
      <c r="AH2679" s="487">
        <f t="shared" si="1884"/>
        <v>404755.76</v>
      </c>
      <c r="AI2679" s="455">
        <f>AD2679/C2643</f>
        <v>7.2686367357942142E-4</v>
      </c>
      <c r="AJ2679" s="490">
        <f>AF2679/C2643</f>
        <v>5.7444024360349859E-3</v>
      </c>
      <c r="AK2679" s="497">
        <f>AH2679/C2643</f>
        <v>8.392372601824646E-3</v>
      </c>
      <c r="AL2679" s="61"/>
      <c r="AM2679" s="59"/>
    </row>
    <row r="2680" spans="1:39" ht="37.5" x14ac:dyDescent="0.25">
      <c r="A2680" s="32">
        <v>5</v>
      </c>
      <c r="B2680" s="131" t="s">
        <v>75</v>
      </c>
      <c r="C2680" s="706"/>
      <c r="D2680" s="706"/>
      <c r="E2680" s="326">
        <f t="shared" si="1876"/>
        <v>15</v>
      </c>
      <c r="F2680" s="615">
        <f t="shared" si="1876"/>
        <v>2768735.62</v>
      </c>
      <c r="G2680" s="319">
        <f t="shared" si="1876"/>
        <v>11</v>
      </c>
      <c r="H2680" s="615">
        <f t="shared" si="1876"/>
        <v>2061485</v>
      </c>
      <c r="I2680" s="199">
        <f t="shared" si="1876"/>
        <v>3</v>
      </c>
      <c r="J2680" s="477">
        <f t="shared" si="1876"/>
        <v>117972.5</v>
      </c>
      <c r="K2680" s="199">
        <f t="shared" si="1876"/>
        <v>11</v>
      </c>
      <c r="L2680" s="477">
        <f t="shared" si="1876"/>
        <v>1767347.8599999999</v>
      </c>
      <c r="M2680" s="463">
        <f t="shared" si="1885"/>
        <v>14</v>
      </c>
      <c r="N2680" s="464">
        <f t="shared" si="1877"/>
        <v>1885320.3599999999</v>
      </c>
      <c r="O2680" s="436">
        <f t="shared" si="1878"/>
        <v>2</v>
      </c>
      <c r="P2680" s="428">
        <f t="shared" si="1878"/>
        <v>65592.5</v>
      </c>
      <c r="Q2680" s="436">
        <f t="shared" si="1878"/>
        <v>4</v>
      </c>
      <c r="R2680" s="428">
        <f t="shared" si="1878"/>
        <v>45447.4</v>
      </c>
      <c r="S2680" s="459">
        <f t="shared" si="1879"/>
        <v>6</v>
      </c>
      <c r="T2680" s="460">
        <f t="shared" si="1880"/>
        <v>111039.9</v>
      </c>
      <c r="U2680" s="443">
        <f t="shared" si="1881"/>
        <v>0</v>
      </c>
      <c r="V2680" s="402">
        <f t="shared" si="1881"/>
        <v>0</v>
      </c>
      <c r="W2680" s="402">
        <f t="shared" si="1881"/>
        <v>0</v>
      </c>
      <c r="X2680" s="443">
        <f t="shared" si="1881"/>
        <v>3</v>
      </c>
      <c r="Y2680" s="402">
        <f t="shared" si="1881"/>
        <v>184450</v>
      </c>
      <c r="Z2680" s="402">
        <f t="shared" si="1881"/>
        <v>229202.79</v>
      </c>
      <c r="AA2680" s="672">
        <f t="shared" si="1886"/>
        <v>3</v>
      </c>
      <c r="AB2680" s="666">
        <f t="shared" si="1887"/>
        <v>229202.79</v>
      </c>
      <c r="AC2680" s="425">
        <f t="shared" si="1882"/>
        <v>0</v>
      </c>
      <c r="AD2680" s="401">
        <f t="shared" si="1882"/>
        <v>0</v>
      </c>
      <c r="AE2680" s="425">
        <f t="shared" si="1882"/>
        <v>1</v>
      </c>
      <c r="AF2680" s="401">
        <f t="shared" si="1882"/>
        <v>4081</v>
      </c>
      <c r="AG2680" s="486">
        <f t="shared" si="1883"/>
        <v>4</v>
      </c>
      <c r="AH2680" s="487">
        <f t="shared" si="1884"/>
        <v>233283.79</v>
      </c>
      <c r="AI2680" s="455">
        <f>AD2680/C2643</f>
        <v>0</v>
      </c>
      <c r="AJ2680" s="490">
        <f>AF2680/C2643</f>
        <v>8.4617134511060147E-5</v>
      </c>
      <c r="AK2680" s="497">
        <f>AH2680/C2643</f>
        <v>4.8370021655672404E-3</v>
      </c>
      <c r="AL2680" s="61"/>
      <c r="AM2680" s="59"/>
    </row>
    <row r="2681" spans="1:39" ht="37.5" x14ac:dyDescent="0.25">
      <c r="A2681" s="32">
        <v>6</v>
      </c>
      <c r="B2681" s="131" t="s">
        <v>76</v>
      </c>
      <c r="C2681" s="706"/>
      <c r="D2681" s="706"/>
      <c r="E2681" s="326">
        <f t="shared" si="1876"/>
        <v>18</v>
      </c>
      <c r="F2681" s="615">
        <f t="shared" si="1876"/>
        <v>1627662.87</v>
      </c>
      <c r="G2681" s="319">
        <f t="shared" si="1876"/>
        <v>6</v>
      </c>
      <c r="H2681" s="615">
        <f t="shared" si="1876"/>
        <v>223500</v>
      </c>
      <c r="I2681" s="199">
        <f t="shared" si="1876"/>
        <v>5</v>
      </c>
      <c r="J2681" s="477">
        <f t="shared" si="1876"/>
        <v>136481.11000000002</v>
      </c>
      <c r="K2681" s="199">
        <f t="shared" si="1876"/>
        <v>8</v>
      </c>
      <c r="L2681" s="477">
        <f t="shared" si="1876"/>
        <v>323500</v>
      </c>
      <c r="M2681" s="463">
        <f t="shared" si="1885"/>
        <v>13</v>
      </c>
      <c r="N2681" s="464">
        <f t="shared" si="1877"/>
        <v>459981.11</v>
      </c>
      <c r="O2681" s="436">
        <f t="shared" si="1878"/>
        <v>3</v>
      </c>
      <c r="P2681" s="428">
        <f t="shared" si="1878"/>
        <v>84939.489999999991</v>
      </c>
      <c r="Q2681" s="436">
        <f t="shared" si="1878"/>
        <v>2</v>
      </c>
      <c r="R2681" s="428">
        <f t="shared" si="1878"/>
        <v>115003.86</v>
      </c>
      <c r="S2681" s="459">
        <f t="shared" si="1879"/>
        <v>5</v>
      </c>
      <c r="T2681" s="460">
        <f t="shared" si="1880"/>
        <v>199943.34999999998</v>
      </c>
      <c r="U2681" s="443">
        <f t="shared" si="1881"/>
        <v>0</v>
      </c>
      <c r="V2681" s="402">
        <f t="shared" si="1881"/>
        <v>0</v>
      </c>
      <c r="W2681" s="402">
        <f t="shared" si="1881"/>
        <v>0</v>
      </c>
      <c r="X2681" s="443">
        <f t="shared" si="1881"/>
        <v>0</v>
      </c>
      <c r="Y2681" s="402">
        <f t="shared" si="1881"/>
        <v>0</v>
      </c>
      <c r="Z2681" s="402">
        <f t="shared" si="1881"/>
        <v>0</v>
      </c>
      <c r="AA2681" s="672">
        <f t="shared" si="1886"/>
        <v>0</v>
      </c>
      <c r="AB2681" s="666">
        <f t="shared" si="1887"/>
        <v>0</v>
      </c>
      <c r="AC2681" s="425">
        <f t="shared" si="1882"/>
        <v>0</v>
      </c>
      <c r="AD2681" s="401">
        <f t="shared" si="1882"/>
        <v>0</v>
      </c>
      <c r="AE2681" s="425">
        <f t="shared" si="1882"/>
        <v>2</v>
      </c>
      <c r="AF2681" s="401">
        <f t="shared" si="1882"/>
        <v>115003.86</v>
      </c>
      <c r="AG2681" s="486">
        <f t="shared" si="1883"/>
        <v>2</v>
      </c>
      <c r="AH2681" s="487">
        <f t="shared" si="1884"/>
        <v>115003.86</v>
      </c>
      <c r="AI2681" s="455">
        <f>AD2681/C2643</f>
        <v>0</v>
      </c>
      <c r="AJ2681" s="490">
        <f>AF2681/C2643</f>
        <v>2.3845373905687652E-3</v>
      </c>
      <c r="AK2681" s="497">
        <f>AH2681/C2643</f>
        <v>2.3845373905687652E-3</v>
      </c>
      <c r="AL2681" s="61"/>
      <c r="AM2681" s="59"/>
    </row>
    <row r="2682" spans="1:39" ht="37.5" x14ac:dyDescent="0.3">
      <c r="A2682" s="32">
        <v>7</v>
      </c>
      <c r="B2682" s="132" t="s">
        <v>42</v>
      </c>
      <c r="C2682" s="706"/>
      <c r="D2682" s="706"/>
      <c r="E2682" s="326">
        <f t="shared" si="1876"/>
        <v>0</v>
      </c>
      <c r="F2682" s="615">
        <f t="shared" si="1876"/>
        <v>0</v>
      </c>
      <c r="G2682" s="319">
        <f t="shared" si="1876"/>
        <v>1</v>
      </c>
      <c r="H2682" s="615">
        <f t="shared" si="1876"/>
        <v>150000</v>
      </c>
      <c r="I2682" s="199">
        <f t="shared" si="1876"/>
        <v>0</v>
      </c>
      <c r="J2682" s="477">
        <f t="shared" si="1876"/>
        <v>0</v>
      </c>
      <c r="K2682" s="199">
        <f t="shared" si="1876"/>
        <v>1</v>
      </c>
      <c r="L2682" s="477">
        <f t="shared" si="1876"/>
        <v>150000</v>
      </c>
      <c r="M2682" s="463">
        <f t="shared" si="1885"/>
        <v>1</v>
      </c>
      <c r="N2682" s="464">
        <f t="shared" si="1877"/>
        <v>150000</v>
      </c>
      <c r="O2682" s="436">
        <f t="shared" si="1878"/>
        <v>0</v>
      </c>
      <c r="P2682" s="428">
        <f t="shared" si="1878"/>
        <v>0</v>
      </c>
      <c r="Q2682" s="436">
        <f t="shared" si="1878"/>
        <v>0</v>
      </c>
      <c r="R2682" s="428">
        <f t="shared" si="1878"/>
        <v>0</v>
      </c>
      <c r="S2682" s="459">
        <f t="shared" si="1879"/>
        <v>0</v>
      </c>
      <c r="T2682" s="460">
        <f t="shared" si="1880"/>
        <v>0</v>
      </c>
      <c r="U2682" s="443">
        <f t="shared" si="1881"/>
        <v>0</v>
      </c>
      <c r="V2682" s="402">
        <f t="shared" si="1881"/>
        <v>0</v>
      </c>
      <c r="W2682" s="402">
        <f t="shared" si="1881"/>
        <v>0</v>
      </c>
      <c r="X2682" s="443">
        <f t="shared" si="1881"/>
        <v>0</v>
      </c>
      <c r="Y2682" s="402">
        <f t="shared" si="1881"/>
        <v>0</v>
      </c>
      <c r="Z2682" s="402">
        <f t="shared" si="1881"/>
        <v>0</v>
      </c>
      <c r="AA2682" s="672">
        <f t="shared" si="1886"/>
        <v>0</v>
      </c>
      <c r="AB2682" s="666">
        <f t="shared" si="1887"/>
        <v>0</v>
      </c>
      <c r="AC2682" s="425">
        <f t="shared" si="1882"/>
        <v>0</v>
      </c>
      <c r="AD2682" s="401">
        <f t="shared" si="1882"/>
        <v>0</v>
      </c>
      <c r="AE2682" s="425">
        <f t="shared" si="1882"/>
        <v>0</v>
      </c>
      <c r="AF2682" s="401">
        <f t="shared" si="1882"/>
        <v>0</v>
      </c>
      <c r="AG2682" s="486">
        <f t="shared" si="1883"/>
        <v>0</v>
      </c>
      <c r="AH2682" s="487">
        <f t="shared" si="1884"/>
        <v>0</v>
      </c>
      <c r="AI2682" s="455">
        <f>AD2682/C2643</f>
        <v>0</v>
      </c>
      <c r="AJ2682" s="490">
        <f>AF2682/C2643</f>
        <v>0</v>
      </c>
      <c r="AK2682" s="497">
        <f>AH2682/C2643</f>
        <v>0</v>
      </c>
      <c r="AL2682" s="61"/>
      <c r="AM2682" s="59"/>
    </row>
    <row r="2683" spans="1:39" ht="37.5" x14ac:dyDescent="0.25">
      <c r="A2683" s="32">
        <v>8</v>
      </c>
      <c r="B2683" s="488" t="s">
        <v>67</v>
      </c>
      <c r="C2683" s="706"/>
      <c r="D2683" s="706"/>
      <c r="E2683" s="326">
        <f>E55+E130+E207+E282+E352+E422+E492+E575+E653+E723+E793+E863+E944+E1019+E1089+E1159+E1229+E1299+E1369+E1478+E1551+E1621+E1691+E1761+E1831+E1901+E1972+E2043+E2113+E2183+E2263+E2333+E2403+E2475+E2545+E2615</f>
        <v>65</v>
      </c>
      <c r="F2683" s="615">
        <f t="shared" si="1876"/>
        <v>4566102.59</v>
      </c>
      <c r="G2683" s="319">
        <f t="shared" si="1876"/>
        <v>13</v>
      </c>
      <c r="H2683" s="615">
        <f t="shared" si="1876"/>
        <v>815000</v>
      </c>
      <c r="I2683" s="199">
        <f t="shared" si="1876"/>
        <v>23</v>
      </c>
      <c r="J2683" s="477">
        <f t="shared" si="1876"/>
        <v>939060.28999999992</v>
      </c>
      <c r="K2683" s="199">
        <f t="shared" si="1876"/>
        <v>12</v>
      </c>
      <c r="L2683" s="477">
        <f t="shared" si="1876"/>
        <v>790000</v>
      </c>
      <c r="M2683" s="463">
        <f t="shared" si="1885"/>
        <v>35</v>
      </c>
      <c r="N2683" s="464">
        <f t="shared" si="1877"/>
        <v>1729060.29</v>
      </c>
      <c r="O2683" s="436">
        <f t="shared" si="1878"/>
        <v>10</v>
      </c>
      <c r="P2683" s="428">
        <f t="shared" si="1878"/>
        <v>467351.12</v>
      </c>
      <c r="Q2683" s="436">
        <f t="shared" si="1878"/>
        <v>6</v>
      </c>
      <c r="R2683" s="428">
        <f t="shared" si="1878"/>
        <v>140000</v>
      </c>
      <c r="S2683" s="459">
        <f t="shared" si="1879"/>
        <v>16</v>
      </c>
      <c r="T2683" s="460">
        <f t="shared" si="1880"/>
        <v>607351.12</v>
      </c>
      <c r="U2683" s="443">
        <f t="shared" si="1881"/>
        <v>5</v>
      </c>
      <c r="V2683" s="402">
        <f t="shared" si="1881"/>
        <v>276847.01</v>
      </c>
      <c r="W2683" s="402">
        <f t="shared" si="1881"/>
        <v>0</v>
      </c>
      <c r="X2683" s="443">
        <f t="shared" si="1881"/>
        <v>6</v>
      </c>
      <c r="Y2683" s="402">
        <f t="shared" si="1881"/>
        <v>117374.35</v>
      </c>
      <c r="Z2683" s="402">
        <f t="shared" si="1881"/>
        <v>22625.65</v>
      </c>
      <c r="AA2683" s="672">
        <f t="shared" si="1886"/>
        <v>11</v>
      </c>
      <c r="AB2683" s="666">
        <f t="shared" si="1887"/>
        <v>22625.65</v>
      </c>
      <c r="AC2683" s="425">
        <f t="shared" si="1882"/>
        <v>3</v>
      </c>
      <c r="AD2683" s="401">
        <f t="shared" si="1882"/>
        <v>141180.25</v>
      </c>
      <c r="AE2683" s="660">
        <f t="shared" si="1882"/>
        <v>2</v>
      </c>
      <c r="AF2683" s="649">
        <f t="shared" si="1882"/>
        <v>294234.84999999998</v>
      </c>
      <c r="AG2683" s="486">
        <f t="shared" si="1883"/>
        <v>16</v>
      </c>
      <c r="AH2683" s="487">
        <f t="shared" si="1884"/>
        <v>458040.75</v>
      </c>
      <c r="AI2683" s="455">
        <f>AD2683/C2643</f>
        <v>2.9272894399791963E-3</v>
      </c>
      <c r="AJ2683" s="490">
        <f>AF2683/C2643</f>
        <v>6.1007865425855437E-3</v>
      </c>
      <c r="AK2683" s="497">
        <f>AH2683/C2643</f>
        <v>9.497205526659367E-3</v>
      </c>
      <c r="AL2683" s="61"/>
      <c r="AM2683" s="59"/>
    </row>
    <row r="2684" spans="1:39" ht="37.5" x14ac:dyDescent="0.25">
      <c r="A2684" s="32" t="s">
        <v>69</v>
      </c>
      <c r="B2684" s="131" t="s">
        <v>174</v>
      </c>
      <c r="C2684" s="706"/>
      <c r="D2684" s="706"/>
      <c r="E2684" s="326">
        <f>E1020+E654+E865</f>
        <v>79</v>
      </c>
      <c r="F2684" s="615">
        <f t="shared" ref="F2684:AF2684" si="1888">F1020+F654+F865</f>
        <v>3132822.3000000003</v>
      </c>
      <c r="G2684" s="319">
        <f t="shared" si="1888"/>
        <v>25</v>
      </c>
      <c r="H2684" s="615">
        <f t="shared" si="1888"/>
        <v>804987.4</v>
      </c>
      <c r="I2684" s="199">
        <f t="shared" si="1888"/>
        <v>22</v>
      </c>
      <c r="J2684" s="477">
        <f t="shared" si="1888"/>
        <v>720409.98</v>
      </c>
      <c r="K2684" s="199">
        <f t="shared" si="1888"/>
        <v>25</v>
      </c>
      <c r="L2684" s="477">
        <f t="shared" si="1888"/>
        <v>804987.4</v>
      </c>
      <c r="M2684" s="463">
        <f t="shared" si="1888"/>
        <v>47</v>
      </c>
      <c r="N2684" s="464">
        <f t="shared" si="1888"/>
        <v>1525397.38</v>
      </c>
      <c r="O2684" s="436">
        <f t="shared" si="1888"/>
        <v>7</v>
      </c>
      <c r="P2684" s="428">
        <f t="shared" si="1888"/>
        <v>276221.38</v>
      </c>
      <c r="Q2684" s="436">
        <f t="shared" si="1888"/>
        <v>2</v>
      </c>
      <c r="R2684" s="428">
        <f t="shared" si="1888"/>
        <v>7200</v>
      </c>
      <c r="S2684" s="459">
        <f t="shared" si="1888"/>
        <v>9</v>
      </c>
      <c r="T2684" s="460">
        <f t="shared" si="1888"/>
        <v>283421.38</v>
      </c>
      <c r="U2684" s="443">
        <f t="shared" si="1888"/>
        <v>0</v>
      </c>
      <c r="V2684" s="402">
        <f t="shared" si="1888"/>
        <v>0</v>
      </c>
      <c r="W2684" s="402">
        <f t="shared" si="1888"/>
        <v>0</v>
      </c>
      <c r="X2684" s="443">
        <f t="shared" si="1888"/>
        <v>1</v>
      </c>
      <c r="Y2684" s="402">
        <f t="shared" si="1888"/>
        <v>25000</v>
      </c>
      <c r="Z2684" s="402">
        <f t="shared" si="1888"/>
        <v>11000</v>
      </c>
      <c r="AA2684" s="672">
        <f t="shared" si="1888"/>
        <v>1</v>
      </c>
      <c r="AB2684" s="666">
        <f t="shared" si="1888"/>
        <v>11000</v>
      </c>
      <c r="AC2684" s="425">
        <f t="shared" si="1888"/>
        <v>1</v>
      </c>
      <c r="AD2684" s="401">
        <f t="shared" si="1888"/>
        <v>19883</v>
      </c>
      <c r="AE2684" s="425">
        <f t="shared" si="1888"/>
        <v>0</v>
      </c>
      <c r="AF2684" s="401">
        <f t="shared" si="1888"/>
        <v>0</v>
      </c>
      <c r="AG2684" s="486">
        <f t="shared" si="1883"/>
        <v>2</v>
      </c>
      <c r="AH2684" s="487">
        <f t="shared" si="1884"/>
        <v>30883</v>
      </c>
      <c r="AI2684" s="455">
        <f>AD2684/$C$535</f>
        <v>2.7506604151246398E-2</v>
      </c>
      <c r="AJ2684" s="490">
        <f>AF2684/$C$535</f>
        <v>0</v>
      </c>
      <c r="AK2684" s="497">
        <f>AH2684/$C$535</f>
        <v>4.272425971950624E-2</v>
      </c>
      <c r="AL2684" s="61"/>
      <c r="AM2684" s="59"/>
    </row>
    <row r="2685" spans="1:39" ht="21" x14ac:dyDescent="0.25">
      <c r="A2685" s="439" t="s">
        <v>70</v>
      </c>
      <c r="B2685" s="131" t="s">
        <v>234</v>
      </c>
      <c r="C2685" s="706"/>
      <c r="D2685" s="706"/>
      <c r="E2685" s="326">
        <f t="shared" ref="E2685:L2685" si="1889">E724+E794+E795</f>
        <v>46</v>
      </c>
      <c r="F2685" s="615">
        <f t="shared" si="1889"/>
        <v>1261661.75</v>
      </c>
      <c r="G2685" s="319">
        <f t="shared" si="1889"/>
        <v>5</v>
      </c>
      <c r="H2685" s="615">
        <f t="shared" si="1889"/>
        <v>59920</v>
      </c>
      <c r="I2685" s="199">
        <f t="shared" si="1889"/>
        <v>32</v>
      </c>
      <c r="J2685" s="686">
        <f t="shared" si="1889"/>
        <v>889274.74</v>
      </c>
      <c r="K2685" s="199">
        <f t="shared" si="1889"/>
        <v>5</v>
      </c>
      <c r="L2685" s="686">
        <f t="shared" si="1889"/>
        <v>59920</v>
      </c>
      <c r="M2685" s="680">
        <f t="shared" ref="M2685:M2732" si="1890">SUM(I2685,K2685)</f>
        <v>37</v>
      </c>
      <c r="N2685" s="681">
        <f t="shared" ref="N2685:N2732" si="1891">SUM(J2685,L2685)</f>
        <v>949194.74</v>
      </c>
      <c r="O2685" s="664">
        <f>O724+O794+O795</f>
        <v>5</v>
      </c>
      <c r="P2685" s="661">
        <f>P724+P794+P795</f>
        <v>83012.850000000006</v>
      </c>
      <c r="Q2685" s="664">
        <f>Q724+Q794+Q795</f>
        <v>3</v>
      </c>
      <c r="R2685" s="661">
        <f>R724+R794+R795</f>
        <v>17448.900000000001</v>
      </c>
      <c r="S2685" s="678">
        <f t="shared" ref="S2685:S2732" si="1892">O2685+Q2685</f>
        <v>8</v>
      </c>
      <c r="T2685" s="679">
        <f t="shared" ref="T2685:T2732" si="1893">P2685+R2685</f>
        <v>100461.75</v>
      </c>
      <c r="U2685" s="668">
        <f t="shared" ref="U2685:Z2685" si="1894">U724+U794+U795</f>
        <v>0</v>
      </c>
      <c r="V2685" s="402">
        <f t="shared" si="1894"/>
        <v>0</v>
      </c>
      <c r="W2685" s="402">
        <f t="shared" si="1894"/>
        <v>0</v>
      </c>
      <c r="X2685" s="668">
        <f t="shared" si="1894"/>
        <v>3</v>
      </c>
      <c r="Y2685" s="402">
        <f t="shared" si="1894"/>
        <v>7235.45</v>
      </c>
      <c r="Z2685" s="402">
        <f t="shared" si="1894"/>
        <v>7235.45</v>
      </c>
      <c r="AA2685" s="672">
        <f t="shared" si="1886"/>
        <v>3</v>
      </c>
      <c r="AB2685" s="666">
        <f t="shared" si="1887"/>
        <v>7235.45</v>
      </c>
      <c r="AC2685" s="660">
        <f>AC724+AC794+AC795</f>
        <v>0</v>
      </c>
      <c r="AD2685" s="649">
        <f>AD724+AD794+AD795</f>
        <v>0</v>
      </c>
      <c r="AE2685" s="660">
        <f>AE724+AE794+AE795</f>
        <v>0</v>
      </c>
      <c r="AF2685" s="649">
        <f>AF724+AF794+AF795</f>
        <v>0</v>
      </c>
      <c r="AG2685" s="693">
        <f t="shared" ref="AG2685" si="1895">U2685+X2685+AC2685+AE2685</f>
        <v>3</v>
      </c>
      <c r="AH2685" s="694">
        <f t="shared" si="1884"/>
        <v>7235.45</v>
      </c>
      <c r="AI2685" s="455">
        <f t="shared" ref="AI2685:AI2731" si="1896">AD2685/$C$535</f>
        <v>0</v>
      </c>
      <c r="AJ2685" s="490">
        <f t="shared" ref="AJ2685:AJ2731" si="1897">AF2685/$C$535</f>
        <v>0</v>
      </c>
      <c r="AK2685" s="497">
        <f t="shared" ref="AK2685:AK2731" si="1898">AH2685/$C$535</f>
        <v>1.0009689634669604E-2</v>
      </c>
      <c r="AL2685" s="61"/>
      <c r="AM2685" s="59"/>
    </row>
    <row r="2686" spans="1:39" s="423" customFormat="1" ht="21" x14ac:dyDescent="0.25">
      <c r="A2686" s="439" t="s">
        <v>156</v>
      </c>
      <c r="B2686" s="488" t="s">
        <v>322</v>
      </c>
      <c r="C2686" s="706"/>
      <c r="D2686" s="706"/>
      <c r="E2686" s="326">
        <f t="shared" ref="E2686:Z2686" si="1899">E2186+E2187+E2188+E2191+E2193+E2194+E2114+E1370</f>
        <v>4</v>
      </c>
      <c r="F2686" s="615">
        <f t="shared" si="1899"/>
        <v>292415.84000000003</v>
      </c>
      <c r="G2686" s="319">
        <f t="shared" si="1899"/>
        <v>14</v>
      </c>
      <c r="H2686" s="615">
        <f t="shared" si="1899"/>
        <v>1153677.55</v>
      </c>
      <c r="I2686" s="199">
        <f t="shared" si="1899"/>
        <v>0</v>
      </c>
      <c r="J2686" s="686">
        <f t="shared" si="1899"/>
        <v>0</v>
      </c>
      <c r="K2686" s="199">
        <f t="shared" si="1899"/>
        <v>9</v>
      </c>
      <c r="L2686" s="686">
        <f t="shared" si="1899"/>
        <v>273875.42</v>
      </c>
      <c r="M2686" s="680">
        <f t="shared" si="1899"/>
        <v>9</v>
      </c>
      <c r="N2686" s="681">
        <f t="shared" si="1899"/>
        <v>273875.42</v>
      </c>
      <c r="O2686" s="664">
        <f t="shared" si="1899"/>
        <v>0</v>
      </c>
      <c r="P2686" s="661">
        <f t="shared" si="1899"/>
        <v>0</v>
      </c>
      <c r="Q2686" s="664">
        <f t="shared" si="1899"/>
        <v>0</v>
      </c>
      <c r="R2686" s="661">
        <f t="shared" si="1899"/>
        <v>0</v>
      </c>
      <c r="S2686" s="678">
        <f t="shared" si="1899"/>
        <v>0</v>
      </c>
      <c r="T2686" s="679">
        <f t="shared" si="1899"/>
        <v>0</v>
      </c>
      <c r="U2686" s="668">
        <f t="shared" si="1899"/>
        <v>0</v>
      </c>
      <c r="V2686" s="402">
        <f t="shared" si="1899"/>
        <v>0</v>
      </c>
      <c r="W2686" s="402">
        <f t="shared" si="1899"/>
        <v>0</v>
      </c>
      <c r="X2686" s="668">
        <f t="shared" si="1899"/>
        <v>0</v>
      </c>
      <c r="Y2686" s="402">
        <f t="shared" si="1899"/>
        <v>0</v>
      </c>
      <c r="Z2686" s="402">
        <f t="shared" si="1899"/>
        <v>0</v>
      </c>
      <c r="AA2686" s="672">
        <f t="shared" si="1886"/>
        <v>0</v>
      </c>
      <c r="AB2686" s="666">
        <f t="shared" si="1887"/>
        <v>0</v>
      </c>
      <c r="AC2686" s="660">
        <f>AC2186+AC2187+AC2188+AC2191+AC2193+AC2194+AC2114+AC1370</f>
        <v>0</v>
      </c>
      <c r="AD2686" s="649">
        <f>AD2186+AD2187+AD2188+AD2191+AD2193+AD2194+AD2114+AD1370</f>
        <v>0</v>
      </c>
      <c r="AE2686" s="660">
        <f>AE2186+AE2187+AE2188+AE2191+AE2193+AE2194+AE2114+AE1370</f>
        <v>1</v>
      </c>
      <c r="AF2686" s="649">
        <f>AF2186+AF2187+AF2188+AF2191+AF2193+AF2194+AF2114+AF1370</f>
        <v>16227</v>
      </c>
      <c r="AG2686" s="693">
        <f t="shared" ref="AG2686" si="1900">U2686+X2686+AC2686+AE2686</f>
        <v>1</v>
      </c>
      <c r="AH2686" s="694">
        <f t="shared" ref="AH2686" si="1901">W2686+Z2686+AD2686+AF2686</f>
        <v>16227</v>
      </c>
      <c r="AI2686" s="455">
        <f t="shared" si="1896"/>
        <v>0</v>
      </c>
      <c r="AJ2686" s="490">
        <f t="shared" si="1897"/>
        <v>2.2448808809650219E-2</v>
      </c>
      <c r="AK2686" s="497">
        <f t="shared" si="1898"/>
        <v>2.2448808809650219E-2</v>
      </c>
      <c r="AL2686" s="454"/>
      <c r="AM2686" s="453"/>
    </row>
    <row r="2687" spans="1:39" ht="21" x14ac:dyDescent="0.25">
      <c r="A2687" s="439" t="s">
        <v>158</v>
      </c>
      <c r="B2687" s="616" t="s">
        <v>323</v>
      </c>
      <c r="C2687" s="706"/>
      <c r="D2687" s="706"/>
      <c r="E2687" s="326">
        <f t="shared" ref="E2687:Z2687" si="1902">E579+E868+E1479+E1692+E1905+E1973+E2045+E2264+E2336+E2546+E2617+E1552+E1622+E2407+E2476+E1371+E1762</f>
        <v>28</v>
      </c>
      <c r="F2687" s="326">
        <f t="shared" si="1902"/>
        <v>1779824.16</v>
      </c>
      <c r="G2687" s="319">
        <f t="shared" si="1902"/>
        <v>20</v>
      </c>
      <c r="H2687" s="615">
        <f t="shared" si="1902"/>
        <v>1378187.8</v>
      </c>
      <c r="I2687" s="199">
        <f t="shared" si="1902"/>
        <v>3</v>
      </c>
      <c r="J2687" s="686">
        <f t="shared" si="1902"/>
        <v>184595.11</v>
      </c>
      <c r="K2687" s="199">
        <f t="shared" si="1902"/>
        <v>14</v>
      </c>
      <c r="L2687" s="686">
        <f t="shared" si="1902"/>
        <v>620153.56999999995</v>
      </c>
      <c r="M2687" s="680">
        <f t="shared" si="1902"/>
        <v>17</v>
      </c>
      <c r="N2687" s="681">
        <f t="shared" si="1902"/>
        <v>804748.68</v>
      </c>
      <c r="O2687" s="664">
        <f t="shared" si="1902"/>
        <v>1</v>
      </c>
      <c r="P2687" s="661">
        <f t="shared" si="1902"/>
        <v>24447</v>
      </c>
      <c r="Q2687" s="664">
        <f t="shared" si="1902"/>
        <v>0</v>
      </c>
      <c r="R2687" s="661">
        <f t="shared" si="1902"/>
        <v>0</v>
      </c>
      <c r="S2687" s="678">
        <f t="shared" si="1902"/>
        <v>1</v>
      </c>
      <c r="T2687" s="679">
        <f t="shared" si="1902"/>
        <v>24447</v>
      </c>
      <c r="U2687" s="668">
        <f t="shared" si="1902"/>
        <v>0</v>
      </c>
      <c r="V2687" s="402">
        <f t="shared" si="1902"/>
        <v>0</v>
      </c>
      <c r="W2687" s="402">
        <f t="shared" si="1902"/>
        <v>0</v>
      </c>
      <c r="X2687" s="668">
        <f t="shared" si="1902"/>
        <v>1</v>
      </c>
      <c r="Y2687" s="402">
        <f t="shared" si="1902"/>
        <v>18600.8</v>
      </c>
      <c r="Z2687" s="402">
        <f t="shared" si="1902"/>
        <v>11111.7</v>
      </c>
      <c r="AA2687" s="672">
        <f t="shared" si="1886"/>
        <v>1</v>
      </c>
      <c r="AB2687" s="666">
        <f t="shared" si="1887"/>
        <v>11111.7</v>
      </c>
      <c r="AC2687" s="660">
        <f>AC579+AC868+AC1479+AC1692+AC1905+AC1973+AC2045+AC2264+AC2336+AC2546+AC2617+AC1552+AC1622+AC2407+AC2476+AC1371+AC1762</f>
        <v>0</v>
      </c>
      <c r="AD2687" s="649">
        <f>AD579+AD868+AD1479+AD1692+AD1905+AD1973+AD2045+AD2264+AD2336+AD2546+AD2617+AD1552+AD1622+AD2407+AD2476+AD1371+AD1762</f>
        <v>0</v>
      </c>
      <c r="AE2687" s="660">
        <f>AE579+AE868+AE1479+AE1692+AE1905+AE1973+AE2045+AE2264+AE2336+AE2546+AE2617+AE1552+AE1622+AE2407+AE2476+AE1371+AE1762</f>
        <v>2</v>
      </c>
      <c r="AF2687" s="649">
        <f>AF579+AF868+AF1479+AF1692+AF1905+AF1973+AF2045+AF2264+AF2336+AF2546+AF2617+AF1552+AF1622+AF2407+AF2476+AF1371+AF1762</f>
        <v>70447.11</v>
      </c>
      <c r="AG2687" s="693">
        <f>U2687+X2687+AC2687+AE2687</f>
        <v>3</v>
      </c>
      <c r="AH2687" s="694">
        <f t="shared" si="1884"/>
        <v>81558.81</v>
      </c>
      <c r="AI2687" s="455">
        <f t="shared" si="1896"/>
        <v>0</v>
      </c>
      <c r="AJ2687" s="490">
        <f t="shared" si="1897"/>
        <v>9.7458168705392131E-2</v>
      </c>
      <c r="AK2687" s="497">
        <f t="shared" si="1898"/>
        <v>0.11283035264883147</v>
      </c>
      <c r="AL2687" s="61"/>
      <c r="AM2687" s="59"/>
    </row>
    <row r="2688" spans="1:39" ht="21" x14ac:dyDescent="0.25">
      <c r="A2688" s="439" t="s">
        <v>160</v>
      </c>
      <c r="B2688" s="357" t="s">
        <v>235</v>
      </c>
      <c r="C2688" s="706"/>
      <c r="D2688" s="706"/>
      <c r="E2688" s="326">
        <f t="shared" ref="E2688:Z2688" si="1903">E947+E496+E135+E1975+E2404+E2478+E1372</f>
        <v>14</v>
      </c>
      <c r="F2688" s="615">
        <f t="shared" si="1903"/>
        <v>524830.11</v>
      </c>
      <c r="G2688" s="319">
        <f t="shared" si="1903"/>
        <v>8</v>
      </c>
      <c r="H2688" s="615">
        <f t="shared" si="1903"/>
        <v>1392633.33</v>
      </c>
      <c r="I2688" s="199">
        <f t="shared" si="1903"/>
        <v>1</v>
      </c>
      <c r="J2688" s="686">
        <f t="shared" si="1903"/>
        <v>50000</v>
      </c>
      <c r="K2688" s="199">
        <f t="shared" si="1903"/>
        <v>5</v>
      </c>
      <c r="L2688" s="686">
        <f t="shared" si="1903"/>
        <v>227675.31000000003</v>
      </c>
      <c r="M2688" s="680">
        <f t="shared" si="1903"/>
        <v>6</v>
      </c>
      <c r="N2688" s="681">
        <f t="shared" si="1903"/>
        <v>277675.31</v>
      </c>
      <c r="O2688" s="664">
        <f t="shared" si="1903"/>
        <v>1</v>
      </c>
      <c r="P2688" s="661">
        <f t="shared" si="1903"/>
        <v>49743.53</v>
      </c>
      <c r="Q2688" s="664">
        <f t="shared" si="1903"/>
        <v>0</v>
      </c>
      <c r="R2688" s="661">
        <f t="shared" si="1903"/>
        <v>0</v>
      </c>
      <c r="S2688" s="678">
        <f t="shared" si="1903"/>
        <v>1</v>
      </c>
      <c r="T2688" s="679">
        <f t="shared" si="1903"/>
        <v>49743.53</v>
      </c>
      <c r="U2688" s="668">
        <f t="shared" si="1903"/>
        <v>0</v>
      </c>
      <c r="V2688" s="402">
        <f t="shared" si="1903"/>
        <v>0</v>
      </c>
      <c r="W2688" s="402">
        <f t="shared" si="1903"/>
        <v>0</v>
      </c>
      <c r="X2688" s="668">
        <f t="shared" si="1903"/>
        <v>0</v>
      </c>
      <c r="Y2688" s="402">
        <f t="shared" si="1903"/>
        <v>0</v>
      </c>
      <c r="Z2688" s="402">
        <f t="shared" si="1903"/>
        <v>0</v>
      </c>
      <c r="AA2688" s="672">
        <f t="shared" si="1886"/>
        <v>0</v>
      </c>
      <c r="AB2688" s="666">
        <f t="shared" si="1887"/>
        <v>0</v>
      </c>
      <c r="AC2688" s="660">
        <f>AC947+AC496+AC135+AC1975+AC2404+AC2478+AC1372</f>
        <v>0</v>
      </c>
      <c r="AD2688" s="649">
        <f>AD947+AD496+AD135+AD1975+AD2404+AD2478+AD1372</f>
        <v>0</v>
      </c>
      <c r="AE2688" s="660">
        <f>AE947+AE496+AE135+AE1975+AE2404+AE2478+AE1372</f>
        <v>0</v>
      </c>
      <c r="AF2688" s="649">
        <f>AF947+AF496+AF135+AF1975+AF2404+AF2478+AF1372</f>
        <v>0</v>
      </c>
      <c r="AG2688" s="693">
        <f t="shared" ref="AG2688:AG2690" si="1904">U2688+X2688+AC2688+AE2688</f>
        <v>0</v>
      </c>
      <c r="AH2688" s="694">
        <f t="shared" si="1884"/>
        <v>0</v>
      </c>
      <c r="AI2688" s="455">
        <f t="shared" si="1896"/>
        <v>0</v>
      </c>
      <c r="AJ2688" s="490">
        <f t="shared" si="1897"/>
        <v>0</v>
      </c>
      <c r="AK2688" s="497">
        <f t="shared" si="1898"/>
        <v>0</v>
      </c>
      <c r="AL2688" s="61"/>
      <c r="AM2688" s="59"/>
    </row>
    <row r="2689" spans="1:39" ht="21" x14ac:dyDescent="0.25">
      <c r="A2689" s="439" t="s">
        <v>162</v>
      </c>
      <c r="B2689" s="131" t="s">
        <v>236</v>
      </c>
      <c r="C2689" s="706"/>
      <c r="D2689" s="706"/>
      <c r="E2689" s="326">
        <f t="shared" ref="E2689:Z2689" si="1905">E950+E1373</f>
        <v>2</v>
      </c>
      <c r="F2689" s="615">
        <f t="shared" si="1905"/>
        <v>198750</v>
      </c>
      <c r="G2689" s="319">
        <f t="shared" si="1905"/>
        <v>0</v>
      </c>
      <c r="H2689" s="615">
        <f t="shared" si="1905"/>
        <v>0</v>
      </c>
      <c r="I2689" s="199">
        <f t="shared" si="1905"/>
        <v>1</v>
      </c>
      <c r="J2689" s="477">
        <f t="shared" si="1905"/>
        <v>16250</v>
      </c>
      <c r="K2689" s="199">
        <f t="shared" si="1905"/>
        <v>0</v>
      </c>
      <c r="L2689" s="477">
        <f t="shared" si="1905"/>
        <v>0</v>
      </c>
      <c r="M2689" s="463">
        <f t="shared" si="1905"/>
        <v>1</v>
      </c>
      <c r="N2689" s="464">
        <f t="shared" si="1905"/>
        <v>16250</v>
      </c>
      <c r="O2689" s="436">
        <f t="shared" si="1905"/>
        <v>0</v>
      </c>
      <c r="P2689" s="428">
        <f t="shared" si="1905"/>
        <v>0</v>
      </c>
      <c r="Q2689" s="436">
        <f t="shared" si="1905"/>
        <v>0</v>
      </c>
      <c r="R2689" s="428">
        <f t="shared" si="1905"/>
        <v>0</v>
      </c>
      <c r="S2689" s="459">
        <f t="shared" si="1905"/>
        <v>0</v>
      </c>
      <c r="T2689" s="460">
        <f t="shared" si="1905"/>
        <v>0</v>
      </c>
      <c r="U2689" s="443">
        <f t="shared" si="1905"/>
        <v>0</v>
      </c>
      <c r="V2689" s="402">
        <f t="shared" si="1905"/>
        <v>0</v>
      </c>
      <c r="W2689" s="402">
        <f t="shared" si="1905"/>
        <v>0</v>
      </c>
      <c r="X2689" s="443">
        <f t="shared" si="1905"/>
        <v>0</v>
      </c>
      <c r="Y2689" s="402">
        <f t="shared" si="1905"/>
        <v>0</v>
      </c>
      <c r="Z2689" s="402">
        <f t="shared" si="1905"/>
        <v>0</v>
      </c>
      <c r="AA2689" s="672">
        <f t="shared" si="1886"/>
        <v>0</v>
      </c>
      <c r="AB2689" s="666">
        <f t="shared" si="1887"/>
        <v>0</v>
      </c>
      <c r="AC2689" s="425">
        <f>AC950+AC1373</f>
        <v>0</v>
      </c>
      <c r="AD2689" s="401">
        <f>AD950+AD1373</f>
        <v>0</v>
      </c>
      <c r="AE2689" s="425">
        <f>AE950+AE1373</f>
        <v>0</v>
      </c>
      <c r="AF2689" s="401">
        <f>AF950+AF1373</f>
        <v>0</v>
      </c>
      <c r="AG2689" s="486">
        <f t="shared" si="1904"/>
        <v>0</v>
      </c>
      <c r="AH2689" s="487">
        <f t="shared" si="1884"/>
        <v>0</v>
      </c>
      <c r="AI2689" s="455">
        <f t="shared" si="1896"/>
        <v>0</v>
      </c>
      <c r="AJ2689" s="490">
        <f t="shared" si="1897"/>
        <v>0</v>
      </c>
      <c r="AK2689" s="497">
        <f t="shared" si="1898"/>
        <v>0</v>
      </c>
      <c r="AL2689" s="61"/>
      <c r="AM2689" s="59"/>
    </row>
    <row r="2690" spans="1:39" ht="21" x14ac:dyDescent="0.25">
      <c r="A2690" s="439" t="s">
        <v>164</v>
      </c>
      <c r="B2690" s="357" t="s">
        <v>231</v>
      </c>
      <c r="C2690" s="706"/>
      <c r="D2690" s="706"/>
      <c r="E2690" s="326">
        <f t="shared" ref="E2690:Z2690" si="1906">E580+E946+E1374</f>
        <v>4</v>
      </c>
      <c r="F2690" s="615">
        <f t="shared" si="1906"/>
        <v>252191.59</v>
      </c>
      <c r="G2690" s="319">
        <f t="shared" si="1906"/>
        <v>0</v>
      </c>
      <c r="H2690" s="615">
        <f t="shared" si="1906"/>
        <v>0</v>
      </c>
      <c r="I2690" s="199">
        <f t="shared" si="1906"/>
        <v>2</v>
      </c>
      <c r="J2690" s="477">
        <f t="shared" si="1906"/>
        <v>40500</v>
      </c>
      <c r="K2690" s="199">
        <f t="shared" si="1906"/>
        <v>0</v>
      </c>
      <c r="L2690" s="477">
        <f t="shared" si="1906"/>
        <v>0</v>
      </c>
      <c r="M2690" s="463">
        <f t="shared" si="1906"/>
        <v>2</v>
      </c>
      <c r="N2690" s="464">
        <f t="shared" si="1906"/>
        <v>40500</v>
      </c>
      <c r="O2690" s="436">
        <f t="shared" si="1906"/>
        <v>0</v>
      </c>
      <c r="P2690" s="428">
        <f t="shared" si="1906"/>
        <v>0</v>
      </c>
      <c r="Q2690" s="436">
        <f t="shared" si="1906"/>
        <v>0</v>
      </c>
      <c r="R2690" s="428">
        <f t="shared" si="1906"/>
        <v>0</v>
      </c>
      <c r="S2690" s="459">
        <f t="shared" si="1906"/>
        <v>0</v>
      </c>
      <c r="T2690" s="460">
        <f t="shared" si="1906"/>
        <v>0</v>
      </c>
      <c r="U2690" s="443">
        <f t="shared" si="1906"/>
        <v>0</v>
      </c>
      <c r="V2690" s="402">
        <f t="shared" si="1906"/>
        <v>0</v>
      </c>
      <c r="W2690" s="402">
        <f t="shared" si="1906"/>
        <v>0</v>
      </c>
      <c r="X2690" s="443">
        <f t="shared" si="1906"/>
        <v>0</v>
      </c>
      <c r="Y2690" s="402">
        <f t="shared" si="1906"/>
        <v>0</v>
      </c>
      <c r="Z2690" s="402">
        <f t="shared" si="1906"/>
        <v>0</v>
      </c>
      <c r="AA2690" s="672">
        <f t="shared" si="1886"/>
        <v>0</v>
      </c>
      <c r="AB2690" s="666">
        <f t="shared" si="1887"/>
        <v>0</v>
      </c>
      <c r="AC2690" s="425">
        <f>AC580+AC946+AC1374</f>
        <v>1</v>
      </c>
      <c r="AD2690" s="401">
        <f>AD580+AD946+AD1374</f>
        <v>15400</v>
      </c>
      <c r="AE2690" s="425">
        <f>AE580+AE946+AE1374</f>
        <v>0</v>
      </c>
      <c r="AF2690" s="401">
        <f>AF580+AF946+AF1374</f>
        <v>0</v>
      </c>
      <c r="AG2690" s="486">
        <f t="shared" si="1904"/>
        <v>1</v>
      </c>
      <c r="AH2690" s="487">
        <f t="shared" si="1884"/>
        <v>15400</v>
      </c>
      <c r="AI2690" s="455">
        <f t="shared" si="1896"/>
        <v>2.1304717795563775E-2</v>
      </c>
      <c r="AJ2690" s="490">
        <f t="shared" si="1897"/>
        <v>0</v>
      </c>
      <c r="AK2690" s="497">
        <f t="shared" si="1898"/>
        <v>2.1304717795563775E-2</v>
      </c>
      <c r="AL2690" s="61"/>
      <c r="AM2690" s="59"/>
    </row>
    <row r="2691" spans="1:39" s="423" customFormat="1" ht="21" x14ac:dyDescent="0.25">
      <c r="A2691" s="439" t="s">
        <v>166</v>
      </c>
      <c r="B2691" s="357" t="s">
        <v>388</v>
      </c>
      <c r="C2691" s="706"/>
      <c r="D2691" s="706"/>
      <c r="E2691" s="326">
        <f t="shared" ref="E2691:Z2691" si="1907">E1375</f>
        <v>2</v>
      </c>
      <c r="F2691" s="615">
        <f t="shared" si="1907"/>
        <v>369842</v>
      </c>
      <c r="G2691" s="319">
        <f t="shared" si="1907"/>
        <v>0</v>
      </c>
      <c r="H2691" s="615">
        <f t="shared" si="1907"/>
        <v>0</v>
      </c>
      <c r="I2691" s="199">
        <f t="shared" si="1907"/>
        <v>0</v>
      </c>
      <c r="J2691" s="477">
        <f t="shared" si="1907"/>
        <v>0</v>
      </c>
      <c r="K2691" s="199">
        <f t="shared" si="1907"/>
        <v>0</v>
      </c>
      <c r="L2691" s="477">
        <f t="shared" si="1907"/>
        <v>0</v>
      </c>
      <c r="M2691" s="463">
        <f t="shared" si="1907"/>
        <v>0</v>
      </c>
      <c r="N2691" s="464">
        <f t="shared" si="1907"/>
        <v>0</v>
      </c>
      <c r="O2691" s="436">
        <f t="shared" si="1907"/>
        <v>0</v>
      </c>
      <c r="P2691" s="428">
        <f t="shared" si="1907"/>
        <v>0</v>
      </c>
      <c r="Q2691" s="436">
        <f t="shared" si="1907"/>
        <v>0</v>
      </c>
      <c r="R2691" s="428">
        <f t="shared" si="1907"/>
        <v>0</v>
      </c>
      <c r="S2691" s="459">
        <f t="shared" si="1907"/>
        <v>0</v>
      </c>
      <c r="T2691" s="460">
        <f t="shared" si="1907"/>
        <v>0</v>
      </c>
      <c r="U2691" s="443">
        <f t="shared" si="1907"/>
        <v>0</v>
      </c>
      <c r="V2691" s="402">
        <f t="shared" si="1907"/>
        <v>0</v>
      </c>
      <c r="W2691" s="402">
        <f t="shared" si="1907"/>
        <v>0</v>
      </c>
      <c r="X2691" s="443">
        <f t="shared" si="1907"/>
        <v>0</v>
      </c>
      <c r="Y2691" s="402">
        <f t="shared" si="1907"/>
        <v>0</v>
      </c>
      <c r="Z2691" s="402">
        <f t="shared" si="1907"/>
        <v>0</v>
      </c>
      <c r="AA2691" s="672">
        <f t="shared" si="1886"/>
        <v>0</v>
      </c>
      <c r="AB2691" s="666">
        <f t="shared" si="1887"/>
        <v>0</v>
      </c>
      <c r="AC2691" s="425">
        <f>AC1375</f>
        <v>0</v>
      </c>
      <c r="AD2691" s="401">
        <f>AD1375</f>
        <v>0</v>
      </c>
      <c r="AE2691" s="425">
        <f>AE1375</f>
        <v>0</v>
      </c>
      <c r="AF2691" s="401">
        <f>AF1375</f>
        <v>0</v>
      </c>
      <c r="AG2691" s="486">
        <f t="shared" ref="AG2691:AG2733" si="1908">U2691+X2691+AC2691+AE2691</f>
        <v>0</v>
      </c>
      <c r="AH2691" s="487">
        <f t="shared" ref="AH2691:AH2733" si="1909">W2691+Z2691+AD2691+AF2691</f>
        <v>0</v>
      </c>
      <c r="AI2691" s="455">
        <f t="shared" si="1896"/>
        <v>0</v>
      </c>
      <c r="AJ2691" s="490">
        <f t="shared" si="1897"/>
        <v>0</v>
      </c>
      <c r="AK2691" s="497">
        <f t="shared" si="1898"/>
        <v>0</v>
      </c>
      <c r="AL2691" s="454"/>
      <c r="AM2691" s="453"/>
    </row>
    <row r="2692" spans="1:39" s="423" customFormat="1" ht="21" x14ac:dyDescent="0.25">
      <c r="A2692" s="439" t="s">
        <v>168</v>
      </c>
      <c r="B2692" s="357" t="s">
        <v>298</v>
      </c>
      <c r="C2692" s="706"/>
      <c r="D2692" s="706"/>
      <c r="E2692" s="326">
        <f t="shared" ref="E2692:Z2692" si="1910">E1484+E2408</f>
        <v>1</v>
      </c>
      <c r="F2692" s="615">
        <f t="shared" si="1910"/>
        <v>123615</v>
      </c>
      <c r="G2692" s="319">
        <f t="shared" si="1910"/>
        <v>5</v>
      </c>
      <c r="H2692" s="615">
        <f t="shared" si="1910"/>
        <v>68643.22</v>
      </c>
      <c r="I2692" s="199">
        <f t="shared" si="1910"/>
        <v>0</v>
      </c>
      <c r="J2692" s="477">
        <f t="shared" si="1910"/>
        <v>0</v>
      </c>
      <c r="K2692" s="199">
        <f t="shared" si="1910"/>
        <v>0</v>
      </c>
      <c r="L2692" s="477">
        <f t="shared" si="1910"/>
        <v>0</v>
      </c>
      <c r="M2692" s="463">
        <f t="shared" si="1910"/>
        <v>0</v>
      </c>
      <c r="N2692" s="464">
        <f t="shared" si="1910"/>
        <v>0</v>
      </c>
      <c r="O2692" s="436">
        <f t="shared" si="1910"/>
        <v>0</v>
      </c>
      <c r="P2692" s="428">
        <f t="shared" si="1910"/>
        <v>0</v>
      </c>
      <c r="Q2692" s="436">
        <f t="shared" si="1910"/>
        <v>0</v>
      </c>
      <c r="R2692" s="428">
        <f t="shared" si="1910"/>
        <v>0</v>
      </c>
      <c r="S2692" s="459">
        <f t="shared" si="1910"/>
        <v>0</v>
      </c>
      <c r="T2692" s="460">
        <f t="shared" si="1910"/>
        <v>0</v>
      </c>
      <c r="U2692" s="443">
        <f t="shared" si="1910"/>
        <v>0</v>
      </c>
      <c r="V2692" s="402">
        <f t="shared" si="1910"/>
        <v>0</v>
      </c>
      <c r="W2692" s="402">
        <f t="shared" si="1910"/>
        <v>0</v>
      </c>
      <c r="X2692" s="443">
        <f t="shared" si="1910"/>
        <v>0</v>
      </c>
      <c r="Y2692" s="402">
        <f t="shared" si="1910"/>
        <v>0</v>
      </c>
      <c r="Z2692" s="402">
        <f t="shared" si="1910"/>
        <v>0</v>
      </c>
      <c r="AA2692" s="672">
        <f t="shared" si="1886"/>
        <v>0</v>
      </c>
      <c r="AB2692" s="666">
        <f t="shared" si="1887"/>
        <v>0</v>
      </c>
      <c r="AC2692" s="425">
        <f>AC1484+AC2408</f>
        <v>0</v>
      </c>
      <c r="AD2692" s="401">
        <f>AD1484+AD2408</f>
        <v>0</v>
      </c>
      <c r="AE2692" s="425">
        <f>AE1484+AE2408</f>
        <v>0</v>
      </c>
      <c r="AF2692" s="401">
        <f>AF1484+AF2408</f>
        <v>0</v>
      </c>
      <c r="AG2692" s="486">
        <f t="shared" si="1908"/>
        <v>0</v>
      </c>
      <c r="AH2692" s="487">
        <f t="shared" si="1909"/>
        <v>0</v>
      </c>
      <c r="AI2692" s="455">
        <f t="shared" si="1896"/>
        <v>0</v>
      </c>
      <c r="AJ2692" s="490">
        <f t="shared" si="1897"/>
        <v>0</v>
      </c>
      <c r="AK2692" s="497">
        <f t="shared" si="1898"/>
        <v>0</v>
      </c>
      <c r="AL2692" s="454"/>
      <c r="AM2692" s="453"/>
    </row>
    <row r="2693" spans="1:39" ht="21" x14ac:dyDescent="0.25">
      <c r="A2693" s="439" t="s">
        <v>170</v>
      </c>
      <c r="B2693" s="357" t="s">
        <v>167</v>
      </c>
      <c r="C2693" s="706"/>
      <c r="D2693" s="706"/>
      <c r="E2693" s="326">
        <f t="shared" ref="E2693:Z2693" si="1911">E584+E1376</f>
        <v>2</v>
      </c>
      <c r="F2693" s="615">
        <f t="shared" si="1911"/>
        <v>150925.04999999999</v>
      </c>
      <c r="G2693" s="319">
        <f t="shared" si="1911"/>
        <v>0</v>
      </c>
      <c r="H2693" s="615">
        <f t="shared" si="1911"/>
        <v>0</v>
      </c>
      <c r="I2693" s="199">
        <f t="shared" si="1911"/>
        <v>0</v>
      </c>
      <c r="J2693" s="477">
        <f t="shared" si="1911"/>
        <v>0</v>
      </c>
      <c r="K2693" s="199">
        <f t="shared" si="1911"/>
        <v>0</v>
      </c>
      <c r="L2693" s="477">
        <f t="shared" si="1911"/>
        <v>0</v>
      </c>
      <c r="M2693" s="463">
        <f t="shared" si="1911"/>
        <v>0</v>
      </c>
      <c r="N2693" s="464">
        <f t="shared" si="1911"/>
        <v>0</v>
      </c>
      <c r="O2693" s="436">
        <f t="shared" si="1911"/>
        <v>0</v>
      </c>
      <c r="P2693" s="428">
        <f t="shared" si="1911"/>
        <v>0</v>
      </c>
      <c r="Q2693" s="436">
        <f t="shared" si="1911"/>
        <v>0</v>
      </c>
      <c r="R2693" s="428">
        <f t="shared" si="1911"/>
        <v>0</v>
      </c>
      <c r="S2693" s="459">
        <f t="shared" si="1911"/>
        <v>0</v>
      </c>
      <c r="T2693" s="460">
        <f t="shared" si="1911"/>
        <v>0</v>
      </c>
      <c r="U2693" s="443">
        <f t="shared" si="1911"/>
        <v>0</v>
      </c>
      <c r="V2693" s="402">
        <f t="shared" si="1911"/>
        <v>0</v>
      </c>
      <c r="W2693" s="402">
        <f t="shared" si="1911"/>
        <v>0</v>
      </c>
      <c r="X2693" s="443">
        <f t="shared" si="1911"/>
        <v>0</v>
      </c>
      <c r="Y2693" s="402">
        <f t="shared" si="1911"/>
        <v>0</v>
      </c>
      <c r="Z2693" s="402">
        <f t="shared" si="1911"/>
        <v>0</v>
      </c>
      <c r="AA2693" s="672">
        <f t="shared" si="1886"/>
        <v>0</v>
      </c>
      <c r="AB2693" s="666">
        <f t="shared" si="1887"/>
        <v>0</v>
      </c>
      <c r="AC2693" s="425">
        <f>AC584+AC1376</f>
        <v>0</v>
      </c>
      <c r="AD2693" s="401">
        <f>AD584+AD1376</f>
        <v>0</v>
      </c>
      <c r="AE2693" s="425">
        <f>AE584+AE1376</f>
        <v>0</v>
      </c>
      <c r="AF2693" s="401">
        <f>AF584+AF1376</f>
        <v>0</v>
      </c>
      <c r="AG2693" s="486">
        <f t="shared" si="1908"/>
        <v>0</v>
      </c>
      <c r="AH2693" s="487">
        <f t="shared" si="1909"/>
        <v>0</v>
      </c>
      <c r="AI2693" s="455">
        <f t="shared" si="1896"/>
        <v>0</v>
      </c>
      <c r="AJ2693" s="490">
        <f t="shared" si="1897"/>
        <v>0</v>
      </c>
      <c r="AK2693" s="497">
        <f t="shared" si="1898"/>
        <v>0</v>
      </c>
      <c r="AL2693" s="61"/>
      <c r="AM2693" s="59"/>
    </row>
    <row r="2694" spans="1:39" ht="21" x14ac:dyDescent="0.25">
      <c r="A2694" s="439" t="s">
        <v>175</v>
      </c>
      <c r="B2694" s="357" t="s">
        <v>237</v>
      </c>
      <c r="C2694" s="706"/>
      <c r="D2694" s="706"/>
      <c r="E2694" s="326">
        <f t="shared" ref="E2694:Z2694" si="1912">E945+E497+E2335+E1377</f>
        <v>6</v>
      </c>
      <c r="F2694" s="615">
        <f t="shared" si="1912"/>
        <v>1465992.8</v>
      </c>
      <c r="G2694" s="319">
        <f t="shared" si="1912"/>
        <v>8</v>
      </c>
      <c r="H2694" s="615">
        <f t="shared" si="1912"/>
        <v>509092.48</v>
      </c>
      <c r="I2694" s="199">
        <f t="shared" si="1912"/>
        <v>0</v>
      </c>
      <c r="J2694" s="477">
        <f t="shared" si="1912"/>
        <v>0</v>
      </c>
      <c r="K2694" s="199">
        <f t="shared" si="1912"/>
        <v>7</v>
      </c>
      <c r="L2694" s="477">
        <f t="shared" si="1912"/>
        <v>111212.48</v>
      </c>
      <c r="M2694" s="463">
        <f t="shared" si="1912"/>
        <v>7</v>
      </c>
      <c r="N2694" s="464">
        <f t="shared" si="1912"/>
        <v>111212.48</v>
      </c>
      <c r="O2694" s="436">
        <f t="shared" si="1912"/>
        <v>0</v>
      </c>
      <c r="P2694" s="428">
        <f t="shared" si="1912"/>
        <v>0</v>
      </c>
      <c r="Q2694" s="436">
        <f t="shared" si="1912"/>
        <v>1</v>
      </c>
      <c r="R2694" s="428">
        <f t="shared" si="1912"/>
        <v>800</v>
      </c>
      <c r="S2694" s="459">
        <f t="shared" si="1912"/>
        <v>1</v>
      </c>
      <c r="T2694" s="460">
        <f t="shared" si="1912"/>
        <v>800</v>
      </c>
      <c r="U2694" s="443">
        <f t="shared" si="1912"/>
        <v>0</v>
      </c>
      <c r="V2694" s="402">
        <f t="shared" si="1912"/>
        <v>0</v>
      </c>
      <c r="W2694" s="402">
        <f t="shared" si="1912"/>
        <v>0</v>
      </c>
      <c r="X2694" s="443">
        <f t="shared" si="1912"/>
        <v>0</v>
      </c>
      <c r="Y2694" s="402">
        <f t="shared" si="1912"/>
        <v>0</v>
      </c>
      <c r="Z2694" s="402">
        <f t="shared" si="1912"/>
        <v>0</v>
      </c>
      <c r="AA2694" s="672">
        <f t="shared" si="1886"/>
        <v>0</v>
      </c>
      <c r="AB2694" s="666">
        <f t="shared" si="1887"/>
        <v>0</v>
      </c>
      <c r="AC2694" s="425">
        <f>AC945+AC497+AC2335+AC1377</f>
        <v>0</v>
      </c>
      <c r="AD2694" s="401">
        <f>AD945+AD497+AD2335+AD1377</f>
        <v>0</v>
      </c>
      <c r="AE2694" s="425">
        <f>AE945+AE497+AE2335+AE1377</f>
        <v>1</v>
      </c>
      <c r="AF2694" s="401">
        <f>AF945+AF497+AF2335+AF1377</f>
        <v>12525.41</v>
      </c>
      <c r="AG2694" s="486">
        <f t="shared" si="1908"/>
        <v>1</v>
      </c>
      <c r="AH2694" s="487">
        <f t="shared" si="1909"/>
        <v>12525.41</v>
      </c>
      <c r="AI2694" s="455">
        <f t="shared" si="1896"/>
        <v>0</v>
      </c>
      <c r="AJ2694" s="490">
        <f t="shared" si="1897"/>
        <v>1.7327943202839771E-2</v>
      </c>
      <c r="AK2694" s="497">
        <f t="shared" si="1898"/>
        <v>1.7327943202839771E-2</v>
      </c>
      <c r="AL2694" s="61"/>
      <c r="AM2694" s="59"/>
    </row>
    <row r="2695" spans="1:39" ht="21" x14ac:dyDescent="0.25">
      <c r="A2695" s="439" t="s">
        <v>176</v>
      </c>
      <c r="B2695" s="357" t="s">
        <v>232</v>
      </c>
      <c r="C2695" s="706"/>
      <c r="D2695" s="706"/>
      <c r="E2695" s="326">
        <f t="shared" ref="E2695:Z2695" si="1913">E582+E2265+E2405+E1378</f>
        <v>2</v>
      </c>
      <c r="F2695" s="615">
        <f t="shared" si="1913"/>
        <v>799175.76</v>
      </c>
      <c r="G2695" s="319">
        <f t="shared" si="1913"/>
        <v>2</v>
      </c>
      <c r="H2695" s="615">
        <f t="shared" si="1913"/>
        <v>41372.22</v>
      </c>
      <c r="I2695" s="199">
        <f t="shared" si="1913"/>
        <v>0</v>
      </c>
      <c r="J2695" s="477">
        <f t="shared" si="1913"/>
        <v>0</v>
      </c>
      <c r="K2695" s="199">
        <f t="shared" si="1913"/>
        <v>2</v>
      </c>
      <c r="L2695" s="477">
        <f t="shared" si="1913"/>
        <v>41372.22</v>
      </c>
      <c r="M2695" s="463">
        <f t="shared" si="1913"/>
        <v>2</v>
      </c>
      <c r="N2695" s="464">
        <f t="shared" si="1913"/>
        <v>41372.22</v>
      </c>
      <c r="O2695" s="436">
        <f t="shared" si="1913"/>
        <v>0</v>
      </c>
      <c r="P2695" s="428">
        <f t="shared" si="1913"/>
        <v>0</v>
      </c>
      <c r="Q2695" s="436">
        <f t="shared" si="1913"/>
        <v>0</v>
      </c>
      <c r="R2695" s="428">
        <f t="shared" si="1913"/>
        <v>0</v>
      </c>
      <c r="S2695" s="459">
        <f t="shared" si="1913"/>
        <v>0</v>
      </c>
      <c r="T2695" s="460">
        <f t="shared" si="1913"/>
        <v>0</v>
      </c>
      <c r="U2695" s="443">
        <f t="shared" si="1913"/>
        <v>0</v>
      </c>
      <c r="V2695" s="402">
        <f t="shared" si="1913"/>
        <v>0</v>
      </c>
      <c r="W2695" s="402">
        <f t="shared" si="1913"/>
        <v>0</v>
      </c>
      <c r="X2695" s="443">
        <f t="shared" si="1913"/>
        <v>0</v>
      </c>
      <c r="Y2695" s="402">
        <f t="shared" si="1913"/>
        <v>0</v>
      </c>
      <c r="Z2695" s="402">
        <f t="shared" si="1913"/>
        <v>0</v>
      </c>
      <c r="AA2695" s="672">
        <f t="shared" si="1886"/>
        <v>0</v>
      </c>
      <c r="AB2695" s="666">
        <f t="shared" si="1887"/>
        <v>0</v>
      </c>
      <c r="AC2695" s="425">
        <f>AC582+AC2265+AC2405+AC1378</f>
        <v>0</v>
      </c>
      <c r="AD2695" s="401">
        <f>AD582+AD2265+AD2405+AD1378</f>
        <v>0</v>
      </c>
      <c r="AE2695" s="425">
        <f>AE582+AE2265+AE2405+AE1378</f>
        <v>0</v>
      </c>
      <c r="AF2695" s="401">
        <f>AF582+AF2265+AF2405+AF1378</f>
        <v>0</v>
      </c>
      <c r="AG2695" s="486">
        <f t="shared" si="1908"/>
        <v>0</v>
      </c>
      <c r="AH2695" s="487">
        <f t="shared" si="1909"/>
        <v>0</v>
      </c>
      <c r="AI2695" s="455">
        <f t="shared" si="1896"/>
        <v>0</v>
      </c>
      <c r="AJ2695" s="490">
        <f t="shared" si="1897"/>
        <v>0</v>
      </c>
      <c r="AK2695" s="497">
        <f t="shared" si="1898"/>
        <v>0</v>
      </c>
      <c r="AL2695" s="61"/>
      <c r="AM2695" s="59"/>
    </row>
    <row r="2696" spans="1:39" ht="21" x14ac:dyDescent="0.25">
      <c r="A2696" s="439" t="s">
        <v>202</v>
      </c>
      <c r="B2696" s="357" t="s">
        <v>201</v>
      </c>
      <c r="C2696" s="706"/>
      <c r="D2696" s="706"/>
      <c r="E2696" s="326">
        <f t="shared" ref="E2696:Z2696" si="1914">E876+E211</f>
        <v>3</v>
      </c>
      <c r="F2696" s="615">
        <f t="shared" si="1914"/>
        <v>438431.9</v>
      </c>
      <c r="G2696" s="319">
        <f t="shared" si="1914"/>
        <v>0</v>
      </c>
      <c r="H2696" s="615">
        <f t="shared" si="1914"/>
        <v>0</v>
      </c>
      <c r="I2696" s="199">
        <f t="shared" si="1914"/>
        <v>1</v>
      </c>
      <c r="J2696" s="477">
        <f t="shared" si="1914"/>
        <v>22249.9</v>
      </c>
      <c r="K2696" s="199">
        <f t="shared" si="1914"/>
        <v>0</v>
      </c>
      <c r="L2696" s="477">
        <f t="shared" si="1914"/>
        <v>0</v>
      </c>
      <c r="M2696" s="463">
        <f t="shared" si="1914"/>
        <v>1</v>
      </c>
      <c r="N2696" s="464">
        <f t="shared" si="1914"/>
        <v>22249.9</v>
      </c>
      <c r="O2696" s="436">
        <f t="shared" si="1914"/>
        <v>0</v>
      </c>
      <c r="P2696" s="428">
        <f t="shared" si="1914"/>
        <v>0</v>
      </c>
      <c r="Q2696" s="436">
        <f t="shared" si="1914"/>
        <v>0</v>
      </c>
      <c r="R2696" s="428">
        <f t="shared" si="1914"/>
        <v>0</v>
      </c>
      <c r="S2696" s="459">
        <f t="shared" si="1914"/>
        <v>0</v>
      </c>
      <c r="T2696" s="460">
        <f t="shared" si="1914"/>
        <v>0</v>
      </c>
      <c r="U2696" s="443">
        <f t="shared" si="1914"/>
        <v>0</v>
      </c>
      <c r="V2696" s="402">
        <f t="shared" si="1914"/>
        <v>0</v>
      </c>
      <c r="W2696" s="402">
        <f t="shared" si="1914"/>
        <v>0</v>
      </c>
      <c r="X2696" s="443">
        <f t="shared" si="1914"/>
        <v>0</v>
      </c>
      <c r="Y2696" s="402">
        <f t="shared" si="1914"/>
        <v>0</v>
      </c>
      <c r="Z2696" s="402">
        <f t="shared" si="1914"/>
        <v>0</v>
      </c>
      <c r="AA2696" s="672">
        <f t="shared" si="1886"/>
        <v>0</v>
      </c>
      <c r="AB2696" s="666">
        <f t="shared" si="1887"/>
        <v>0</v>
      </c>
      <c r="AC2696" s="425">
        <f>AC876+AC211</f>
        <v>0</v>
      </c>
      <c r="AD2696" s="401">
        <f>AD876+AD211</f>
        <v>0</v>
      </c>
      <c r="AE2696" s="425">
        <f>AE876+AE211</f>
        <v>0</v>
      </c>
      <c r="AF2696" s="401">
        <f>AF876+AF211</f>
        <v>0</v>
      </c>
      <c r="AG2696" s="486">
        <f t="shared" si="1908"/>
        <v>0</v>
      </c>
      <c r="AH2696" s="487">
        <f t="shared" si="1909"/>
        <v>0</v>
      </c>
      <c r="AI2696" s="455">
        <f t="shared" si="1896"/>
        <v>0</v>
      </c>
      <c r="AJ2696" s="490">
        <f t="shared" si="1897"/>
        <v>0</v>
      </c>
      <c r="AK2696" s="497">
        <f t="shared" si="1898"/>
        <v>0</v>
      </c>
      <c r="AL2696" s="61"/>
      <c r="AM2696" s="59"/>
    </row>
    <row r="2697" spans="1:39" ht="21" x14ac:dyDescent="0.25">
      <c r="A2697" s="439" t="s">
        <v>212</v>
      </c>
      <c r="B2697" s="357" t="s">
        <v>233</v>
      </c>
      <c r="C2697" s="706"/>
      <c r="D2697" s="706"/>
      <c r="E2697" s="326">
        <f t="shared" ref="E2697:Z2697" si="1915">E56+E586+E493+E1482+E1974+E212+E1379</f>
        <v>6</v>
      </c>
      <c r="F2697" s="615">
        <f t="shared" si="1915"/>
        <v>490169.59999999998</v>
      </c>
      <c r="G2697" s="319">
        <f t="shared" si="1915"/>
        <v>2</v>
      </c>
      <c r="H2697" s="615">
        <f t="shared" si="1915"/>
        <v>58118.7</v>
      </c>
      <c r="I2697" s="199">
        <f t="shared" si="1915"/>
        <v>2</v>
      </c>
      <c r="J2697" s="477">
        <f t="shared" si="1915"/>
        <v>30984</v>
      </c>
      <c r="K2697" s="199">
        <f t="shared" si="1915"/>
        <v>2</v>
      </c>
      <c r="L2697" s="477">
        <f t="shared" si="1915"/>
        <v>58118.7</v>
      </c>
      <c r="M2697" s="463">
        <f t="shared" si="1915"/>
        <v>4</v>
      </c>
      <c r="N2697" s="464">
        <f t="shared" si="1915"/>
        <v>89102.7</v>
      </c>
      <c r="O2697" s="436">
        <f t="shared" si="1915"/>
        <v>1</v>
      </c>
      <c r="P2697" s="428">
        <f t="shared" si="1915"/>
        <v>14391</v>
      </c>
      <c r="Q2697" s="436">
        <f t="shared" si="1915"/>
        <v>0</v>
      </c>
      <c r="R2697" s="428">
        <f t="shared" si="1915"/>
        <v>0</v>
      </c>
      <c r="S2697" s="459">
        <f t="shared" si="1915"/>
        <v>1</v>
      </c>
      <c r="T2697" s="460">
        <f t="shared" si="1915"/>
        <v>14391</v>
      </c>
      <c r="U2697" s="443">
        <f t="shared" si="1915"/>
        <v>1</v>
      </c>
      <c r="V2697" s="402">
        <f t="shared" si="1915"/>
        <v>8190</v>
      </c>
      <c r="W2697" s="402">
        <f t="shared" si="1915"/>
        <v>11994</v>
      </c>
      <c r="X2697" s="443">
        <f t="shared" si="1915"/>
        <v>0</v>
      </c>
      <c r="Y2697" s="402">
        <f t="shared" si="1915"/>
        <v>0</v>
      </c>
      <c r="Z2697" s="402">
        <f t="shared" si="1915"/>
        <v>0</v>
      </c>
      <c r="AA2697" s="672">
        <f t="shared" si="1886"/>
        <v>1</v>
      </c>
      <c r="AB2697" s="666">
        <f t="shared" si="1887"/>
        <v>11994</v>
      </c>
      <c r="AC2697" s="425">
        <f>AC56+AC586+AC493+AC1482+AC1974+AC212+AC1379</f>
        <v>0</v>
      </c>
      <c r="AD2697" s="401">
        <f>AD56+AD586+AD493+AD1482+AD1974+AD212+AD1379</f>
        <v>0</v>
      </c>
      <c r="AE2697" s="425">
        <f>AE56+AE586+AE493+AE1482+AE1974+AE212+AE1379</f>
        <v>0</v>
      </c>
      <c r="AF2697" s="401">
        <f>AF56+AF586+AF493+AF1482+AF1974+AF212+AF1379</f>
        <v>0</v>
      </c>
      <c r="AG2697" s="486">
        <f t="shared" si="1908"/>
        <v>1</v>
      </c>
      <c r="AH2697" s="487">
        <f t="shared" si="1909"/>
        <v>11994</v>
      </c>
      <c r="AI2697" s="455">
        <f t="shared" si="1896"/>
        <v>0</v>
      </c>
      <c r="AJ2697" s="490">
        <f t="shared" si="1897"/>
        <v>0</v>
      </c>
      <c r="AK2697" s="497">
        <f t="shared" si="1898"/>
        <v>1.6592778262337137E-2</v>
      </c>
      <c r="AL2697" s="61"/>
      <c r="AM2697" s="59"/>
    </row>
    <row r="2698" spans="1:39" ht="21" x14ac:dyDescent="0.25">
      <c r="A2698" s="439" t="s">
        <v>213</v>
      </c>
      <c r="B2698" s="357" t="s">
        <v>200</v>
      </c>
      <c r="C2698" s="706"/>
      <c r="D2698" s="706"/>
      <c r="E2698" s="326">
        <f t="shared" ref="E2698:Z2698" si="1916">E875+E494+E1380</f>
        <v>5</v>
      </c>
      <c r="F2698" s="615">
        <f t="shared" si="1916"/>
        <v>635304.91</v>
      </c>
      <c r="G2698" s="319">
        <f t="shared" si="1916"/>
        <v>0</v>
      </c>
      <c r="H2698" s="615">
        <f t="shared" si="1916"/>
        <v>0</v>
      </c>
      <c r="I2698" s="199">
        <f t="shared" si="1916"/>
        <v>3</v>
      </c>
      <c r="J2698" s="477">
        <f t="shared" si="1916"/>
        <v>391627</v>
      </c>
      <c r="K2698" s="199">
        <f t="shared" si="1916"/>
        <v>0</v>
      </c>
      <c r="L2698" s="477">
        <f t="shared" si="1916"/>
        <v>0</v>
      </c>
      <c r="M2698" s="463">
        <f t="shared" si="1916"/>
        <v>3</v>
      </c>
      <c r="N2698" s="464">
        <f t="shared" si="1916"/>
        <v>391627</v>
      </c>
      <c r="O2698" s="436">
        <f t="shared" si="1916"/>
        <v>1</v>
      </c>
      <c r="P2698" s="428">
        <f t="shared" si="1916"/>
        <v>36900</v>
      </c>
      <c r="Q2698" s="436">
        <f t="shared" si="1916"/>
        <v>0</v>
      </c>
      <c r="R2698" s="428">
        <f t="shared" si="1916"/>
        <v>0</v>
      </c>
      <c r="S2698" s="459">
        <f t="shared" si="1916"/>
        <v>1</v>
      </c>
      <c r="T2698" s="460">
        <f t="shared" si="1916"/>
        <v>36900</v>
      </c>
      <c r="U2698" s="443">
        <f t="shared" si="1916"/>
        <v>0</v>
      </c>
      <c r="V2698" s="402">
        <f t="shared" si="1916"/>
        <v>0</v>
      </c>
      <c r="W2698" s="402">
        <f t="shared" si="1916"/>
        <v>0</v>
      </c>
      <c r="X2698" s="443">
        <f t="shared" si="1916"/>
        <v>0</v>
      </c>
      <c r="Y2698" s="402">
        <f t="shared" si="1916"/>
        <v>0</v>
      </c>
      <c r="Z2698" s="402">
        <f t="shared" si="1916"/>
        <v>0</v>
      </c>
      <c r="AA2698" s="672">
        <f t="shared" si="1886"/>
        <v>0</v>
      </c>
      <c r="AB2698" s="666">
        <f t="shared" si="1887"/>
        <v>0</v>
      </c>
      <c r="AC2698" s="425">
        <f>AC875+AC494+AC1380</f>
        <v>0</v>
      </c>
      <c r="AD2698" s="401">
        <f>AD875+AD494+AD1380</f>
        <v>0</v>
      </c>
      <c r="AE2698" s="425">
        <f>AE875+AE494+AE1380</f>
        <v>0</v>
      </c>
      <c r="AF2698" s="401">
        <f>AF875+AF494+AF1380</f>
        <v>0</v>
      </c>
      <c r="AG2698" s="486">
        <f t="shared" si="1908"/>
        <v>0</v>
      </c>
      <c r="AH2698" s="487">
        <f t="shared" si="1909"/>
        <v>0</v>
      </c>
      <c r="AI2698" s="455">
        <f t="shared" si="1896"/>
        <v>0</v>
      </c>
      <c r="AJ2698" s="490">
        <f t="shared" si="1897"/>
        <v>0</v>
      </c>
      <c r="AK2698" s="497">
        <f t="shared" si="1898"/>
        <v>0</v>
      </c>
      <c r="AL2698" s="61"/>
      <c r="AM2698" s="59"/>
    </row>
    <row r="2699" spans="1:39" ht="21" x14ac:dyDescent="0.25">
      <c r="A2699" s="439" t="s">
        <v>214</v>
      </c>
      <c r="B2699" s="357" t="s">
        <v>238</v>
      </c>
      <c r="C2699" s="706"/>
      <c r="D2699" s="706"/>
      <c r="E2699" s="326">
        <f t="shared" ref="E2699:Z2699" si="1917">E578+E871+E498+E1483+E1381</f>
        <v>7</v>
      </c>
      <c r="F2699" s="615">
        <f t="shared" si="1917"/>
        <v>1416225.81</v>
      </c>
      <c r="G2699" s="319">
        <f t="shared" si="1917"/>
        <v>1</v>
      </c>
      <c r="H2699" s="615">
        <f t="shared" si="1917"/>
        <v>50000</v>
      </c>
      <c r="I2699" s="199">
        <f t="shared" si="1917"/>
        <v>0</v>
      </c>
      <c r="J2699" s="477">
        <f t="shared" si="1917"/>
        <v>0</v>
      </c>
      <c r="K2699" s="199">
        <f t="shared" si="1917"/>
        <v>1</v>
      </c>
      <c r="L2699" s="477">
        <f t="shared" si="1917"/>
        <v>50000</v>
      </c>
      <c r="M2699" s="463">
        <f t="shared" si="1917"/>
        <v>1</v>
      </c>
      <c r="N2699" s="464">
        <f t="shared" si="1917"/>
        <v>50000</v>
      </c>
      <c r="O2699" s="436">
        <f t="shared" si="1917"/>
        <v>0</v>
      </c>
      <c r="P2699" s="428">
        <f t="shared" si="1917"/>
        <v>0</v>
      </c>
      <c r="Q2699" s="436">
        <f t="shared" si="1917"/>
        <v>1</v>
      </c>
      <c r="R2699" s="428">
        <f t="shared" si="1917"/>
        <v>22203.9</v>
      </c>
      <c r="S2699" s="459">
        <f t="shared" si="1917"/>
        <v>1</v>
      </c>
      <c r="T2699" s="460">
        <f t="shared" si="1917"/>
        <v>22203.9</v>
      </c>
      <c r="U2699" s="443">
        <f t="shared" si="1917"/>
        <v>0</v>
      </c>
      <c r="V2699" s="402">
        <f t="shared" si="1917"/>
        <v>0</v>
      </c>
      <c r="W2699" s="402">
        <f t="shared" si="1917"/>
        <v>0</v>
      </c>
      <c r="X2699" s="443">
        <f t="shared" si="1917"/>
        <v>0</v>
      </c>
      <c r="Y2699" s="402">
        <f t="shared" si="1917"/>
        <v>0</v>
      </c>
      <c r="Z2699" s="402">
        <f t="shared" si="1917"/>
        <v>0</v>
      </c>
      <c r="AA2699" s="672">
        <f t="shared" si="1886"/>
        <v>0</v>
      </c>
      <c r="AB2699" s="666">
        <f t="shared" si="1887"/>
        <v>0</v>
      </c>
      <c r="AC2699" s="425">
        <f>AC578+AC871+AC498+AC1483+AC1381</f>
        <v>0</v>
      </c>
      <c r="AD2699" s="401">
        <f>AD578+AD871+AD498+AD1483+AD1381</f>
        <v>0</v>
      </c>
      <c r="AE2699" s="425">
        <f>AE578+AE871+AE498+AE1483+AE1381</f>
        <v>0</v>
      </c>
      <c r="AF2699" s="401">
        <f>AF578+AF871+AF498+AF1483+AF1381</f>
        <v>0</v>
      </c>
      <c r="AG2699" s="486">
        <f t="shared" si="1908"/>
        <v>0</v>
      </c>
      <c r="AH2699" s="487">
        <f t="shared" si="1909"/>
        <v>0</v>
      </c>
      <c r="AI2699" s="455">
        <f t="shared" si="1896"/>
        <v>0</v>
      </c>
      <c r="AJ2699" s="490">
        <f t="shared" si="1897"/>
        <v>0</v>
      </c>
      <c r="AK2699" s="497">
        <f t="shared" si="1898"/>
        <v>0</v>
      </c>
      <c r="AL2699" s="61"/>
      <c r="AM2699" s="59"/>
    </row>
    <row r="2700" spans="1:39" ht="21" x14ac:dyDescent="0.25">
      <c r="A2700" s="439" t="s">
        <v>215</v>
      </c>
      <c r="B2700" s="357" t="s">
        <v>239</v>
      </c>
      <c r="C2700" s="706"/>
      <c r="D2700" s="706"/>
      <c r="E2700" s="326">
        <f t="shared" ref="E2700:Z2700" si="1918">E57+E499+E1902+E2618+E1623+E214+E1382</f>
        <v>16</v>
      </c>
      <c r="F2700" s="615">
        <f t="shared" si="1918"/>
        <v>2534100.02</v>
      </c>
      <c r="G2700" s="319">
        <f t="shared" si="1918"/>
        <v>13</v>
      </c>
      <c r="H2700" s="615">
        <f t="shared" si="1918"/>
        <v>387460.92</v>
      </c>
      <c r="I2700" s="199">
        <f t="shared" si="1918"/>
        <v>0</v>
      </c>
      <c r="J2700" s="477">
        <f t="shared" si="1918"/>
        <v>0</v>
      </c>
      <c r="K2700" s="199">
        <f t="shared" si="1918"/>
        <v>12</v>
      </c>
      <c r="L2700" s="477">
        <f t="shared" si="1918"/>
        <v>376901.38</v>
      </c>
      <c r="M2700" s="463">
        <f t="shared" si="1918"/>
        <v>12</v>
      </c>
      <c r="N2700" s="464">
        <f t="shared" si="1918"/>
        <v>376901.38</v>
      </c>
      <c r="O2700" s="436">
        <f t="shared" si="1918"/>
        <v>0</v>
      </c>
      <c r="P2700" s="428">
        <f t="shared" si="1918"/>
        <v>0</v>
      </c>
      <c r="Q2700" s="436">
        <f t="shared" si="1918"/>
        <v>3</v>
      </c>
      <c r="R2700" s="428">
        <f t="shared" si="1918"/>
        <v>142073.66</v>
      </c>
      <c r="S2700" s="459">
        <f t="shared" si="1918"/>
        <v>3</v>
      </c>
      <c r="T2700" s="460">
        <f t="shared" si="1918"/>
        <v>142073.66</v>
      </c>
      <c r="U2700" s="443">
        <f t="shared" si="1918"/>
        <v>0</v>
      </c>
      <c r="V2700" s="402">
        <f t="shared" si="1918"/>
        <v>0</v>
      </c>
      <c r="W2700" s="402">
        <f t="shared" si="1918"/>
        <v>0</v>
      </c>
      <c r="X2700" s="443">
        <f t="shared" si="1918"/>
        <v>1</v>
      </c>
      <c r="Y2700" s="402">
        <f t="shared" si="1918"/>
        <v>2000</v>
      </c>
      <c r="Z2700" s="402">
        <f t="shared" si="1918"/>
        <v>87973.67</v>
      </c>
      <c r="AA2700" s="672">
        <f t="shared" si="1886"/>
        <v>1</v>
      </c>
      <c r="AB2700" s="666">
        <f t="shared" si="1887"/>
        <v>87973.67</v>
      </c>
      <c r="AC2700" s="425">
        <f>AC57+AC499+AC1902+AC2618+AC1623+AC214+AC1382</f>
        <v>0</v>
      </c>
      <c r="AD2700" s="401">
        <f>AD57+AD499+AD1902+AD2618+AD1623+AD214+AD1382</f>
        <v>0</v>
      </c>
      <c r="AE2700" s="425">
        <f>AE57+AE499+AE1902+AE2618+AE1623+AE214+AE1382</f>
        <v>2</v>
      </c>
      <c r="AF2700" s="401">
        <f>AF57+AF499+AF1902+AF2618+AF1623+AF214+AF1382</f>
        <v>51999.99</v>
      </c>
      <c r="AG2700" s="486">
        <f t="shared" si="1908"/>
        <v>3</v>
      </c>
      <c r="AH2700" s="487">
        <f t="shared" si="1909"/>
        <v>139973.66</v>
      </c>
      <c r="AI2700" s="455">
        <f t="shared" si="1896"/>
        <v>0</v>
      </c>
      <c r="AJ2700" s="490">
        <f t="shared" si="1897"/>
        <v>7.1937994306632363E-2</v>
      </c>
      <c r="AK2700" s="497">
        <f t="shared" si="1898"/>
        <v>0.19364281331897359</v>
      </c>
      <c r="AL2700" s="61"/>
      <c r="AM2700" s="59"/>
    </row>
    <row r="2701" spans="1:39" s="423" customFormat="1" ht="21" x14ac:dyDescent="0.25">
      <c r="A2701" s="439" t="s">
        <v>216</v>
      </c>
      <c r="B2701" s="357" t="s">
        <v>357</v>
      </c>
      <c r="C2701" s="706"/>
      <c r="D2701" s="706"/>
      <c r="E2701" s="326">
        <f t="shared" ref="E2701:Z2701" si="1919">E215+E1383</f>
        <v>6</v>
      </c>
      <c r="F2701" s="615">
        <f t="shared" si="1919"/>
        <v>519654.95</v>
      </c>
      <c r="G2701" s="319">
        <f t="shared" si="1919"/>
        <v>0</v>
      </c>
      <c r="H2701" s="615">
        <f t="shared" si="1919"/>
        <v>0</v>
      </c>
      <c r="I2701" s="199">
        <f t="shared" si="1919"/>
        <v>0</v>
      </c>
      <c r="J2701" s="477">
        <f t="shared" si="1919"/>
        <v>0</v>
      </c>
      <c r="K2701" s="199">
        <f t="shared" si="1919"/>
        <v>0</v>
      </c>
      <c r="L2701" s="477">
        <f t="shared" si="1919"/>
        <v>0</v>
      </c>
      <c r="M2701" s="463">
        <f t="shared" si="1919"/>
        <v>0</v>
      </c>
      <c r="N2701" s="464">
        <f t="shared" si="1919"/>
        <v>0</v>
      </c>
      <c r="O2701" s="436">
        <f t="shared" si="1919"/>
        <v>0</v>
      </c>
      <c r="P2701" s="428">
        <f t="shared" si="1919"/>
        <v>0</v>
      </c>
      <c r="Q2701" s="436">
        <f t="shared" si="1919"/>
        <v>0</v>
      </c>
      <c r="R2701" s="428">
        <f t="shared" si="1919"/>
        <v>0</v>
      </c>
      <c r="S2701" s="459">
        <f t="shared" si="1919"/>
        <v>0</v>
      </c>
      <c r="T2701" s="460">
        <f t="shared" si="1919"/>
        <v>0</v>
      </c>
      <c r="U2701" s="443">
        <f t="shared" si="1919"/>
        <v>0</v>
      </c>
      <c r="V2701" s="402">
        <f t="shared" si="1919"/>
        <v>0</v>
      </c>
      <c r="W2701" s="402">
        <f t="shared" si="1919"/>
        <v>0</v>
      </c>
      <c r="X2701" s="443">
        <f t="shared" si="1919"/>
        <v>0</v>
      </c>
      <c r="Y2701" s="402">
        <f t="shared" si="1919"/>
        <v>0</v>
      </c>
      <c r="Z2701" s="402">
        <f t="shared" si="1919"/>
        <v>0</v>
      </c>
      <c r="AA2701" s="672">
        <f t="shared" si="1886"/>
        <v>0</v>
      </c>
      <c r="AB2701" s="666">
        <f t="shared" si="1887"/>
        <v>0</v>
      </c>
      <c r="AC2701" s="425">
        <f>AC215+AC1383</f>
        <v>0</v>
      </c>
      <c r="AD2701" s="401">
        <f>AD215+AD1383</f>
        <v>0</v>
      </c>
      <c r="AE2701" s="425">
        <f>AE215+AE1383</f>
        <v>0</v>
      </c>
      <c r="AF2701" s="401">
        <f>AF215+AF1383</f>
        <v>0</v>
      </c>
      <c r="AG2701" s="486">
        <f t="shared" si="1908"/>
        <v>0</v>
      </c>
      <c r="AH2701" s="487">
        <f t="shared" si="1909"/>
        <v>0</v>
      </c>
      <c r="AI2701" s="455">
        <f t="shared" si="1896"/>
        <v>0</v>
      </c>
      <c r="AJ2701" s="490">
        <f t="shared" si="1897"/>
        <v>0</v>
      </c>
      <c r="AK2701" s="497">
        <f t="shared" si="1898"/>
        <v>0</v>
      </c>
      <c r="AL2701" s="454"/>
      <c r="AM2701" s="453"/>
    </row>
    <row r="2702" spans="1:39" s="423" customFormat="1" ht="21" x14ac:dyDescent="0.25">
      <c r="A2702" s="439" t="s">
        <v>217</v>
      </c>
      <c r="B2702" s="357" t="s">
        <v>291</v>
      </c>
      <c r="C2702" s="706"/>
      <c r="D2702" s="706"/>
      <c r="E2702" s="326">
        <f t="shared" ref="E2702:Z2702" si="1920">E1161+E1385</f>
        <v>2</v>
      </c>
      <c r="F2702" s="615">
        <f t="shared" si="1920"/>
        <v>292662.32</v>
      </c>
      <c r="G2702" s="319">
        <f t="shared" si="1920"/>
        <v>0</v>
      </c>
      <c r="H2702" s="615">
        <f t="shared" si="1920"/>
        <v>0</v>
      </c>
      <c r="I2702" s="199">
        <f t="shared" si="1920"/>
        <v>0</v>
      </c>
      <c r="J2702" s="477">
        <f t="shared" si="1920"/>
        <v>0</v>
      </c>
      <c r="K2702" s="199">
        <f t="shared" si="1920"/>
        <v>0</v>
      </c>
      <c r="L2702" s="477">
        <f t="shared" si="1920"/>
        <v>0</v>
      </c>
      <c r="M2702" s="463">
        <f t="shared" si="1920"/>
        <v>0</v>
      </c>
      <c r="N2702" s="464">
        <f t="shared" si="1920"/>
        <v>0</v>
      </c>
      <c r="O2702" s="436">
        <f t="shared" si="1920"/>
        <v>0</v>
      </c>
      <c r="P2702" s="428">
        <f t="shared" si="1920"/>
        <v>0</v>
      </c>
      <c r="Q2702" s="436">
        <f t="shared" si="1920"/>
        <v>0</v>
      </c>
      <c r="R2702" s="428">
        <f t="shared" si="1920"/>
        <v>0</v>
      </c>
      <c r="S2702" s="459">
        <f t="shared" si="1920"/>
        <v>0</v>
      </c>
      <c r="T2702" s="460">
        <f t="shared" si="1920"/>
        <v>0</v>
      </c>
      <c r="U2702" s="443">
        <f t="shared" si="1920"/>
        <v>0</v>
      </c>
      <c r="V2702" s="402">
        <f t="shared" si="1920"/>
        <v>0</v>
      </c>
      <c r="W2702" s="402">
        <f t="shared" si="1920"/>
        <v>0</v>
      </c>
      <c r="X2702" s="443">
        <f t="shared" si="1920"/>
        <v>0</v>
      </c>
      <c r="Y2702" s="402">
        <f t="shared" si="1920"/>
        <v>0</v>
      </c>
      <c r="Z2702" s="402">
        <f t="shared" si="1920"/>
        <v>0</v>
      </c>
      <c r="AA2702" s="672">
        <f t="shared" si="1886"/>
        <v>0</v>
      </c>
      <c r="AB2702" s="666">
        <f t="shared" si="1887"/>
        <v>0</v>
      </c>
      <c r="AC2702" s="425">
        <f>AC1161+AC1385</f>
        <v>0</v>
      </c>
      <c r="AD2702" s="401">
        <f>AD1161+AD1385</f>
        <v>0</v>
      </c>
      <c r="AE2702" s="425">
        <f>AE1161+AE1385</f>
        <v>0</v>
      </c>
      <c r="AF2702" s="401">
        <f>AF1161+AF1385</f>
        <v>0</v>
      </c>
      <c r="AG2702" s="486">
        <f t="shared" si="1908"/>
        <v>0</v>
      </c>
      <c r="AH2702" s="487">
        <f t="shared" si="1909"/>
        <v>0</v>
      </c>
      <c r="AI2702" s="455">
        <f t="shared" si="1896"/>
        <v>0</v>
      </c>
      <c r="AJ2702" s="490">
        <f t="shared" si="1897"/>
        <v>0</v>
      </c>
      <c r="AK2702" s="497">
        <f t="shared" si="1898"/>
        <v>0</v>
      </c>
      <c r="AL2702" s="454"/>
      <c r="AM2702" s="453"/>
    </row>
    <row r="2703" spans="1:39" s="423" customFormat="1" ht="21" x14ac:dyDescent="0.25">
      <c r="A2703" s="439" t="s">
        <v>218</v>
      </c>
      <c r="B2703" s="357" t="s">
        <v>389</v>
      </c>
      <c r="C2703" s="706"/>
      <c r="D2703" s="706"/>
      <c r="E2703" s="326">
        <f t="shared" ref="E2703:Z2703" si="1921">E1386</f>
        <v>1</v>
      </c>
      <c r="F2703" s="615">
        <f t="shared" si="1921"/>
        <v>117581.26</v>
      </c>
      <c r="G2703" s="319">
        <f t="shared" si="1921"/>
        <v>0</v>
      </c>
      <c r="H2703" s="615">
        <f t="shared" si="1921"/>
        <v>0</v>
      </c>
      <c r="I2703" s="199">
        <f t="shared" si="1921"/>
        <v>0</v>
      </c>
      <c r="J2703" s="477">
        <f t="shared" si="1921"/>
        <v>0</v>
      </c>
      <c r="K2703" s="199">
        <f t="shared" si="1921"/>
        <v>0</v>
      </c>
      <c r="L2703" s="477">
        <f t="shared" si="1921"/>
        <v>0</v>
      </c>
      <c r="M2703" s="463">
        <f t="shared" si="1921"/>
        <v>0</v>
      </c>
      <c r="N2703" s="464">
        <f t="shared" si="1921"/>
        <v>0</v>
      </c>
      <c r="O2703" s="436">
        <f t="shared" si="1921"/>
        <v>0</v>
      </c>
      <c r="P2703" s="428">
        <f t="shared" si="1921"/>
        <v>0</v>
      </c>
      <c r="Q2703" s="436">
        <f t="shared" si="1921"/>
        <v>0</v>
      </c>
      <c r="R2703" s="428">
        <f t="shared" si="1921"/>
        <v>0</v>
      </c>
      <c r="S2703" s="459">
        <f t="shared" si="1921"/>
        <v>0</v>
      </c>
      <c r="T2703" s="460">
        <f t="shared" si="1921"/>
        <v>0</v>
      </c>
      <c r="U2703" s="443">
        <f t="shared" si="1921"/>
        <v>0</v>
      </c>
      <c r="V2703" s="402">
        <f t="shared" si="1921"/>
        <v>0</v>
      </c>
      <c r="W2703" s="402">
        <f t="shared" si="1921"/>
        <v>0</v>
      </c>
      <c r="X2703" s="443">
        <f t="shared" si="1921"/>
        <v>0</v>
      </c>
      <c r="Y2703" s="402">
        <f t="shared" si="1921"/>
        <v>0</v>
      </c>
      <c r="Z2703" s="402">
        <f t="shared" si="1921"/>
        <v>0</v>
      </c>
      <c r="AA2703" s="672">
        <f t="shared" si="1886"/>
        <v>0</v>
      </c>
      <c r="AB2703" s="666">
        <f t="shared" si="1887"/>
        <v>0</v>
      </c>
      <c r="AC2703" s="425">
        <f>AC1386</f>
        <v>0</v>
      </c>
      <c r="AD2703" s="401">
        <f>AD1386</f>
        <v>0</v>
      </c>
      <c r="AE2703" s="425">
        <f>AE1386</f>
        <v>0</v>
      </c>
      <c r="AF2703" s="401">
        <f>AF1386</f>
        <v>0</v>
      </c>
      <c r="AG2703" s="486">
        <f t="shared" si="1908"/>
        <v>0</v>
      </c>
      <c r="AH2703" s="487">
        <f t="shared" si="1909"/>
        <v>0</v>
      </c>
      <c r="AI2703" s="455">
        <f t="shared" si="1896"/>
        <v>0</v>
      </c>
      <c r="AJ2703" s="490">
        <f t="shared" si="1897"/>
        <v>0</v>
      </c>
      <c r="AK2703" s="497">
        <f t="shared" si="1898"/>
        <v>0</v>
      </c>
      <c r="AL2703" s="454"/>
      <c r="AM2703" s="453"/>
    </row>
    <row r="2704" spans="1:39" ht="21" x14ac:dyDescent="0.25">
      <c r="A2704" s="439" t="s">
        <v>219</v>
      </c>
      <c r="B2704" s="357" t="s">
        <v>240</v>
      </c>
      <c r="C2704" s="706"/>
      <c r="D2704" s="706"/>
      <c r="E2704" s="326">
        <f t="shared" ref="E2704:Z2704" si="1922">E58+E1160+E1976+E1384</f>
        <v>2</v>
      </c>
      <c r="F2704" s="615">
        <f t="shared" si="1922"/>
        <v>119136.6</v>
      </c>
      <c r="G2704" s="319">
        <f t="shared" si="1922"/>
        <v>2</v>
      </c>
      <c r="H2704" s="615">
        <f t="shared" si="1922"/>
        <v>90352</v>
      </c>
      <c r="I2704" s="199">
        <f t="shared" si="1922"/>
        <v>1</v>
      </c>
      <c r="J2704" s="477">
        <f t="shared" si="1922"/>
        <v>73800</v>
      </c>
      <c r="K2704" s="199">
        <f t="shared" si="1922"/>
        <v>0</v>
      </c>
      <c r="L2704" s="477">
        <f t="shared" si="1922"/>
        <v>0</v>
      </c>
      <c r="M2704" s="463">
        <f t="shared" si="1922"/>
        <v>1</v>
      </c>
      <c r="N2704" s="464">
        <f t="shared" si="1922"/>
        <v>73800</v>
      </c>
      <c r="O2704" s="436">
        <f t="shared" si="1922"/>
        <v>0</v>
      </c>
      <c r="P2704" s="428">
        <f t="shared" si="1922"/>
        <v>0</v>
      </c>
      <c r="Q2704" s="436">
        <f t="shared" si="1922"/>
        <v>0</v>
      </c>
      <c r="R2704" s="428">
        <f t="shared" si="1922"/>
        <v>0</v>
      </c>
      <c r="S2704" s="459">
        <f t="shared" si="1922"/>
        <v>0</v>
      </c>
      <c r="T2704" s="460">
        <f t="shared" si="1922"/>
        <v>0</v>
      </c>
      <c r="U2704" s="443">
        <f t="shared" si="1922"/>
        <v>1</v>
      </c>
      <c r="V2704" s="402">
        <f t="shared" si="1922"/>
        <v>73800</v>
      </c>
      <c r="W2704" s="402">
        <f t="shared" si="1922"/>
        <v>22140</v>
      </c>
      <c r="X2704" s="443">
        <f t="shared" si="1922"/>
        <v>0</v>
      </c>
      <c r="Y2704" s="402">
        <f t="shared" si="1922"/>
        <v>0</v>
      </c>
      <c r="Z2704" s="402">
        <f t="shared" si="1922"/>
        <v>0</v>
      </c>
      <c r="AA2704" s="672">
        <f t="shared" si="1886"/>
        <v>1</v>
      </c>
      <c r="AB2704" s="666">
        <f t="shared" si="1887"/>
        <v>22140</v>
      </c>
      <c r="AC2704" s="425">
        <f>AC58+AC1160+AC1976+AC1384</f>
        <v>0</v>
      </c>
      <c r="AD2704" s="401">
        <f>AD58+AD1160+AD1976+AD1384</f>
        <v>0</v>
      </c>
      <c r="AE2704" s="425">
        <f>AE58+AE1160+AE1976+AE1384</f>
        <v>0</v>
      </c>
      <c r="AF2704" s="401">
        <f>AF58+AF1160+AF1976+AF1384</f>
        <v>0</v>
      </c>
      <c r="AG2704" s="486">
        <f t="shared" si="1908"/>
        <v>1</v>
      </c>
      <c r="AH2704" s="487">
        <f t="shared" si="1909"/>
        <v>22140</v>
      </c>
      <c r="AI2704" s="455">
        <f t="shared" si="1896"/>
        <v>0</v>
      </c>
      <c r="AJ2704" s="490">
        <f t="shared" si="1897"/>
        <v>0</v>
      </c>
      <c r="AK2704" s="497">
        <f t="shared" si="1898"/>
        <v>3.0628990389206624E-2</v>
      </c>
      <c r="AL2704" s="61"/>
      <c r="AM2704" s="59"/>
    </row>
    <row r="2705" spans="1:39" ht="21" x14ac:dyDescent="0.25">
      <c r="A2705" s="439" t="s">
        <v>220</v>
      </c>
      <c r="B2705" s="357" t="s">
        <v>241</v>
      </c>
      <c r="C2705" s="706"/>
      <c r="D2705" s="706"/>
      <c r="E2705" s="326">
        <f t="shared" ref="E2705:Z2705" si="1923">E577+E495+E2334+E213</f>
        <v>4</v>
      </c>
      <c r="F2705" s="615">
        <f t="shared" si="1923"/>
        <v>410159.53</v>
      </c>
      <c r="G2705" s="319">
        <f t="shared" si="1923"/>
        <v>6</v>
      </c>
      <c r="H2705" s="615">
        <f t="shared" si="1923"/>
        <v>99821.78</v>
      </c>
      <c r="I2705" s="199">
        <f t="shared" si="1923"/>
        <v>1</v>
      </c>
      <c r="J2705" s="477">
        <f t="shared" si="1923"/>
        <v>12000.03</v>
      </c>
      <c r="K2705" s="199">
        <f t="shared" si="1923"/>
        <v>6</v>
      </c>
      <c r="L2705" s="477">
        <f t="shared" si="1923"/>
        <v>99821.78</v>
      </c>
      <c r="M2705" s="463">
        <f t="shared" si="1923"/>
        <v>7</v>
      </c>
      <c r="N2705" s="464">
        <f t="shared" si="1923"/>
        <v>111821.81</v>
      </c>
      <c r="O2705" s="436">
        <f t="shared" si="1923"/>
        <v>1</v>
      </c>
      <c r="P2705" s="428">
        <f t="shared" si="1923"/>
        <v>12000</v>
      </c>
      <c r="Q2705" s="436">
        <f t="shared" si="1923"/>
        <v>0</v>
      </c>
      <c r="R2705" s="428">
        <f t="shared" si="1923"/>
        <v>0</v>
      </c>
      <c r="S2705" s="459">
        <f t="shared" si="1923"/>
        <v>1</v>
      </c>
      <c r="T2705" s="460">
        <f t="shared" si="1923"/>
        <v>12000</v>
      </c>
      <c r="U2705" s="443">
        <f t="shared" si="1923"/>
        <v>0</v>
      </c>
      <c r="V2705" s="402">
        <f t="shared" si="1923"/>
        <v>0</v>
      </c>
      <c r="W2705" s="402">
        <f t="shared" si="1923"/>
        <v>0</v>
      </c>
      <c r="X2705" s="443">
        <f t="shared" si="1923"/>
        <v>1</v>
      </c>
      <c r="Y2705" s="402">
        <f t="shared" si="1923"/>
        <v>0</v>
      </c>
      <c r="Z2705" s="402">
        <f t="shared" si="1923"/>
        <v>3091.57</v>
      </c>
      <c r="AA2705" s="672">
        <f t="shared" si="1886"/>
        <v>1</v>
      </c>
      <c r="AB2705" s="666">
        <f t="shared" si="1887"/>
        <v>3091.57</v>
      </c>
      <c r="AC2705" s="425">
        <f>AC577+AC495+AC2334+AC213</f>
        <v>0</v>
      </c>
      <c r="AD2705" s="401">
        <f>AD577+AD495+AD2334+AD213</f>
        <v>0</v>
      </c>
      <c r="AE2705" s="425">
        <f>AE577+AE495+AE2334+AE213</f>
        <v>0</v>
      </c>
      <c r="AF2705" s="401">
        <f>AF577+AF495+AF2334+AF213</f>
        <v>0</v>
      </c>
      <c r="AG2705" s="486">
        <f t="shared" si="1908"/>
        <v>1</v>
      </c>
      <c r="AH2705" s="487">
        <f t="shared" si="1909"/>
        <v>3091.57</v>
      </c>
      <c r="AI2705" s="455">
        <f t="shared" si="1896"/>
        <v>0</v>
      </c>
      <c r="AJ2705" s="490">
        <f t="shared" si="1897"/>
        <v>0</v>
      </c>
      <c r="AK2705" s="497">
        <f t="shared" si="1898"/>
        <v>4.276949765924098E-3</v>
      </c>
      <c r="AL2705" s="61"/>
      <c r="AM2705" s="59"/>
    </row>
    <row r="2706" spans="1:39" ht="21" x14ac:dyDescent="0.25">
      <c r="A2706" s="439" t="s">
        <v>221</v>
      </c>
      <c r="B2706" s="488" t="s">
        <v>242</v>
      </c>
      <c r="C2706" s="706"/>
      <c r="D2706" s="706"/>
      <c r="E2706" s="326">
        <f t="shared" ref="E2706:Z2706" si="1924">E585+E872+E500+E133+E1480+E1832+E1387</f>
        <v>10</v>
      </c>
      <c r="F2706" s="615">
        <f t="shared" si="1924"/>
        <v>1317105.22</v>
      </c>
      <c r="G2706" s="319">
        <f t="shared" si="1924"/>
        <v>11</v>
      </c>
      <c r="H2706" s="615">
        <f t="shared" si="1924"/>
        <v>267397.92</v>
      </c>
      <c r="I2706" s="199">
        <f t="shared" si="1924"/>
        <v>1</v>
      </c>
      <c r="J2706" s="477">
        <f t="shared" si="1924"/>
        <v>11411.75</v>
      </c>
      <c r="K2706" s="199">
        <f t="shared" si="1924"/>
        <v>11</v>
      </c>
      <c r="L2706" s="477">
        <f t="shared" si="1924"/>
        <v>267397.92</v>
      </c>
      <c r="M2706" s="463">
        <f t="shared" si="1924"/>
        <v>12</v>
      </c>
      <c r="N2706" s="464">
        <f t="shared" si="1924"/>
        <v>278809.67</v>
      </c>
      <c r="O2706" s="436">
        <f t="shared" si="1924"/>
        <v>1</v>
      </c>
      <c r="P2706" s="428">
        <f t="shared" si="1924"/>
        <v>10530.95</v>
      </c>
      <c r="Q2706" s="436">
        <f t="shared" si="1924"/>
        <v>0</v>
      </c>
      <c r="R2706" s="428">
        <f t="shared" si="1924"/>
        <v>0</v>
      </c>
      <c r="S2706" s="459">
        <f t="shared" si="1924"/>
        <v>1</v>
      </c>
      <c r="T2706" s="460">
        <f t="shared" si="1924"/>
        <v>10530.95</v>
      </c>
      <c r="U2706" s="443">
        <f t="shared" si="1924"/>
        <v>0</v>
      </c>
      <c r="V2706" s="402">
        <f t="shared" si="1924"/>
        <v>0</v>
      </c>
      <c r="W2706" s="402">
        <f t="shared" si="1924"/>
        <v>0</v>
      </c>
      <c r="X2706" s="443">
        <f t="shared" si="1924"/>
        <v>1</v>
      </c>
      <c r="Y2706" s="402">
        <f t="shared" si="1924"/>
        <v>37078.36</v>
      </c>
      <c r="Z2706" s="402">
        <f t="shared" si="1924"/>
        <v>2376</v>
      </c>
      <c r="AA2706" s="672">
        <f t="shared" si="1886"/>
        <v>1</v>
      </c>
      <c r="AB2706" s="666">
        <f t="shared" si="1887"/>
        <v>2376</v>
      </c>
      <c r="AC2706" s="425">
        <f>AC585+AC872+AC500+AC133+AC1480+AC1832+AC1387</f>
        <v>1</v>
      </c>
      <c r="AD2706" s="401">
        <f>AD585+AD872+AD500+AD133+AD1480+AD1832+AD1387</f>
        <v>10530.95</v>
      </c>
      <c r="AE2706" s="704">
        <f>AE585+AE872+AE500+AE133+AE1480+AE1832+AE1387</f>
        <v>1</v>
      </c>
      <c r="AF2706" s="401">
        <f>AF585+AF872+AF500+AF133+AF1480+AF1832+AF1387</f>
        <v>50628.03</v>
      </c>
      <c r="AG2706" s="486">
        <f t="shared" si="1908"/>
        <v>3</v>
      </c>
      <c r="AH2706" s="487">
        <f t="shared" si="1909"/>
        <v>63534.979999999996</v>
      </c>
      <c r="AI2706" s="455">
        <f t="shared" si="1896"/>
        <v>1.4568760900596906E-2</v>
      </c>
      <c r="AJ2706" s="490">
        <f t="shared" si="1897"/>
        <v>7.0039992967229653E-2</v>
      </c>
      <c r="AK2706" s="497">
        <f t="shared" si="1898"/>
        <v>8.7895767470570679E-2</v>
      </c>
      <c r="AL2706" s="61"/>
      <c r="AM2706" s="59"/>
    </row>
    <row r="2707" spans="1:39" ht="21" x14ac:dyDescent="0.25">
      <c r="A2707" s="439" t="s">
        <v>222</v>
      </c>
      <c r="B2707" s="488" t="s">
        <v>243</v>
      </c>
      <c r="C2707" s="706"/>
      <c r="D2707" s="706"/>
      <c r="E2707" s="326">
        <f t="shared" ref="E2707:L2707" si="1925">E952</f>
        <v>1</v>
      </c>
      <c r="F2707" s="615">
        <f t="shared" si="1925"/>
        <v>39229</v>
      </c>
      <c r="G2707" s="319">
        <f t="shared" si="1925"/>
        <v>0</v>
      </c>
      <c r="H2707" s="615">
        <f t="shared" si="1925"/>
        <v>0</v>
      </c>
      <c r="I2707" s="199">
        <f t="shared" si="1925"/>
        <v>0</v>
      </c>
      <c r="J2707" s="477">
        <f t="shared" si="1925"/>
        <v>0</v>
      </c>
      <c r="K2707" s="199">
        <f t="shared" si="1925"/>
        <v>0</v>
      </c>
      <c r="L2707" s="477">
        <f t="shared" si="1925"/>
        <v>0</v>
      </c>
      <c r="M2707" s="463">
        <f t="shared" si="1890"/>
        <v>0</v>
      </c>
      <c r="N2707" s="464">
        <f t="shared" si="1891"/>
        <v>0</v>
      </c>
      <c r="O2707" s="436">
        <f>O952</f>
        <v>0</v>
      </c>
      <c r="P2707" s="428">
        <f>P952</f>
        <v>0</v>
      </c>
      <c r="Q2707" s="436">
        <f>Q952</f>
        <v>0</v>
      </c>
      <c r="R2707" s="428">
        <f>R952</f>
        <v>0</v>
      </c>
      <c r="S2707" s="459">
        <f t="shared" si="1892"/>
        <v>0</v>
      </c>
      <c r="T2707" s="460">
        <f t="shared" si="1893"/>
        <v>0</v>
      </c>
      <c r="U2707" s="443">
        <f t="shared" ref="U2707:Z2707" si="1926">U952</f>
        <v>0</v>
      </c>
      <c r="V2707" s="402">
        <f t="shared" si="1926"/>
        <v>0</v>
      </c>
      <c r="W2707" s="402">
        <f t="shared" si="1926"/>
        <v>0</v>
      </c>
      <c r="X2707" s="443">
        <f t="shared" si="1926"/>
        <v>0</v>
      </c>
      <c r="Y2707" s="402">
        <f t="shared" si="1926"/>
        <v>0</v>
      </c>
      <c r="Z2707" s="402">
        <f t="shared" si="1926"/>
        <v>0</v>
      </c>
      <c r="AA2707" s="672">
        <f t="shared" si="1886"/>
        <v>0</v>
      </c>
      <c r="AB2707" s="666">
        <f t="shared" si="1887"/>
        <v>0</v>
      </c>
      <c r="AC2707" s="425">
        <f>AC952</f>
        <v>0</v>
      </c>
      <c r="AD2707" s="401">
        <f>AD952</f>
        <v>0</v>
      </c>
      <c r="AE2707" s="425">
        <f>AE952</f>
        <v>0</v>
      </c>
      <c r="AF2707" s="401">
        <f>AF952</f>
        <v>0</v>
      </c>
      <c r="AG2707" s="486">
        <f t="shared" si="1908"/>
        <v>0</v>
      </c>
      <c r="AH2707" s="487">
        <f t="shared" si="1909"/>
        <v>0</v>
      </c>
      <c r="AI2707" s="455">
        <f t="shared" si="1896"/>
        <v>0</v>
      </c>
      <c r="AJ2707" s="490">
        <f t="shared" si="1897"/>
        <v>0</v>
      </c>
      <c r="AK2707" s="497">
        <f t="shared" si="1898"/>
        <v>0</v>
      </c>
      <c r="AL2707" s="61"/>
      <c r="AM2707" s="59"/>
    </row>
    <row r="2708" spans="1:39" ht="21" x14ac:dyDescent="0.25">
      <c r="A2708" s="439" t="s">
        <v>223</v>
      </c>
      <c r="B2708" s="488" t="s">
        <v>244</v>
      </c>
      <c r="C2708" s="706"/>
      <c r="D2708" s="706"/>
      <c r="E2708" s="326">
        <f t="shared" ref="E2708:Z2708" si="1927">E581+E1388</f>
        <v>2</v>
      </c>
      <c r="F2708" s="615">
        <f t="shared" si="1927"/>
        <v>478656.96</v>
      </c>
      <c r="G2708" s="319">
        <f t="shared" si="1927"/>
        <v>0</v>
      </c>
      <c r="H2708" s="615">
        <f t="shared" si="1927"/>
        <v>0</v>
      </c>
      <c r="I2708" s="199">
        <f t="shared" si="1927"/>
        <v>0</v>
      </c>
      <c r="J2708" s="477">
        <f t="shared" si="1927"/>
        <v>0</v>
      </c>
      <c r="K2708" s="199">
        <f t="shared" si="1927"/>
        <v>0</v>
      </c>
      <c r="L2708" s="477">
        <f t="shared" si="1927"/>
        <v>0</v>
      </c>
      <c r="M2708" s="463">
        <f t="shared" si="1927"/>
        <v>0</v>
      </c>
      <c r="N2708" s="464">
        <f t="shared" si="1927"/>
        <v>0</v>
      </c>
      <c r="O2708" s="436">
        <f t="shared" si="1927"/>
        <v>0</v>
      </c>
      <c r="P2708" s="428">
        <f t="shared" si="1927"/>
        <v>0</v>
      </c>
      <c r="Q2708" s="436">
        <f t="shared" si="1927"/>
        <v>0</v>
      </c>
      <c r="R2708" s="428">
        <f t="shared" si="1927"/>
        <v>0</v>
      </c>
      <c r="S2708" s="459">
        <f t="shared" si="1927"/>
        <v>0</v>
      </c>
      <c r="T2708" s="460">
        <f t="shared" si="1927"/>
        <v>0</v>
      </c>
      <c r="U2708" s="443">
        <f t="shared" si="1927"/>
        <v>0</v>
      </c>
      <c r="V2708" s="402">
        <f t="shared" si="1927"/>
        <v>0</v>
      </c>
      <c r="W2708" s="402">
        <f t="shared" si="1927"/>
        <v>0</v>
      </c>
      <c r="X2708" s="443">
        <f t="shared" si="1927"/>
        <v>0</v>
      </c>
      <c r="Y2708" s="402">
        <f t="shared" si="1927"/>
        <v>0</v>
      </c>
      <c r="Z2708" s="402">
        <f t="shared" si="1927"/>
        <v>0</v>
      </c>
      <c r="AA2708" s="672">
        <f t="shared" si="1886"/>
        <v>0</v>
      </c>
      <c r="AB2708" s="666">
        <f t="shared" si="1887"/>
        <v>0</v>
      </c>
      <c r="AC2708" s="425">
        <f>AC581+AC1388</f>
        <v>0</v>
      </c>
      <c r="AD2708" s="401">
        <f>AD581+AD1388</f>
        <v>0</v>
      </c>
      <c r="AE2708" s="425">
        <f>AE581+AE1388</f>
        <v>0</v>
      </c>
      <c r="AF2708" s="401">
        <f>AF581+AF1388</f>
        <v>0</v>
      </c>
      <c r="AG2708" s="486">
        <f t="shared" si="1908"/>
        <v>0</v>
      </c>
      <c r="AH2708" s="487">
        <f t="shared" si="1909"/>
        <v>0</v>
      </c>
      <c r="AI2708" s="455">
        <f t="shared" si="1896"/>
        <v>0</v>
      </c>
      <c r="AJ2708" s="490">
        <f t="shared" si="1897"/>
        <v>0</v>
      </c>
      <c r="AK2708" s="497">
        <f t="shared" si="1898"/>
        <v>0</v>
      </c>
      <c r="AL2708" s="61"/>
      <c r="AM2708" s="59"/>
    </row>
    <row r="2709" spans="1:39" ht="21" x14ac:dyDescent="0.25">
      <c r="A2709" s="439" t="s">
        <v>224</v>
      </c>
      <c r="B2709" s="488" t="s">
        <v>271</v>
      </c>
      <c r="C2709" s="706"/>
      <c r="D2709" s="706"/>
      <c r="E2709" s="326">
        <f t="shared" ref="E2709:Z2709" si="1928">E501+E136+E1389</f>
        <v>3</v>
      </c>
      <c r="F2709" s="615">
        <f t="shared" si="1928"/>
        <v>159724.87</v>
      </c>
      <c r="G2709" s="319">
        <f t="shared" si="1928"/>
        <v>0</v>
      </c>
      <c r="H2709" s="615">
        <f t="shared" si="1928"/>
        <v>0</v>
      </c>
      <c r="I2709" s="199">
        <f t="shared" si="1928"/>
        <v>1</v>
      </c>
      <c r="J2709" s="477">
        <f t="shared" si="1928"/>
        <v>20311</v>
      </c>
      <c r="K2709" s="199">
        <f t="shared" si="1928"/>
        <v>0</v>
      </c>
      <c r="L2709" s="477">
        <f t="shared" si="1928"/>
        <v>0</v>
      </c>
      <c r="M2709" s="463">
        <f t="shared" si="1928"/>
        <v>1</v>
      </c>
      <c r="N2709" s="464">
        <f t="shared" si="1928"/>
        <v>20311</v>
      </c>
      <c r="O2709" s="436">
        <f t="shared" si="1928"/>
        <v>1</v>
      </c>
      <c r="P2709" s="428">
        <f t="shared" si="1928"/>
        <v>19935</v>
      </c>
      <c r="Q2709" s="436">
        <f t="shared" si="1928"/>
        <v>0</v>
      </c>
      <c r="R2709" s="428">
        <f t="shared" si="1928"/>
        <v>0</v>
      </c>
      <c r="S2709" s="459">
        <f t="shared" si="1928"/>
        <v>1</v>
      </c>
      <c r="T2709" s="460">
        <f t="shared" si="1928"/>
        <v>19935</v>
      </c>
      <c r="U2709" s="443">
        <f t="shared" si="1928"/>
        <v>0</v>
      </c>
      <c r="V2709" s="402">
        <f t="shared" si="1928"/>
        <v>0</v>
      </c>
      <c r="W2709" s="402">
        <f t="shared" si="1928"/>
        <v>0</v>
      </c>
      <c r="X2709" s="443">
        <f t="shared" si="1928"/>
        <v>0</v>
      </c>
      <c r="Y2709" s="402">
        <f t="shared" si="1928"/>
        <v>0</v>
      </c>
      <c r="Z2709" s="402">
        <f t="shared" si="1928"/>
        <v>0</v>
      </c>
      <c r="AA2709" s="672">
        <f t="shared" si="1886"/>
        <v>0</v>
      </c>
      <c r="AB2709" s="666">
        <f t="shared" si="1887"/>
        <v>0</v>
      </c>
      <c r="AC2709" s="425">
        <f>AC501+AC136+AC1389</f>
        <v>1</v>
      </c>
      <c r="AD2709" s="401">
        <f>AD501+AD136+AD1389</f>
        <v>19935</v>
      </c>
      <c r="AE2709" s="425">
        <f>AE501+AE136+AE1389</f>
        <v>0</v>
      </c>
      <c r="AF2709" s="401">
        <f>AF501+AF136+AF1389</f>
        <v>0</v>
      </c>
      <c r="AG2709" s="486">
        <f t="shared" si="1908"/>
        <v>1</v>
      </c>
      <c r="AH2709" s="487">
        <f t="shared" si="1909"/>
        <v>19935</v>
      </c>
      <c r="AI2709" s="455">
        <f t="shared" si="1896"/>
        <v>2.7578542159387265E-2</v>
      </c>
      <c r="AJ2709" s="490">
        <f t="shared" si="1897"/>
        <v>0</v>
      </c>
      <c r="AK2709" s="497">
        <f t="shared" si="1898"/>
        <v>2.7578542159387265E-2</v>
      </c>
      <c r="AL2709" s="61"/>
      <c r="AM2709" s="59"/>
    </row>
    <row r="2710" spans="1:39" ht="21" x14ac:dyDescent="0.25">
      <c r="A2710" s="439" t="s">
        <v>225</v>
      </c>
      <c r="B2710" s="488" t="s">
        <v>245</v>
      </c>
      <c r="C2710" s="706"/>
      <c r="D2710" s="706"/>
      <c r="E2710" s="326">
        <f t="shared" ref="E2710:Z2710" si="1929">E583+E502+E1481+E1904+E2044+E2477</f>
        <v>3</v>
      </c>
      <c r="F2710" s="615">
        <f t="shared" si="1929"/>
        <v>31217.79</v>
      </c>
      <c r="G2710" s="319">
        <f t="shared" si="1929"/>
        <v>6</v>
      </c>
      <c r="H2710" s="615">
        <f t="shared" si="1929"/>
        <v>165677.47</v>
      </c>
      <c r="I2710" s="199">
        <f t="shared" si="1929"/>
        <v>0</v>
      </c>
      <c r="J2710" s="477">
        <f t="shared" si="1929"/>
        <v>0</v>
      </c>
      <c r="K2710" s="199">
        <f t="shared" si="1929"/>
        <v>5</v>
      </c>
      <c r="L2710" s="477">
        <f t="shared" si="1929"/>
        <v>121509.37999999999</v>
      </c>
      <c r="M2710" s="463">
        <f t="shared" si="1929"/>
        <v>5</v>
      </c>
      <c r="N2710" s="464">
        <f t="shared" si="1929"/>
        <v>121509.37999999999</v>
      </c>
      <c r="O2710" s="436">
        <f t="shared" si="1929"/>
        <v>0</v>
      </c>
      <c r="P2710" s="428">
        <f t="shared" si="1929"/>
        <v>0</v>
      </c>
      <c r="Q2710" s="436">
        <f t="shared" si="1929"/>
        <v>1</v>
      </c>
      <c r="R2710" s="428">
        <f t="shared" si="1929"/>
        <v>39228.89</v>
      </c>
      <c r="S2710" s="459">
        <f t="shared" si="1929"/>
        <v>1</v>
      </c>
      <c r="T2710" s="460">
        <f t="shared" si="1929"/>
        <v>39228.89</v>
      </c>
      <c r="U2710" s="443">
        <f t="shared" si="1929"/>
        <v>0</v>
      </c>
      <c r="V2710" s="402">
        <f t="shared" si="1929"/>
        <v>0</v>
      </c>
      <c r="W2710" s="402">
        <f t="shared" si="1929"/>
        <v>0</v>
      </c>
      <c r="X2710" s="443">
        <f t="shared" si="1929"/>
        <v>2</v>
      </c>
      <c r="Y2710" s="402">
        <f t="shared" si="1929"/>
        <v>36853.85</v>
      </c>
      <c r="Z2710" s="402">
        <f t="shared" si="1929"/>
        <v>8265.25</v>
      </c>
      <c r="AA2710" s="672">
        <f t="shared" si="1886"/>
        <v>2</v>
      </c>
      <c r="AB2710" s="666">
        <f t="shared" si="1887"/>
        <v>8265.25</v>
      </c>
      <c r="AC2710" s="425">
        <f>AC583+AC502+AC1481+AC1904+AC2044+AC2477</f>
        <v>0</v>
      </c>
      <c r="AD2710" s="401">
        <f>AD583+AD502+AD1481+AD1904+AD2044+AD2477</f>
        <v>0</v>
      </c>
      <c r="AE2710" s="425">
        <f>AE583+AE502+AE1481+AE1904+AE2044+AE2477</f>
        <v>0</v>
      </c>
      <c r="AF2710" s="401">
        <f>AF583+AF502+AF1481+AF1904+AF2044+AF2477</f>
        <v>0</v>
      </c>
      <c r="AG2710" s="486">
        <f t="shared" si="1908"/>
        <v>2</v>
      </c>
      <c r="AH2710" s="487">
        <f t="shared" si="1909"/>
        <v>8265.25</v>
      </c>
      <c r="AI2710" s="455">
        <f t="shared" si="1896"/>
        <v>0</v>
      </c>
      <c r="AJ2710" s="490">
        <f t="shared" si="1897"/>
        <v>0</v>
      </c>
      <c r="AK2710" s="497">
        <f t="shared" si="1898"/>
        <v>1.1434338880505421E-2</v>
      </c>
      <c r="AL2710" s="61"/>
      <c r="AM2710" s="59"/>
    </row>
    <row r="2711" spans="1:39" s="423" customFormat="1" ht="21" x14ac:dyDescent="0.25">
      <c r="A2711" s="439" t="s">
        <v>226</v>
      </c>
      <c r="B2711" s="357" t="s">
        <v>390</v>
      </c>
      <c r="C2711" s="706"/>
      <c r="D2711" s="706"/>
      <c r="E2711" s="326">
        <f t="shared" ref="E2711:Z2711" si="1930">E1390</f>
        <v>2</v>
      </c>
      <c r="F2711" s="615">
        <f t="shared" si="1930"/>
        <v>3157914.28</v>
      </c>
      <c r="G2711" s="319">
        <f t="shared" si="1930"/>
        <v>0</v>
      </c>
      <c r="H2711" s="615">
        <f t="shared" si="1930"/>
        <v>0</v>
      </c>
      <c r="I2711" s="199">
        <f t="shared" si="1930"/>
        <v>0</v>
      </c>
      <c r="J2711" s="477">
        <f t="shared" si="1930"/>
        <v>0</v>
      </c>
      <c r="K2711" s="199">
        <f t="shared" si="1930"/>
        <v>0</v>
      </c>
      <c r="L2711" s="477">
        <f t="shared" si="1930"/>
        <v>0</v>
      </c>
      <c r="M2711" s="463">
        <f t="shared" si="1930"/>
        <v>0</v>
      </c>
      <c r="N2711" s="464">
        <f t="shared" si="1930"/>
        <v>0</v>
      </c>
      <c r="O2711" s="436">
        <f t="shared" si="1930"/>
        <v>0</v>
      </c>
      <c r="P2711" s="428">
        <f t="shared" si="1930"/>
        <v>0</v>
      </c>
      <c r="Q2711" s="436">
        <f t="shared" si="1930"/>
        <v>0</v>
      </c>
      <c r="R2711" s="428">
        <f t="shared" si="1930"/>
        <v>0</v>
      </c>
      <c r="S2711" s="459">
        <f t="shared" si="1930"/>
        <v>0</v>
      </c>
      <c r="T2711" s="460">
        <f t="shared" si="1930"/>
        <v>0</v>
      </c>
      <c r="U2711" s="443">
        <f t="shared" si="1930"/>
        <v>0</v>
      </c>
      <c r="V2711" s="402">
        <f t="shared" si="1930"/>
        <v>0</v>
      </c>
      <c r="W2711" s="402">
        <f t="shared" si="1930"/>
        <v>0</v>
      </c>
      <c r="X2711" s="443">
        <f t="shared" si="1930"/>
        <v>0</v>
      </c>
      <c r="Y2711" s="402">
        <f t="shared" si="1930"/>
        <v>0</v>
      </c>
      <c r="Z2711" s="402">
        <f t="shared" si="1930"/>
        <v>0</v>
      </c>
      <c r="AA2711" s="672">
        <f t="shared" si="1886"/>
        <v>0</v>
      </c>
      <c r="AB2711" s="666">
        <f t="shared" si="1887"/>
        <v>0</v>
      </c>
      <c r="AC2711" s="425">
        <f>AC1390</f>
        <v>0</v>
      </c>
      <c r="AD2711" s="401">
        <f>AD1390</f>
        <v>0</v>
      </c>
      <c r="AE2711" s="425">
        <f>AE1390</f>
        <v>0</v>
      </c>
      <c r="AF2711" s="401">
        <f>AF1390</f>
        <v>0</v>
      </c>
      <c r="AG2711" s="486">
        <f t="shared" si="1908"/>
        <v>0</v>
      </c>
      <c r="AH2711" s="487">
        <f t="shared" si="1909"/>
        <v>0</v>
      </c>
      <c r="AI2711" s="455">
        <f t="shared" si="1896"/>
        <v>0</v>
      </c>
      <c r="AJ2711" s="490">
        <f t="shared" si="1897"/>
        <v>0</v>
      </c>
      <c r="AK2711" s="497">
        <f t="shared" si="1898"/>
        <v>0</v>
      </c>
      <c r="AL2711" s="454"/>
      <c r="AM2711" s="453"/>
    </row>
    <row r="2712" spans="1:39" ht="21" x14ac:dyDescent="0.25">
      <c r="A2712" s="439" t="s">
        <v>227</v>
      </c>
      <c r="B2712" s="357" t="s">
        <v>246</v>
      </c>
      <c r="C2712" s="706"/>
      <c r="D2712" s="706"/>
      <c r="E2712" s="326">
        <f t="shared" ref="E2712:Z2712" si="1931">E59+E576+E874+E949+E503+E134+E1903+E209+E1391+E1021</f>
        <v>60</v>
      </c>
      <c r="F2712" s="615">
        <f t="shared" si="1931"/>
        <v>7803782.0800000001</v>
      </c>
      <c r="G2712" s="319">
        <f t="shared" si="1931"/>
        <v>21</v>
      </c>
      <c r="H2712" s="615">
        <f t="shared" si="1931"/>
        <v>1286448.1600000001</v>
      </c>
      <c r="I2712" s="199">
        <f t="shared" si="1931"/>
        <v>10</v>
      </c>
      <c r="J2712" s="477">
        <f t="shared" si="1931"/>
        <v>419687.05000000005</v>
      </c>
      <c r="K2712" s="199">
        <f t="shared" si="1931"/>
        <v>19</v>
      </c>
      <c r="L2712" s="477">
        <f t="shared" si="1931"/>
        <v>1114616.1600000001</v>
      </c>
      <c r="M2712" s="463">
        <f t="shared" si="1931"/>
        <v>29</v>
      </c>
      <c r="N2712" s="464">
        <f t="shared" si="1931"/>
        <v>1534303.21</v>
      </c>
      <c r="O2712" s="436">
        <f t="shared" si="1931"/>
        <v>3</v>
      </c>
      <c r="P2712" s="428">
        <f t="shared" si="1931"/>
        <v>66066.06</v>
      </c>
      <c r="Q2712" s="436">
        <f t="shared" si="1931"/>
        <v>2</v>
      </c>
      <c r="R2712" s="428">
        <f t="shared" si="1931"/>
        <v>39164.400000000001</v>
      </c>
      <c r="S2712" s="459">
        <f t="shared" si="1931"/>
        <v>5</v>
      </c>
      <c r="T2712" s="460">
        <f t="shared" si="1931"/>
        <v>105230.45999999999</v>
      </c>
      <c r="U2712" s="443">
        <f t="shared" si="1931"/>
        <v>2</v>
      </c>
      <c r="V2712" s="402">
        <f t="shared" si="1931"/>
        <v>15955.2</v>
      </c>
      <c r="W2712" s="402">
        <f t="shared" si="1931"/>
        <v>22199.97</v>
      </c>
      <c r="X2712" s="443">
        <f t="shared" si="1931"/>
        <v>5</v>
      </c>
      <c r="Y2712" s="402">
        <f t="shared" si="1931"/>
        <v>0</v>
      </c>
      <c r="Z2712" s="402">
        <f t="shared" si="1931"/>
        <v>34022.78</v>
      </c>
      <c r="AA2712" s="672">
        <f t="shared" si="1886"/>
        <v>7</v>
      </c>
      <c r="AB2712" s="666">
        <f t="shared" si="1887"/>
        <v>56222.75</v>
      </c>
      <c r="AC2712" s="425">
        <f>AC59+AC576+AC874+AC949+AC503+AC134+AC1903+AC209+AC1391+AC1021</f>
        <v>2</v>
      </c>
      <c r="AD2712" s="401">
        <f>AD59+AD576+AD874+AD949+AD503+AD134+AD1903+AD209+AD1391+AD1021</f>
        <v>99892.63</v>
      </c>
      <c r="AE2712" s="425">
        <f>AE59+AE576+AE874+AE949+AE503+AE134+AE1903+AE209+AE1391+AE1021</f>
        <v>0</v>
      </c>
      <c r="AF2712" s="401">
        <f>AF59+AF576+AF874+AF949+AF503+AF134+AF1903+AF209+AF1391+AF1021</f>
        <v>0</v>
      </c>
      <c r="AG2712" s="486">
        <f t="shared" si="1908"/>
        <v>9</v>
      </c>
      <c r="AH2712" s="487">
        <f t="shared" si="1909"/>
        <v>156115.38</v>
      </c>
      <c r="AI2712" s="455">
        <f t="shared" si="1896"/>
        <v>0.13819378519523817</v>
      </c>
      <c r="AJ2712" s="490">
        <f t="shared" si="1897"/>
        <v>0</v>
      </c>
      <c r="AK2712" s="497">
        <f t="shared" si="1898"/>
        <v>0.21597364379527281</v>
      </c>
      <c r="AL2712" s="61"/>
      <c r="AM2712" s="59"/>
    </row>
    <row r="2713" spans="1:39" ht="21" x14ac:dyDescent="0.25">
      <c r="A2713" s="439" t="s">
        <v>228</v>
      </c>
      <c r="B2713" s="357" t="s">
        <v>247</v>
      </c>
      <c r="C2713" s="706"/>
      <c r="D2713" s="706"/>
      <c r="E2713" s="326">
        <f t="shared" ref="E2713:L2713" si="1932">E951</f>
        <v>2</v>
      </c>
      <c r="F2713" s="615">
        <f t="shared" si="1932"/>
        <v>51164</v>
      </c>
      <c r="G2713" s="319">
        <f t="shared" si="1932"/>
        <v>0</v>
      </c>
      <c r="H2713" s="615">
        <f t="shared" si="1932"/>
        <v>0</v>
      </c>
      <c r="I2713" s="199">
        <f t="shared" si="1932"/>
        <v>0</v>
      </c>
      <c r="J2713" s="477">
        <f t="shared" si="1932"/>
        <v>0</v>
      </c>
      <c r="K2713" s="199">
        <f t="shared" si="1932"/>
        <v>0</v>
      </c>
      <c r="L2713" s="477">
        <f t="shared" si="1932"/>
        <v>0</v>
      </c>
      <c r="M2713" s="463">
        <f t="shared" si="1890"/>
        <v>0</v>
      </c>
      <c r="N2713" s="464">
        <f t="shared" si="1891"/>
        <v>0</v>
      </c>
      <c r="O2713" s="436">
        <f>O951</f>
        <v>0</v>
      </c>
      <c r="P2713" s="428">
        <f>P951</f>
        <v>0</v>
      </c>
      <c r="Q2713" s="436">
        <f>Q951</f>
        <v>0</v>
      </c>
      <c r="R2713" s="428">
        <f>R951</f>
        <v>0</v>
      </c>
      <c r="S2713" s="459">
        <f t="shared" si="1892"/>
        <v>0</v>
      </c>
      <c r="T2713" s="460">
        <f t="shared" si="1893"/>
        <v>0</v>
      </c>
      <c r="U2713" s="443">
        <f t="shared" ref="U2713:Z2713" si="1933">U951</f>
        <v>0</v>
      </c>
      <c r="V2713" s="402">
        <f t="shared" si="1933"/>
        <v>0</v>
      </c>
      <c r="W2713" s="402">
        <f t="shared" si="1933"/>
        <v>0</v>
      </c>
      <c r="X2713" s="443">
        <f t="shared" si="1933"/>
        <v>0</v>
      </c>
      <c r="Y2713" s="402">
        <f t="shared" si="1933"/>
        <v>0</v>
      </c>
      <c r="Z2713" s="402">
        <f t="shared" si="1933"/>
        <v>0</v>
      </c>
      <c r="AA2713" s="672">
        <f t="shared" si="1886"/>
        <v>0</v>
      </c>
      <c r="AB2713" s="666">
        <f t="shared" si="1887"/>
        <v>0</v>
      </c>
      <c r="AC2713" s="425">
        <f>AC951</f>
        <v>0</v>
      </c>
      <c r="AD2713" s="401">
        <f>AD951</f>
        <v>0</v>
      </c>
      <c r="AE2713" s="425">
        <f>AE951</f>
        <v>0</v>
      </c>
      <c r="AF2713" s="401">
        <f>AF951</f>
        <v>0</v>
      </c>
      <c r="AG2713" s="486">
        <f t="shared" si="1908"/>
        <v>0</v>
      </c>
      <c r="AH2713" s="487">
        <f t="shared" si="1909"/>
        <v>0</v>
      </c>
      <c r="AI2713" s="455">
        <f t="shared" si="1896"/>
        <v>0</v>
      </c>
      <c r="AJ2713" s="490">
        <f t="shared" si="1897"/>
        <v>0</v>
      </c>
      <c r="AK2713" s="497">
        <f t="shared" si="1898"/>
        <v>0</v>
      </c>
      <c r="AL2713" s="61"/>
      <c r="AM2713" s="59"/>
    </row>
    <row r="2714" spans="1:39" ht="21" x14ac:dyDescent="0.25">
      <c r="A2714" s="439" t="s">
        <v>229</v>
      </c>
      <c r="B2714" s="488" t="s">
        <v>191</v>
      </c>
      <c r="C2714" s="706"/>
      <c r="D2714" s="706"/>
      <c r="E2714" s="326">
        <f t="shared" ref="E2714:Z2714" si="1934">E866+E131+E2184+E2185+E2196+E2192+E2616</f>
        <v>3</v>
      </c>
      <c r="F2714" s="615">
        <f t="shared" si="1934"/>
        <v>185301.38</v>
      </c>
      <c r="G2714" s="319">
        <f t="shared" si="1934"/>
        <v>6</v>
      </c>
      <c r="H2714" s="615">
        <f t="shared" si="1934"/>
        <v>127861.73999999999</v>
      </c>
      <c r="I2714" s="199">
        <f t="shared" si="1934"/>
        <v>1</v>
      </c>
      <c r="J2714" s="477">
        <f t="shared" si="1934"/>
        <v>45250</v>
      </c>
      <c r="K2714" s="199">
        <f t="shared" si="1934"/>
        <v>6</v>
      </c>
      <c r="L2714" s="477">
        <f t="shared" si="1934"/>
        <v>127861.73999999999</v>
      </c>
      <c r="M2714" s="463">
        <f t="shared" si="1934"/>
        <v>7</v>
      </c>
      <c r="N2714" s="464">
        <f t="shared" si="1934"/>
        <v>173111.74000000002</v>
      </c>
      <c r="O2714" s="436">
        <f t="shared" si="1934"/>
        <v>0</v>
      </c>
      <c r="P2714" s="428">
        <f t="shared" si="1934"/>
        <v>0</v>
      </c>
      <c r="Q2714" s="436">
        <f t="shared" si="1934"/>
        <v>1</v>
      </c>
      <c r="R2714" s="428">
        <f t="shared" si="1934"/>
        <v>10877.15</v>
      </c>
      <c r="S2714" s="459">
        <f t="shared" si="1934"/>
        <v>1</v>
      </c>
      <c r="T2714" s="460">
        <f t="shared" si="1934"/>
        <v>10877.15</v>
      </c>
      <c r="U2714" s="443">
        <f t="shared" si="1934"/>
        <v>0</v>
      </c>
      <c r="V2714" s="402">
        <f t="shared" si="1934"/>
        <v>0</v>
      </c>
      <c r="W2714" s="402">
        <f t="shared" si="1934"/>
        <v>0</v>
      </c>
      <c r="X2714" s="443">
        <f t="shared" si="1934"/>
        <v>2</v>
      </c>
      <c r="Y2714" s="402">
        <f t="shared" si="1934"/>
        <v>29951.13</v>
      </c>
      <c r="Z2714" s="402">
        <f t="shared" si="1934"/>
        <v>9954.09</v>
      </c>
      <c r="AA2714" s="672">
        <f t="shared" si="1886"/>
        <v>2</v>
      </c>
      <c r="AB2714" s="666">
        <f t="shared" si="1887"/>
        <v>9954.09</v>
      </c>
      <c r="AC2714" s="425">
        <f>AC866+AC131+AC2184+AC2185+AC2196+AC2192+AC2616</f>
        <v>0</v>
      </c>
      <c r="AD2714" s="401">
        <f>AD866+AD131+AD2184+AD2185+AD2196+AD2192+AD2616</f>
        <v>0</v>
      </c>
      <c r="AE2714" s="425">
        <f>AE866+AE131+AE2184+AE2185+AE2196+AE2192+AE2616</f>
        <v>0</v>
      </c>
      <c r="AF2714" s="401">
        <f>AF866+AF131+AF2184+AF2185+AF2196+AF2192+AF2616</f>
        <v>0</v>
      </c>
      <c r="AG2714" s="486">
        <f t="shared" si="1908"/>
        <v>2</v>
      </c>
      <c r="AH2714" s="487">
        <f t="shared" si="1909"/>
        <v>9954.09</v>
      </c>
      <c r="AI2714" s="455">
        <f t="shared" si="1896"/>
        <v>0</v>
      </c>
      <c r="AJ2714" s="490">
        <f t="shared" si="1897"/>
        <v>0</v>
      </c>
      <c r="AK2714" s="497">
        <f t="shared" si="1898"/>
        <v>1.3770719374132689E-2</v>
      </c>
      <c r="AL2714" s="61"/>
      <c r="AM2714" s="59"/>
    </row>
    <row r="2715" spans="1:39" s="423" customFormat="1" ht="21" x14ac:dyDescent="0.25">
      <c r="A2715" s="439" t="s">
        <v>230</v>
      </c>
      <c r="B2715" s="488" t="s">
        <v>391</v>
      </c>
      <c r="C2715" s="706"/>
      <c r="D2715" s="706"/>
      <c r="E2715" s="326">
        <f t="shared" ref="E2715:Z2715" si="1935">E1393</f>
        <v>3</v>
      </c>
      <c r="F2715" s="615">
        <f t="shared" si="1935"/>
        <v>420527.4</v>
      </c>
      <c r="G2715" s="319">
        <f t="shared" si="1935"/>
        <v>0</v>
      </c>
      <c r="H2715" s="615">
        <f t="shared" si="1935"/>
        <v>0</v>
      </c>
      <c r="I2715" s="199">
        <f t="shared" si="1935"/>
        <v>0</v>
      </c>
      <c r="J2715" s="477">
        <f t="shared" si="1935"/>
        <v>0</v>
      </c>
      <c r="K2715" s="199">
        <f t="shared" si="1935"/>
        <v>0</v>
      </c>
      <c r="L2715" s="477">
        <f t="shared" si="1935"/>
        <v>0</v>
      </c>
      <c r="M2715" s="463">
        <f t="shared" si="1935"/>
        <v>0</v>
      </c>
      <c r="N2715" s="464">
        <f t="shared" si="1935"/>
        <v>0</v>
      </c>
      <c r="O2715" s="436">
        <f t="shared" si="1935"/>
        <v>0</v>
      </c>
      <c r="P2715" s="428">
        <f t="shared" si="1935"/>
        <v>0</v>
      </c>
      <c r="Q2715" s="436">
        <f t="shared" si="1935"/>
        <v>0</v>
      </c>
      <c r="R2715" s="428">
        <f t="shared" si="1935"/>
        <v>0</v>
      </c>
      <c r="S2715" s="459">
        <f t="shared" si="1935"/>
        <v>0</v>
      </c>
      <c r="T2715" s="460">
        <f t="shared" si="1935"/>
        <v>0</v>
      </c>
      <c r="U2715" s="443">
        <f t="shared" si="1935"/>
        <v>0</v>
      </c>
      <c r="V2715" s="402">
        <f t="shared" si="1935"/>
        <v>0</v>
      </c>
      <c r="W2715" s="402">
        <f t="shared" si="1935"/>
        <v>0</v>
      </c>
      <c r="X2715" s="443">
        <f t="shared" si="1935"/>
        <v>0</v>
      </c>
      <c r="Y2715" s="402">
        <f t="shared" si="1935"/>
        <v>0</v>
      </c>
      <c r="Z2715" s="402">
        <f t="shared" si="1935"/>
        <v>0</v>
      </c>
      <c r="AA2715" s="672">
        <f t="shared" si="1886"/>
        <v>0</v>
      </c>
      <c r="AB2715" s="666">
        <f t="shared" si="1887"/>
        <v>0</v>
      </c>
      <c r="AC2715" s="425">
        <f>AC1393</f>
        <v>0</v>
      </c>
      <c r="AD2715" s="401">
        <f>AD1393</f>
        <v>0</v>
      </c>
      <c r="AE2715" s="425">
        <f>AE1393</f>
        <v>0</v>
      </c>
      <c r="AF2715" s="401">
        <f>AF1393</f>
        <v>0</v>
      </c>
      <c r="AG2715" s="486">
        <f t="shared" si="1908"/>
        <v>0</v>
      </c>
      <c r="AH2715" s="487">
        <f t="shared" si="1909"/>
        <v>0</v>
      </c>
      <c r="AI2715" s="455">
        <f t="shared" si="1896"/>
        <v>0</v>
      </c>
      <c r="AJ2715" s="490">
        <f t="shared" si="1897"/>
        <v>0</v>
      </c>
      <c r="AK2715" s="497">
        <f t="shared" si="1898"/>
        <v>0</v>
      </c>
      <c r="AL2715" s="454"/>
      <c r="AM2715" s="453"/>
    </row>
    <row r="2716" spans="1:39" ht="21" x14ac:dyDescent="0.25">
      <c r="A2716" s="439" t="s">
        <v>272</v>
      </c>
      <c r="B2716" s="488" t="s">
        <v>248</v>
      </c>
      <c r="C2716" s="706"/>
      <c r="D2716" s="706"/>
      <c r="E2716" s="326">
        <f t="shared" ref="E2716:L2716" si="1936">E62</f>
        <v>1</v>
      </c>
      <c r="F2716" s="615">
        <f t="shared" si="1936"/>
        <v>111315</v>
      </c>
      <c r="G2716" s="319">
        <f t="shared" si="1936"/>
        <v>0</v>
      </c>
      <c r="H2716" s="615">
        <f t="shared" si="1936"/>
        <v>0</v>
      </c>
      <c r="I2716" s="199">
        <f t="shared" si="1936"/>
        <v>0</v>
      </c>
      <c r="J2716" s="477">
        <f t="shared" si="1936"/>
        <v>0</v>
      </c>
      <c r="K2716" s="199">
        <f t="shared" si="1936"/>
        <v>0</v>
      </c>
      <c r="L2716" s="477">
        <f t="shared" si="1936"/>
        <v>0</v>
      </c>
      <c r="M2716" s="463">
        <f t="shared" si="1890"/>
        <v>0</v>
      </c>
      <c r="N2716" s="464">
        <f t="shared" si="1891"/>
        <v>0</v>
      </c>
      <c r="O2716" s="436">
        <f>O62</f>
        <v>0</v>
      </c>
      <c r="P2716" s="428">
        <f>P62</f>
        <v>0</v>
      </c>
      <c r="Q2716" s="436">
        <f>Q62</f>
        <v>0</v>
      </c>
      <c r="R2716" s="428">
        <f>R62</f>
        <v>0</v>
      </c>
      <c r="S2716" s="459">
        <f t="shared" si="1892"/>
        <v>0</v>
      </c>
      <c r="T2716" s="460">
        <f t="shared" si="1893"/>
        <v>0</v>
      </c>
      <c r="U2716" s="443">
        <f t="shared" ref="U2716:Z2716" si="1937">U62</f>
        <v>0</v>
      </c>
      <c r="V2716" s="402">
        <f t="shared" si="1937"/>
        <v>0</v>
      </c>
      <c r="W2716" s="402">
        <f t="shared" si="1937"/>
        <v>0</v>
      </c>
      <c r="X2716" s="443">
        <f t="shared" si="1937"/>
        <v>0</v>
      </c>
      <c r="Y2716" s="402">
        <f t="shared" si="1937"/>
        <v>0</v>
      </c>
      <c r="Z2716" s="402">
        <f t="shared" si="1937"/>
        <v>0</v>
      </c>
      <c r="AA2716" s="672">
        <f t="shared" si="1886"/>
        <v>0</v>
      </c>
      <c r="AB2716" s="666">
        <f t="shared" si="1887"/>
        <v>0</v>
      </c>
      <c r="AC2716" s="425">
        <f>AC62</f>
        <v>0</v>
      </c>
      <c r="AD2716" s="401">
        <f>AD62</f>
        <v>0</v>
      </c>
      <c r="AE2716" s="425">
        <f>AE62</f>
        <v>0</v>
      </c>
      <c r="AF2716" s="401">
        <f>AF62</f>
        <v>0</v>
      </c>
      <c r="AG2716" s="486">
        <f t="shared" si="1908"/>
        <v>0</v>
      </c>
      <c r="AH2716" s="487">
        <f t="shared" si="1909"/>
        <v>0</v>
      </c>
      <c r="AI2716" s="455">
        <f t="shared" si="1896"/>
        <v>0</v>
      </c>
      <c r="AJ2716" s="490">
        <f t="shared" si="1897"/>
        <v>0</v>
      </c>
      <c r="AK2716" s="497">
        <f t="shared" si="1898"/>
        <v>0</v>
      </c>
      <c r="AL2716" s="61"/>
      <c r="AM2716" s="59"/>
    </row>
    <row r="2717" spans="1:39" ht="21" x14ac:dyDescent="0.25">
      <c r="A2717" s="439" t="s">
        <v>273</v>
      </c>
      <c r="B2717" s="488" t="s">
        <v>249</v>
      </c>
      <c r="C2717" s="706"/>
      <c r="D2717" s="706"/>
      <c r="E2717" s="326">
        <f t="shared" ref="E2717:Z2717" si="1938">E60+E1392</f>
        <v>2</v>
      </c>
      <c r="F2717" s="615">
        <f t="shared" si="1938"/>
        <v>858667.6</v>
      </c>
      <c r="G2717" s="319">
        <f t="shared" si="1938"/>
        <v>0</v>
      </c>
      <c r="H2717" s="615">
        <f t="shared" si="1938"/>
        <v>0</v>
      </c>
      <c r="I2717" s="199">
        <f t="shared" si="1938"/>
        <v>0</v>
      </c>
      <c r="J2717" s="477">
        <f t="shared" si="1938"/>
        <v>0</v>
      </c>
      <c r="K2717" s="199">
        <f t="shared" si="1938"/>
        <v>0</v>
      </c>
      <c r="L2717" s="477">
        <f t="shared" si="1938"/>
        <v>0</v>
      </c>
      <c r="M2717" s="463">
        <f t="shared" si="1938"/>
        <v>0</v>
      </c>
      <c r="N2717" s="464">
        <f t="shared" si="1938"/>
        <v>0</v>
      </c>
      <c r="O2717" s="436">
        <f t="shared" si="1938"/>
        <v>0</v>
      </c>
      <c r="P2717" s="428">
        <f t="shared" si="1938"/>
        <v>0</v>
      </c>
      <c r="Q2717" s="436">
        <f t="shared" si="1938"/>
        <v>0</v>
      </c>
      <c r="R2717" s="428">
        <f t="shared" si="1938"/>
        <v>0</v>
      </c>
      <c r="S2717" s="459">
        <f t="shared" si="1938"/>
        <v>0</v>
      </c>
      <c r="T2717" s="460">
        <f t="shared" si="1938"/>
        <v>0</v>
      </c>
      <c r="U2717" s="443">
        <f t="shared" si="1938"/>
        <v>0</v>
      </c>
      <c r="V2717" s="402">
        <f t="shared" si="1938"/>
        <v>0</v>
      </c>
      <c r="W2717" s="402">
        <f t="shared" si="1938"/>
        <v>0</v>
      </c>
      <c r="X2717" s="443">
        <f t="shared" si="1938"/>
        <v>0</v>
      </c>
      <c r="Y2717" s="402">
        <f t="shared" si="1938"/>
        <v>0</v>
      </c>
      <c r="Z2717" s="402">
        <f t="shared" si="1938"/>
        <v>0</v>
      </c>
      <c r="AA2717" s="672">
        <f t="shared" si="1886"/>
        <v>0</v>
      </c>
      <c r="AB2717" s="666">
        <f t="shared" si="1887"/>
        <v>0</v>
      </c>
      <c r="AC2717" s="425">
        <f>AC60+AC1392</f>
        <v>0</v>
      </c>
      <c r="AD2717" s="401">
        <f>AD60+AD1392</f>
        <v>0</v>
      </c>
      <c r="AE2717" s="425">
        <f>AE60+AE1392</f>
        <v>0</v>
      </c>
      <c r="AF2717" s="401">
        <f>AF60+AF1392</f>
        <v>0</v>
      </c>
      <c r="AG2717" s="486">
        <f t="shared" si="1908"/>
        <v>0</v>
      </c>
      <c r="AH2717" s="487">
        <f t="shared" si="1909"/>
        <v>0</v>
      </c>
      <c r="AI2717" s="455">
        <f t="shared" si="1896"/>
        <v>0</v>
      </c>
      <c r="AJ2717" s="490">
        <f t="shared" si="1897"/>
        <v>0</v>
      </c>
      <c r="AK2717" s="497">
        <f t="shared" si="1898"/>
        <v>0</v>
      </c>
      <c r="AL2717" s="61"/>
      <c r="AM2717" s="59"/>
    </row>
    <row r="2718" spans="1:39" ht="21" x14ac:dyDescent="0.25">
      <c r="A2718" s="439" t="s">
        <v>276</v>
      </c>
      <c r="B2718" s="616" t="s">
        <v>250</v>
      </c>
      <c r="C2718" s="706"/>
      <c r="D2718" s="706"/>
      <c r="E2718" s="326">
        <f t="shared" ref="E2718:Z2718" si="1939">E877+E504+E2406+E210</f>
        <v>6</v>
      </c>
      <c r="F2718" s="615">
        <f t="shared" si="1939"/>
        <v>502011.95</v>
      </c>
      <c r="G2718" s="319">
        <f t="shared" si="1939"/>
        <v>1</v>
      </c>
      <c r="H2718" s="615">
        <f t="shared" si="1939"/>
        <v>67987.350000000006</v>
      </c>
      <c r="I2718" s="199">
        <f t="shared" si="1939"/>
        <v>2</v>
      </c>
      <c r="J2718" s="477">
        <f t="shared" si="1939"/>
        <v>49423.09</v>
      </c>
      <c r="K2718" s="199">
        <f t="shared" si="1939"/>
        <v>1</v>
      </c>
      <c r="L2718" s="477">
        <f t="shared" si="1939"/>
        <v>67987.350000000006</v>
      </c>
      <c r="M2718" s="463">
        <f t="shared" si="1939"/>
        <v>3</v>
      </c>
      <c r="N2718" s="464">
        <f t="shared" si="1939"/>
        <v>117410.44</v>
      </c>
      <c r="O2718" s="436">
        <f t="shared" si="1939"/>
        <v>0</v>
      </c>
      <c r="P2718" s="428">
        <f t="shared" si="1939"/>
        <v>0</v>
      </c>
      <c r="Q2718" s="436">
        <f t="shared" si="1939"/>
        <v>0</v>
      </c>
      <c r="R2718" s="428">
        <f t="shared" si="1939"/>
        <v>0</v>
      </c>
      <c r="S2718" s="459">
        <f t="shared" si="1939"/>
        <v>0</v>
      </c>
      <c r="T2718" s="460">
        <f t="shared" si="1939"/>
        <v>0</v>
      </c>
      <c r="U2718" s="443">
        <f t="shared" si="1939"/>
        <v>0</v>
      </c>
      <c r="V2718" s="402">
        <f t="shared" si="1939"/>
        <v>0</v>
      </c>
      <c r="W2718" s="402">
        <f t="shared" si="1939"/>
        <v>0</v>
      </c>
      <c r="X2718" s="443">
        <f t="shared" si="1939"/>
        <v>0</v>
      </c>
      <c r="Y2718" s="402">
        <f t="shared" si="1939"/>
        <v>0</v>
      </c>
      <c r="Z2718" s="402">
        <f t="shared" si="1939"/>
        <v>0</v>
      </c>
      <c r="AA2718" s="672">
        <f t="shared" si="1886"/>
        <v>0</v>
      </c>
      <c r="AB2718" s="666">
        <f t="shared" si="1887"/>
        <v>0</v>
      </c>
      <c r="AC2718" s="425">
        <f>AC877+AC504+AC2406+AC210</f>
        <v>0</v>
      </c>
      <c r="AD2718" s="401">
        <f>AD877+AD504+AD2406+AD210</f>
        <v>0</v>
      </c>
      <c r="AE2718" s="425">
        <f>AE877+AE504+AE2406+AE210</f>
        <v>0</v>
      </c>
      <c r="AF2718" s="401">
        <f>AF877+AF504+AF2406+AF210</f>
        <v>0</v>
      </c>
      <c r="AG2718" s="486">
        <f t="shared" si="1908"/>
        <v>0</v>
      </c>
      <c r="AH2718" s="487">
        <f t="shared" si="1909"/>
        <v>0</v>
      </c>
      <c r="AI2718" s="455">
        <f t="shared" si="1896"/>
        <v>0</v>
      </c>
      <c r="AJ2718" s="490">
        <f t="shared" si="1897"/>
        <v>0</v>
      </c>
      <c r="AK2718" s="497">
        <f t="shared" si="1898"/>
        <v>0</v>
      </c>
      <c r="AL2718" s="61"/>
      <c r="AM2718" s="59"/>
    </row>
    <row r="2719" spans="1:39" s="423" customFormat="1" ht="21" x14ac:dyDescent="0.25">
      <c r="A2719" s="439" t="s">
        <v>286</v>
      </c>
      <c r="B2719" s="616" t="s">
        <v>392</v>
      </c>
      <c r="C2719" s="706"/>
      <c r="D2719" s="706"/>
      <c r="E2719" s="326">
        <f t="shared" ref="E2719:Z2719" si="1940">E1394+E1397</f>
        <v>4</v>
      </c>
      <c r="F2719" s="615">
        <f t="shared" si="1940"/>
        <v>871621.35000000009</v>
      </c>
      <c r="G2719" s="319">
        <f t="shared" si="1940"/>
        <v>0</v>
      </c>
      <c r="H2719" s="615">
        <f t="shared" si="1940"/>
        <v>0</v>
      </c>
      <c r="I2719" s="199">
        <f t="shared" si="1940"/>
        <v>0</v>
      </c>
      <c r="J2719" s="477">
        <f t="shared" si="1940"/>
        <v>0</v>
      </c>
      <c r="K2719" s="199">
        <f t="shared" si="1940"/>
        <v>0</v>
      </c>
      <c r="L2719" s="477">
        <f t="shared" si="1940"/>
        <v>0</v>
      </c>
      <c r="M2719" s="463">
        <f t="shared" si="1940"/>
        <v>0</v>
      </c>
      <c r="N2719" s="464">
        <f t="shared" si="1940"/>
        <v>0</v>
      </c>
      <c r="O2719" s="436">
        <f t="shared" si="1940"/>
        <v>0</v>
      </c>
      <c r="P2719" s="428">
        <f t="shared" si="1940"/>
        <v>0</v>
      </c>
      <c r="Q2719" s="436">
        <f t="shared" si="1940"/>
        <v>0</v>
      </c>
      <c r="R2719" s="428">
        <f t="shared" si="1940"/>
        <v>0</v>
      </c>
      <c r="S2719" s="459">
        <f t="shared" si="1940"/>
        <v>0</v>
      </c>
      <c r="T2719" s="460">
        <f t="shared" si="1940"/>
        <v>0</v>
      </c>
      <c r="U2719" s="443">
        <f t="shared" si="1940"/>
        <v>0</v>
      </c>
      <c r="V2719" s="402">
        <f t="shared" si="1940"/>
        <v>0</v>
      </c>
      <c r="W2719" s="402">
        <f t="shared" si="1940"/>
        <v>0</v>
      </c>
      <c r="X2719" s="443">
        <f t="shared" si="1940"/>
        <v>0</v>
      </c>
      <c r="Y2719" s="402">
        <f t="shared" si="1940"/>
        <v>0</v>
      </c>
      <c r="Z2719" s="402">
        <f t="shared" si="1940"/>
        <v>0</v>
      </c>
      <c r="AA2719" s="672">
        <f t="shared" si="1886"/>
        <v>0</v>
      </c>
      <c r="AB2719" s="666">
        <f t="shared" si="1887"/>
        <v>0</v>
      </c>
      <c r="AC2719" s="425">
        <f>AC1394+AC1397</f>
        <v>0</v>
      </c>
      <c r="AD2719" s="401">
        <f>AD1394+AD1397</f>
        <v>0</v>
      </c>
      <c r="AE2719" s="425">
        <f>AE1394+AE1397</f>
        <v>0</v>
      </c>
      <c r="AF2719" s="401">
        <f>AF1394+AF1397</f>
        <v>0</v>
      </c>
      <c r="AG2719" s="486">
        <f t="shared" si="1908"/>
        <v>0</v>
      </c>
      <c r="AH2719" s="487">
        <f t="shared" si="1909"/>
        <v>0</v>
      </c>
      <c r="AI2719" s="455">
        <f t="shared" si="1896"/>
        <v>0</v>
      </c>
      <c r="AJ2719" s="490">
        <f t="shared" si="1897"/>
        <v>0</v>
      </c>
      <c r="AK2719" s="497">
        <f t="shared" si="1898"/>
        <v>0</v>
      </c>
      <c r="AL2719" s="454"/>
      <c r="AM2719" s="453"/>
    </row>
    <row r="2720" spans="1:39" ht="21" x14ac:dyDescent="0.25">
      <c r="A2720" s="439" t="s">
        <v>292</v>
      </c>
      <c r="B2720" s="616" t="s">
        <v>274</v>
      </c>
      <c r="C2720" s="706"/>
      <c r="D2720" s="706"/>
      <c r="E2720" s="326">
        <f t="shared" ref="E2720:Z2720" si="1941">E505+E1395</f>
        <v>2</v>
      </c>
      <c r="F2720" s="615">
        <f t="shared" si="1941"/>
        <v>165267.20000000001</v>
      </c>
      <c r="G2720" s="319">
        <f t="shared" si="1941"/>
        <v>0</v>
      </c>
      <c r="H2720" s="615">
        <f t="shared" si="1941"/>
        <v>0</v>
      </c>
      <c r="I2720" s="199">
        <f t="shared" si="1941"/>
        <v>0</v>
      </c>
      <c r="J2720" s="477">
        <f t="shared" si="1941"/>
        <v>0</v>
      </c>
      <c r="K2720" s="199">
        <f t="shared" si="1941"/>
        <v>0</v>
      </c>
      <c r="L2720" s="477">
        <f t="shared" si="1941"/>
        <v>0</v>
      </c>
      <c r="M2720" s="463">
        <f t="shared" si="1941"/>
        <v>0</v>
      </c>
      <c r="N2720" s="464">
        <f t="shared" si="1941"/>
        <v>0</v>
      </c>
      <c r="O2720" s="436">
        <f t="shared" si="1941"/>
        <v>0</v>
      </c>
      <c r="P2720" s="428">
        <f t="shared" si="1941"/>
        <v>0</v>
      </c>
      <c r="Q2720" s="436">
        <f t="shared" si="1941"/>
        <v>0</v>
      </c>
      <c r="R2720" s="428">
        <f t="shared" si="1941"/>
        <v>0</v>
      </c>
      <c r="S2720" s="459">
        <f t="shared" si="1941"/>
        <v>0</v>
      </c>
      <c r="T2720" s="460">
        <f t="shared" si="1941"/>
        <v>0</v>
      </c>
      <c r="U2720" s="443">
        <f t="shared" si="1941"/>
        <v>0</v>
      </c>
      <c r="V2720" s="402">
        <f t="shared" si="1941"/>
        <v>0</v>
      </c>
      <c r="W2720" s="402">
        <f t="shared" si="1941"/>
        <v>0</v>
      </c>
      <c r="X2720" s="443">
        <f t="shared" si="1941"/>
        <v>0</v>
      </c>
      <c r="Y2720" s="402">
        <f t="shared" si="1941"/>
        <v>0</v>
      </c>
      <c r="Z2720" s="402">
        <f t="shared" si="1941"/>
        <v>0</v>
      </c>
      <c r="AA2720" s="672">
        <f t="shared" si="1886"/>
        <v>0</v>
      </c>
      <c r="AB2720" s="666">
        <f t="shared" si="1887"/>
        <v>0</v>
      </c>
      <c r="AC2720" s="425">
        <f>AC505+AC1395</f>
        <v>0</v>
      </c>
      <c r="AD2720" s="401">
        <f>AD505+AD1395</f>
        <v>0</v>
      </c>
      <c r="AE2720" s="425">
        <f>AE505+AE1395</f>
        <v>0</v>
      </c>
      <c r="AF2720" s="401">
        <f>AF505+AF1395</f>
        <v>0</v>
      </c>
      <c r="AG2720" s="486">
        <f t="shared" si="1908"/>
        <v>0</v>
      </c>
      <c r="AH2720" s="487">
        <f t="shared" si="1909"/>
        <v>0</v>
      </c>
      <c r="AI2720" s="455">
        <f t="shared" si="1896"/>
        <v>0</v>
      </c>
      <c r="AJ2720" s="490">
        <f t="shared" si="1897"/>
        <v>0</v>
      </c>
      <c r="AK2720" s="497">
        <f t="shared" si="1898"/>
        <v>0</v>
      </c>
      <c r="AL2720" s="61"/>
      <c r="AM2720" s="59"/>
    </row>
    <row r="2721" spans="1:39" s="423" customFormat="1" ht="21" x14ac:dyDescent="0.25">
      <c r="A2721" s="439" t="s">
        <v>299</v>
      </c>
      <c r="B2721" s="616" t="s">
        <v>393</v>
      </c>
      <c r="C2721" s="706"/>
      <c r="D2721" s="706"/>
      <c r="E2721" s="326">
        <f t="shared" ref="E2721:Z2721" si="1942">E1396</f>
        <v>2</v>
      </c>
      <c r="F2721" s="615">
        <f t="shared" si="1942"/>
        <v>489206</v>
      </c>
      <c r="G2721" s="319">
        <f t="shared" si="1942"/>
        <v>0</v>
      </c>
      <c r="H2721" s="615">
        <f t="shared" si="1942"/>
        <v>0</v>
      </c>
      <c r="I2721" s="199">
        <f t="shared" si="1942"/>
        <v>0</v>
      </c>
      <c r="J2721" s="477">
        <f t="shared" si="1942"/>
        <v>0</v>
      </c>
      <c r="K2721" s="199">
        <f t="shared" si="1942"/>
        <v>0</v>
      </c>
      <c r="L2721" s="477">
        <f t="shared" si="1942"/>
        <v>0</v>
      </c>
      <c r="M2721" s="463">
        <f t="shared" si="1942"/>
        <v>0</v>
      </c>
      <c r="N2721" s="464">
        <f t="shared" si="1942"/>
        <v>0</v>
      </c>
      <c r="O2721" s="436">
        <f t="shared" si="1942"/>
        <v>0</v>
      </c>
      <c r="P2721" s="428">
        <f t="shared" si="1942"/>
        <v>0</v>
      </c>
      <c r="Q2721" s="436">
        <f t="shared" si="1942"/>
        <v>0</v>
      </c>
      <c r="R2721" s="428">
        <f t="shared" si="1942"/>
        <v>0</v>
      </c>
      <c r="S2721" s="459">
        <f t="shared" si="1942"/>
        <v>0</v>
      </c>
      <c r="T2721" s="460">
        <f t="shared" si="1942"/>
        <v>0</v>
      </c>
      <c r="U2721" s="443">
        <f t="shared" si="1942"/>
        <v>0</v>
      </c>
      <c r="V2721" s="402">
        <f t="shared" si="1942"/>
        <v>0</v>
      </c>
      <c r="W2721" s="402">
        <f t="shared" si="1942"/>
        <v>0</v>
      </c>
      <c r="X2721" s="443">
        <f t="shared" si="1942"/>
        <v>0</v>
      </c>
      <c r="Y2721" s="402">
        <f t="shared" si="1942"/>
        <v>0</v>
      </c>
      <c r="Z2721" s="402">
        <f t="shared" si="1942"/>
        <v>0</v>
      </c>
      <c r="AA2721" s="672">
        <f t="shared" si="1886"/>
        <v>0</v>
      </c>
      <c r="AB2721" s="666">
        <f t="shared" si="1887"/>
        <v>0</v>
      </c>
      <c r="AC2721" s="425">
        <f>AC1396</f>
        <v>0</v>
      </c>
      <c r="AD2721" s="401">
        <f>AD1396</f>
        <v>0</v>
      </c>
      <c r="AE2721" s="425">
        <f>AE1396</f>
        <v>0</v>
      </c>
      <c r="AF2721" s="401">
        <f>AF1396</f>
        <v>0</v>
      </c>
      <c r="AG2721" s="486">
        <f t="shared" si="1908"/>
        <v>0</v>
      </c>
      <c r="AH2721" s="487">
        <f t="shared" si="1909"/>
        <v>0</v>
      </c>
      <c r="AI2721" s="455">
        <f t="shared" si="1896"/>
        <v>0</v>
      </c>
      <c r="AJ2721" s="490">
        <f t="shared" si="1897"/>
        <v>0</v>
      </c>
      <c r="AK2721" s="497">
        <f t="shared" si="1898"/>
        <v>0</v>
      </c>
      <c r="AL2721" s="454"/>
      <c r="AM2721" s="453"/>
    </row>
    <row r="2722" spans="1:39" ht="21" x14ac:dyDescent="0.25">
      <c r="A2722" s="439" t="s">
        <v>321</v>
      </c>
      <c r="B2722" s="616" t="s">
        <v>251</v>
      </c>
      <c r="C2722" s="706"/>
      <c r="D2722" s="706"/>
      <c r="E2722" s="326">
        <f t="shared" ref="E2722:Z2722" si="1943">E61+E506+E137</f>
        <v>6</v>
      </c>
      <c r="F2722" s="615">
        <f t="shared" si="1943"/>
        <v>377554.49</v>
      </c>
      <c r="G2722" s="319">
        <f t="shared" si="1943"/>
        <v>4</v>
      </c>
      <c r="H2722" s="615">
        <f t="shared" si="1943"/>
        <v>185781.3</v>
      </c>
      <c r="I2722" s="199">
        <f t="shared" si="1943"/>
        <v>2</v>
      </c>
      <c r="J2722" s="477">
        <f t="shared" si="1943"/>
        <v>42125.46</v>
      </c>
      <c r="K2722" s="199">
        <f t="shared" si="1943"/>
        <v>4</v>
      </c>
      <c r="L2722" s="477">
        <f t="shared" si="1943"/>
        <v>185781.3</v>
      </c>
      <c r="M2722" s="463">
        <f t="shared" si="1943"/>
        <v>6</v>
      </c>
      <c r="N2722" s="464">
        <f t="shared" si="1943"/>
        <v>227906.75999999998</v>
      </c>
      <c r="O2722" s="436">
        <f t="shared" si="1943"/>
        <v>1</v>
      </c>
      <c r="P2722" s="428">
        <f t="shared" si="1943"/>
        <v>20946.400000000001</v>
      </c>
      <c r="Q2722" s="436">
        <f t="shared" si="1943"/>
        <v>0</v>
      </c>
      <c r="R2722" s="428">
        <f t="shared" si="1943"/>
        <v>0</v>
      </c>
      <c r="S2722" s="459">
        <f t="shared" si="1943"/>
        <v>1</v>
      </c>
      <c r="T2722" s="460">
        <f t="shared" si="1943"/>
        <v>20946.400000000001</v>
      </c>
      <c r="U2722" s="443">
        <f t="shared" si="1943"/>
        <v>0</v>
      </c>
      <c r="V2722" s="402">
        <f t="shared" si="1943"/>
        <v>0</v>
      </c>
      <c r="W2722" s="402">
        <f t="shared" si="1943"/>
        <v>0</v>
      </c>
      <c r="X2722" s="443">
        <f t="shared" si="1943"/>
        <v>0</v>
      </c>
      <c r="Y2722" s="402">
        <f t="shared" si="1943"/>
        <v>0</v>
      </c>
      <c r="Z2722" s="402">
        <f t="shared" si="1943"/>
        <v>0</v>
      </c>
      <c r="AA2722" s="672">
        <f t="shared" si="1886"/>
        <v>0</v>
      </c>
      <c r="AB2722" s="666">
        <f t="shared" si="1887"/>
        <v>0</v>
      </c>
      <c r="AC2722" s="425">
        <f>AC61+AC506+AC137</f>
        <v>0</v>
      </c>
      <c r="AD2722" s="401">
        <f>AD61+AD506+AD137</f>
        <v>0</v>
      </c>
      <c r="AE2722" s="425">
        <f>AE61+AE506+AE137</f>
        <v>2</v>
      </c>
      <c r="AF2722" s="401">
        <f>AF61+AF506+AF137</f>
        <v>114464.96000000001</v>
      </c>
      <c r="AG2722" s="486">
        <f t="shared" si="1908"/>
        <v>2</v>
      </c>
      <c r="AH2722" s="487">
        <f t="shared" si="1909"/>
        <v>114464.96000000001</v>
      </c>
      <c r="AI2722" s="455">
        <f t="shared" si="1896"/>
        <v>0</v>
      </c>
      <c r="AJ2722" s="490">
        <f t="shared" si="1897"/>
        <v>0.15835348508314909</v>
      </c>
      <c r="AK2722" s="497">
        <f t="shared" si="1898"/>
        <v>0.15835348508314909</v>
      </c>
      <c r="AL2722" s="61"/>
      <c r="AM2722" s="59"/>
    </row>
    <row r="2723" spans="1:39" ht="21" x14ac:dyDescent="0.25">
      <c r="A2723" s="439" t="s">
        <v>358</v>
      </c>
      <c r="B2723" s="488" t="s">
        <v>192</v>
      </c>
      <c r="C2723" s="706"/>
      <c r="D2723" s="706"/>
      <c r="E2723" s="326">
        <f t="shared" ref="E2723:Z2723" si="1944">E867+E132+E2189+E2190+E2195+E1624</f>
        <v>7</v>
      </c>
      <c r="F2723" s="615">
        <f t="shared" si="1944"/>
        <v>136069.79</v>
      </c>
      <c r="G2723" s="319">
        <f t="shared" si="1944"/>
        <v>4</v>
      </c>
      <c r="H2723" s="615">
        <f t="shared" si="1944"/>
        <v>240554</v>
      </c>
      <c r="I2723" s="199">
        <f t="shared" si="1944"/>
        <v>1</v>
      </c>
      <c r="J2723" s="477">
        <f t="shared" si="1944"/>
        <v>9069</v>
      </c>
      <c r="K2723" s="199">
        <f t="shared" si="1944"/>
        <v>4</v>
      </c>
      <c r="L2723" s="477">
        <f t="shared" si="1944"/>
        <v>231393.2</v>
      </c>
      <c r="M2723" s="463">
        <f t="shared" si="1944"/>
        <v>5</v>
      </c>
      <c r="N2723" s="464">
        <f t="shared" si="1944"/>
        <v>240462.2</v>
      </c>
      <c r="O2723" s="436">
        <f t="shared" si="1944"/>
        <v>1</v>
      </c>
      <c r="P2723" s="428">
        <f t="shared" si="1944"/>
        <v>7938.8899999999994</v>
      </c>
      <c r="Q2723" s="436">
        <f t="shared" si="1944"/>
        <v>1</v>
      </c>
      <c r="R2723" s="428">
        <f t="shared" si="1944"/>
        <v>131322.70999999996</v>
      </c>
      <c r="S2723" s="459">
        <f t="shared" si="1944"/>
        <v>2</v>
      </c>
      <c r="T2723" s="460">
        <f t="shared" si="1944"/>
        <v>139261.59999999998</v>
      </c>
      <c r="U2723" s="443">
        <f t="shared" si="1944"/>
        <v>1</v>
      </c>
      <c r="V2723" s="402">
        <f t="shared" si="1944"/>
        <v>5069</v>
      </c>
      <c r="W2723" s="402">
        <f t="shared" si="1944"/>
        <v>2869.89</v>
      </c>
      <c r="X2723" s="443">
        <f t="shared" si="1944"/>
        <v>0</v>
      </c>
      <c r="Y2723" s="402">
        <f t="shared" si="1944"/>
        <v>0</v>
      </c>
      <c r="Z2723" s="402">
        <f t="shared" si="1944"/>
        <v>0</v>
      </c>
      <c r="AA2723" s="672">
        <f t="shared" si="1886"/>
        <v>1</v>
      </c>
      <c r="AB2723" s="666">
        <f t="shared" si="1887"/>
        <v>2869.89</v>
      </c>
      <c r="AC2723" s="425">
        <f>AC867+AC132+AC2189+AC2190+AC2195+AC1624</f>
        <v>0</v>
      </c>
      <c r="AD2723" s="401">
        <f>AD867+AD132+AD2189+AD2190+AD2195+AD1624</f>
        <v>0</v>
      </c>
      <c r="AE2723" s="425">
        <f>AE867+AE132+AE2189+AE2190+AE2195+AE1624</f>
        <v>1</v>
      </c>
      <c r="AF2723" s="401">
        <f>AF867+AF132+AF2189+AF2190+AF2195+AF1624</f>
        <v>131322.70999999996</v>
      </c>
      <c r="AG2723" s="486">
        <f t="shared" si="1908"/>
        <v>2</v>
      </c>
      <c r="AH2723" s="487">
        <f t="shared" si="1909"/>
        <v>134192.59999999998</v>
      </c>
      <c r="AI2723" s="455">
        <f t="shared" si="1896"/>
        <v>0</v>
      </c>
      <c r="AJ2723" s="490">
        <f t="shared" si="1897"/>
        <v>0.18167488809731558</v>
      </c>
      <c r="AK2723" s="497">
        <f t="shared" si="1898"/>
        <v>0.18564516060084227</v>
      </c>
      <c r="AL2723" s="61"/>
      <c r="AM2723" s="59"/>
    </row>
    <row r="2724" spans="1:39" s="423" customFormat="1" ht="21" x14ac:dyDescent="0.25">
      <c r="A2724" s="439" t="s">
        <v>359</v>
      </c>
      <c r="B2724" s="488" t="s">
        <v>394</v>
      </c>
      <c r="C2724" s="706"/>
      <c r="D2724" s="706"/>
      <c r="E2724" s="326">
        <f t="shared" ref="E2724:Z2724" si="1945">E1398</f>
        <v>1</v>
      </c>
      <c r="F2724" s="615">
        <f t="shared" si="1945"/>
        <v>159910</v>
      </c>
      <c r="G2724" s="319">
        <f t="shared" si="1945"/>
        <v>0</v>
      </c>
      <c r="H2724" s="615">
        <f t="shared" si="1945"/>
        <v>0</v>
      </c>
      <c r="I2724" s="199">
        <f t="shared" si="1945"/>
        <v>0</v>
      </c>
      <c r="J2724" s="477">
        <f t="shared" si="1945"/>
        <v>0</v>
      </c>
      <c r="K2724" s="199">
        <f t="shared" si="1945"/>
        <v>0</v>
      </c>
      <c r="L2724" s="477">
        <f t="shared" si="1945"/>
        <v>0</v>
      </c>
      <c r="M2724" s="463">
        <f t="shared" si="1945"/>
        <v>0</v>
      </c>
      <c r="N2724" s="464">
        <f t="shared" si="1945"/>
        <v>0</v>
      </c>
      <c r="O2724" s="436">
        <f t="shared" si="1945"/>
        <v>0</v>
      </c>
      <c r="P2724" s="428">
        <f t="shared" si="1945"/>
        <v>0</v>
      </c>
      <c r="Q2724" s="436">
        <f t="shared" si="1945"/>
        <v>0</v>
      </c>
      <c r="R2724" s="428">
        <f t="shared" si="1945"/>
        <v>0</v>
      </c>
      <c r="S2724" s="459">
        <f t="shared" si="1945"/>
        <v>0</v>
      </c>
      <c r="T2724" s="460">
        <f t="shared" si="1945"/>
        <v>0</v>
      </c>
      <c r="U2724" s="443">
        <f t="shared" si="1945"/>
        <v>0</v>
      </c>
      <c r="V2724" s="402">
        <f t="shared" si="1945"/>
        <v>0</v>
      </c>
      <c r="W2724" s="402">
        <f t="shared" si="1945"/>
        <v>0</v>
      </c>
      <c r="X2724" s="443">
        <f t="shared" si="1945"/>
        <v>0</v>
      </c>
      <c r="Y2724" s="402">
        <f t="shared" si="1945"/>
        <v>0</v>
      </c>
      <c r="Z2724" s="402">
        <f t="shared" si="1945"/>
        <v>0</v>
      </c>
      <c r="AA2724" s="672">
        <f t="shared" si="1886"/>
        <v>0</v>
      </c>
      <c r="AB2724" s="666">
        <f t="shared" si="1887"/>
        <v>0</v>
      </c>
      <c r="AC2724" s="425">
        <f t="shared" ref="AC2724:AF2725" si="1946">AC1398</f>
        <v>0</v>
      </c>
      <c r="AD2724" s="401">
        <f t="shared" si="1946"/>
        <v>0</v>
      </c>
      <c r="AE2724" s="425">
        <f t="shared" si="1946"/>
        <v>0</v>
      </c>
      <c r="AF2724" s="401">
        <f t="shared" si="1946"/>
        <v>0</v>
      </c>
      <c r="AG2724" s="486">
        <f t="shared" si="1908"/>
        <v>0</v>
      </c>
      <c r="AH2724" s="487">
        <f t="shared" si="1909"/>
        <v>0</v>
      </c>
      <c r="AI2724" s="455">
        <f t="shared" si="1896"/>
        <v>0</v>
      </c>
      <c r="AJ2724" s="490">
        <f t="shared" si="1897"/>
        <v>0</v>
      </c>
      <c r="AK2724" s="497">
        <f t="shared" si="1898"/>
        <v>0</v>
      </c>
      <c r="AL2724" s="454"/>
      <c r="AM2724" s="453"/>
    </row>
    <row r="2725" spans="1:39" s="423" customFormat="1" ht="21" x14ac:dyDescent="0.25">
      <c r="A2725" s="439" t="s">
        <v>396</v>
      </c>
      <c r="B2725" s="488" t="s">
        <v>395</v>
      </c>
      <c r="C2725" s="706"/>
      <c r="D2725" s="706"/>
      <c r="E2725" s="326">
        <f t="shared" ref="E2725:Z2725" si="1947">E1399</f>
        <v>1</v>
      </c>
      <c r="F2725" s="615">
        <f t="shared" si="1947"/>
        <v>49380</v>
      </c>
      <c r="G2725" s="319">
        <f t="shared" si="1947"/>
        <v>0</v>
      </c>
      <c r="H2725" s="615">
        <f t="shared" si="1947"/>
        <v>0</v>
      </c>
      <c r="I2725" s="199">
        <f t="shared" si="1947"/>
        <v>0</v>
      </c>
      <c r="J2725" s="477">
        <f t="shared" si="1947"/>
        <v>0</v>
      </c>
      <c r="K2725" s="199">
        <f t="shared" si="1947"/>
        <v>0</v>
      </c>
      <c r="L2725" s="477">
        <f t="shared" si="1947"/>
        <v>0</v>
      </c>
      <c r="M2725" s="463">
        <f t="shared" si="1947"/>
        <v>0</v>
      </c>
      <c r="N2725" s="464">
        <f t="shared" si="1947"/>
        <v>0</v>
      </c>
      <c r="O2725" s="436">
        <f t="shared" si="1947"/>
        <v>0</v>
      </c>
      <c r="P2725" s="428">
        <f t="shared" si="1947"/>
        <v>0</v>
      </c>
      <c r="Q2725" s="436">
        <f t="shared" si="1947"/>
        <v>0</v>
      </c>
      <c r="R2725" s="428">
        <f t="shared" si="1947"/>
        <v>0</v>
      </c>
      <c r="S2725" s="459">
        <f t="shared" si="1947"/>
        <v>0</v>
      </c>
      <c r="T2725" s="460">
        <f t="shared" si="1947"/>
        <v>0</v>
      </c>
      <c r="U2725" s="443">
        <f t="shared" si="1947"/>
        <v>0</v>
      </c>
      <c r="V2725" s="402">
        <f t="shared" si="1947"/>
        <v>0</v>
      </c>
      <c r="W2725" s="402">
        <f t="shared" si="1947"/>
        <v>0</v>
      </c>
      <c r="X2725" s="443">
        <f t="shared" si="1947"/>
        <v>0</v>
      </c>
      <c r="Y2725" s="402">
        <f t="shared" si="1947"/>
        <v>0</v>
      </c>
      <c r="Z2725" s="402">
        <f t="shared" si="1947"/>
        <v>0</v>
      </c>
      <c r="AA2725" s="672">
        <f t="shared" si="1886"/>
        <v>0</v>
      </c>
      <c r="AB2725" s="666">
        <f t="shared" si="1887"/>
        <v>0</v>
      </c>
      <c r="AC2725" s="425">
        <f t="shared" si="1946"/>
        <v>0</v>
      </c>
      <c r="AD2725" s="401">
        <f t="shared" si="1946"/>
        <v>0</v>
      </c>
      <c r="AE2725" s="425">
        <f t="shared" si="1946"/>
        <v>0</v>
      </c>
      <c r="AF2725" s="401">
        <f t="shared" si="1946"/>
        <v>0</v>
      </c>
      <c r="AG2725" s="486">
        <f t="shared" si="1908"/>
        <v>0</v>
      </c>
      <c r="AH2725" s="487">
        <f t="shared" si="1909"/>
        <v>0</v>
      </c>
      <c r="AI2725" s="455">
        <f t="shared" si="1896"/>
        <v>0</v>
      </c>
      <c r="AJ2725" s="490">
        <f t="shared" si="1897"/>
        <v>0</v>
      </c>
      <c r="AK2725" s="497">
        <f t="shared" si="1898"/>
        <v>0</v>
      </c>
      <c r="AL2725" s="454"/>
      <c r="AM2725" s="453"/>
    </row>
    <row r="2726" spans="1:39" ht="21" x14ac:dyDescent="0.25">
      <c r="A2726" s="439" t="s">
        <v>397</v>
      </c>
      <c r="B2726" s="488" t="s">
        <v>252</v>
      </c>
      <c r="C2726" s="706"/>
      <c r="D2726" s="706"/>
      <c r="E2726" s="326">
        <f t="shared" ref="E2726:Z2726" si="1948">E63+E507+E138+E208+E1400</f>
        <v>16</v>
      </c>
      <c r="F2726" s="615">
        <f t="shared" si="1948"/>
        <v>2827762.7</v>
      </c>
      <c r="G2726" s="319">
        <f t="shared" si="1948"/>
        <v>0</v>
      </c>
      <c r="H2726" s="615">
        <f t="shared" si="1948"/>
        <v>0</v>
      </c>
      <c r="I2726" s="199">
        <f t="shared" si="1948"/>
        <v>6</v>
      </c>
      <c r="J2726" s="477">
        <f t="shared" si="1948"/>
        <v>128637.04</v>
      </c>
      <c r="K2726" s="199">
        <f t="shared" si="1948"/>
        <v>0</v>
      </c>
      <c r="L2726" s="477">
        <f t="shared" si="1948"/>
        <v>0</v>
      </c>
      <c r="M2726" s="463">
        <f t="shared" si="1948"/>
        <v>6</v>
      </c>
      <c r="N2726" s="464">
        <f t="shared" si="1948"/>
        <v>128637.04</v>
      </c>
      <c r="O2726" s="436">
        <f t="shared" si="1948"/>
        <v>3</v>
      </c>
      <c r="P2726" s="428">
        <f t="shared" si="1948"/>
        <v>40367</v>
      </c>
      <c r="Q2726" s="436">
        <f t="shared" si="1948"/>
        <v>0</v>
      </c>
      <c r="R2726" s="428">
        <f t="shared" si="1948"/>
        <v>0</v>
      </c>
      <c r="S2726" s="459">
        <f t="shared" si="1948"/>
        <v>3</v>
      </c>
      <c r="T2726" s="460">
        <f t="shared" si="1948"/>
        <v>40367</v>
      </c>
      <c r="U2726" s="443">
        <f t="shared" si="1948"/>
        <v>0</v>
      </c>
      <c r="V2726" s="402">
        <f t="shared" si="1948"/>
        <v>0</v>
      </c>
      <c r="W2726" s="402">
        <f t="shared" si="1948"/>
        <v>0</v>
      </c>
      <c r="X2726" s="443">
        <f t="shared" si="1948"/>
        <v>0</v>
      </c>
      <c r="Y2726" s="402">
        <f t="shared" si="1948"/>
        <v>0</v>
      </c>
      <c r="Z2726" s="402">
        <f t="shared" si="1948"/>
        <v>0</v>
      </c>
      <c r="AA2726" s="672">
        <f t="shared" si="1886"/>
        <v>0</v>
      </c>
      <c r="AB2726" s="666">
        <f t="shared" si="1887"/>
        <v>0</v>
      </c>
      <c r="AC2726" s="425">
        <f>AC63+AC507+AC138+AC208+AC1400</f>
        <v>1</v>
      </c>
      <c r="AD2726" s="401">
        <f>AD63+AD507+AD138+AD208+AD1400</f>
        <v>14872.47</v>
      </c>
      <c r="AE2726" s="425">
        <f>AE63+AE507+AE138+AE208+AE1400</f>
        <v>0</v>
      </c>
      <c r="AF2726" s="401">
        <f>AF63+AF507+AF138+AF208+AF1400</f>
        <v>0</v>
      </c>
      <c r="AG2726" s="486">
        <f t="shared" si="1908"/>
        <v>1</v>
      </c>
      <c r="AH2726" s="487">
        <f t="shared" si="1909"/>
        <v>14872.47</v>
      </c>
      <c r="AI2726" s="455">
        <f t="shared" si="1896"/>
        <v>2.0574920537207036E-2</v>
      </c>
      <c r="AJ2726" s="490">
        <f t="shared" si="1897"/>
        <v>0</v>
      </c>
      <c r="AK2726" s="497">
        <f t="shared" si="1898"/>
        <v>2.0574920537207036E-2</v>
      </c>
      <c r="AL2726" s="61"/>
      <c r="AM2726" s="59"/>
    </row>
    <row r="2727" spans="1:39" ht="21" x14ac:dyDescent="0.25">
      <c r="A2727" s="439" t="s">
        <v>398</v>
      </c>
      <c r="B2727" s="488" t="s">
        <v>194</v>
      </c>
      <c r="C2727" s="706"/>
      <c r="D2727" s="706"/>
      <c r="E2727" s="326">
        <f t="shared" ref="E2727:L2727" si="1949">E869</f>
        <v>1</v>
      </c>
      <c r="F2727" s="615">
        <f t="shared" si="1949"/>
        <v>30800</v>
      </c>
      <c r="G2727" s="319">
        <f t="shared" si="1949"/>
        <v>0</v>
      </c>
      <c r="H2727" s="615">
        <f t="shared" si="1949"/>
        <v>0</v>
      </c>
      <c r="I2727" s="199">
        <f t="shared" si="1949"/>
        <v>0</v>
      </c>
      <c r="J2727" s="477">
        <f t="shared" si="1949"/>
        <v>0</v>
      </c>
      <c r="K2727" s="199">
        <f t="shared" si="1949"/>
        <v>0</v>
      </c>
      <c r="L2727" s="477">
        <f t="shared" si="1949"/>
        <v>0</v>
      </c>
      <c r="M2727" s="463">
        <f t="shared" si="1890"/>
        <v>0</v>
      </c>
      <c r="N2727" s="464">
        <f t="shared" si="1891"/>
        <v>0</v>
      </c>
      <c r="O2727" s="436">
        <f>O869</f>
        <v>0</v>
      </c>
      <c r="P2727" s="428">
        <f>P869</f>
        <v>0</v>
      </c>
      <c r="Q2727" s="436">
        <f>Q869</f>
        <v>0</v>
      </c>
      <c r="R2727" s="428">
        <f>R869</f>
        <v>0</v>
      </c>
      <c r="S2727" s="459">
        <f t="shared" si="1892"/>
        <v>0</v>
      </c>
      <c r="T2727" s="460">
        <f t="shared" si="1893"/>
        <v>0</v>
      </c>
      <c r="U2727" s="443">
        <f t="shared" ref="U2727:Z2727" si="1950">U869</f>
        <v>0</v>
      </c>
      <c r="V2727" s="402">
        <f t="shared" si="1950"/>
        <v>0</v>
      </c>
      <c r="W2727" s="402">
        <f t="shared" si="1950"/>
        <v>0</v>
      </c>
      <c r="X2727" s="443">
        <f t="shared" si="1950"/>
        <v>0</v>
      </c>
      <c r="Y2727" s="402">
        <f t="shared" si="1950"/>
        <v>0</v>
      </c>
      <c r="Z2727" s="402">
        <f t="shared" si="1950"/>
        <v>0</v>
      </c>
      <c r="AA2727" s="672">
        <f t="shared" si="1886"/>
        <v>0</v>
      </c>
      <c r="AB2727" s="666">
        <f t="shared" si="1887"/>
        <v>0</v>
      </c>
      <c r="AC2727" s="425">
        <f>AC869</f>
        <v>0</v>
      </c>
      <c r="AD2727" s="401">
        <f>AD869</f>
        <v>0</v>
      </c>
      <c r="AE2727" s="425">
        <f>AE869</f>
        <v>0</v>
      </c>
      <c r="AF2727" s="401">
        <f>AF869</f>
        <v>0</v>
      </c>
      <c r="AG2727" s="486">
        <f t="shared" si="1908"/>
        <v>0</v>
      </c>
      <c r="AH2727" s="487">
        <f t="shared" si="1909"/>
        <v>0</v>
      </c>
      <c r="AI2727" s="455">
        <f t="shared" si="1896"/>
        <v>0</v>
      </c>
      <c r="AJ2727" s="490">
        <f t="shared" si="1897"/>
        <v>0</v>
      </c>
      <c r="AK2727" s="497">
        <f t="shared" si="1898"/>
        <v>0</v>
      </c>
      <c r="AL2727" s="61"/>
      <c r="AM2727" s="59"/>
    </row>
    <row r="2728" spans="1:39" ht="21" x14ac:dyDescent="0.25">
      <c r="A2728" s="439" t="s">
        <v>399</v>
      </c>
      <c r="B2728" s="616" t="s">
        <v>253</v>
      </c>
      <c r="C2728" s="706"/>
      <c r="D2728" s="706"/>
      <c r="E2728" s="326">
        <f t="shared" ref="E2728:Z2728" si="1951">E873+E139</f>
        <v>1</v>
      </c>
      <c r="F2728" s="615">
        <f t="shared" si="1951"/>
        <v>17391</v>
      </c>
      <c r="G2728" s="319">
        <f t="shared" si="1951"/>
        <v>2</v>
      </c>
      <c r="H2728" s="615">
        <f t="shared" si="1951"/>
        <v>26500</v>
      </c>
      <c r="I2728" s="199">
        <f t="shared" si="1951"/>
        <v>1</v>
      </c>
      <c r="J2728" s="477">
        <f t="shared" si="1951"/>
        <v>12207</v>
      </c>
      <c r="K2728" s="199">
        <f t="shared" si="1951"/>
        <v>2</v>
      </c>
      <c r="L2728" s="477">
        <f t="shared" si="1951"/>
        <v>26500</v>
      </c>
      <c r="M2728" s="463">
        <f t="shared" si="1951"/>
        <v>3</v>
      </c>
      <c r="N2728" s="464">
        <f t="shared" si="1951"/>
        <v>38707</v>
      </c>
      <c r="O2728" s="436">
        <f t="shared" si="1951"/>
        <v>0</v>
      </c>
      <c r="P2728" s="428">
        <f t="shared" si="1951"/>
        <v>0</v>
      </c>
      <c r="Q2728" s="436">
        <f t="shared" si="1951"/>
        <v>2</v>
      </c>
      <c r="R2728" s="428">
        <f t="shared" si="1951"/>
        <v>4756</v>
      </c>
      <c r="S2728" s="459">
        <f t="shared" si="1951"/>
        <v>2</v>
      </c>
      <c r="T2728" s="460">
        <f t="shared" si="1951"/>
        <v>4756</v>
      </c>
      <c r="U2728" s="443">
        <f t="shared" si="1951"/>
        <v>0</v>
      </c>
      <c r="V2728" s="402">
        <f t="shared" si="1951"/>
        <v>0</v>
      </c>
      <c r="W2728" s="402">
        <f t="shared" si="1951"/>
        <v>0</v>
      </c>
      <c r="X2728" s="443">
        <f t="shared" si="1951"/>
        <v>0</v>
      </c>
      <c r="Y2728" s="402">
        <f t="shared" si="1951"/>
        <v>0</v>
      </c>
      <c r="Z2728" s="402">
        <f t="shared" si="1951"/>
        <v>0</v>
      </c>
      <c r="AA2728" s="672">
        <f t="shared" si="1886"/>
        <v>0</v>
      </c>
      <c r="AB2728" s="666">
        <f t="shared" si="1887"/>
        <v>0</v>
      </c>
      <c r="AC2728" s="425">
        <f>AC873+AC139</f>
        <v>0</v>
      </c>
      <c r="AD2728" s="401">
        <f>AD873+AD139</f>
        <v>0</v>
      </c>
      <c r="AE2728" s="425">
        <f>AE873+AE139</f>
        <v>0</v>
      </c>
      <c r="AF2728" s="401">
        <f>AF873+AF139</f>
        <v>0</v>
      </c>
      <c r="AG2728" s="486">
        <f t="shared" si="1908"/>
        <v>0</v>
      </c>
      <c r="AH2728" s="487">
        <f t="shared" si="1909"/>
        <v>0</v>
      </c>
      <c r="AI2728" s="455">
        <f t="shared" si="1896"/>
        <v>0</v>
      </c>
      <c r="AJ2728" s="490">
        <f t="shared" si="1897"/>
        <v>0</v>
      </c>
      <c r="AK2728" s="497">
        <f t="shared" si="1898"/>
        <v>0</v>
      </c>
      <c r="AL2728" s="61"/>
      <c r="AM2728" s="59"/>
    </row>
    <row r="2729" spans="1:39" ht="21" x14ac:dyDescent="0.25">
      <c r="A2729" s="439" t="s">
        <v>400</v>
      </c>
      <c r="B2729" s="616" t="s">
        <v>195</v>
      </c>
      <c r="C2729" s="706"/>
      <c r="D2729" s="706"/>
      <c r="E2729" s="326">
        <f t="shared" ref="E2729:L2729" si="1952">E870</f>
        <v>1</v>
      </c>
      <c r="F2729" s="615">
        <f t="shared" si="1952"/>
        <v>81584</v>
      </c>
      <c r="G2729" s="319">
        <f t="shared" si="1952"/>
        <v>0</v>
      </c>
      <c r="H2729" s="615">
        <f t="shared" si="1952"/>
        <v>0</v>
      </c>
      <c r="I2729" s="199">
        <f t="shared" si="1952"/>
        <v>0</v>
      </c>
      <c r="J2729" s="477">
        <f t="shared" si="1952"/>
        <v>0</v>
      </c>
      <c r="K2729" s="199">
        <f t="shared" si="1952"/>
        <v>0</v>
      </c>
      <c r="L2729" s="477">
        <f t="shared" si="1952"/>
        <v>0</v>
      </c>
      <c r="M2729" s="463">
        <f t="shared" si="1890"/>
        <v>0</v>
      </c>
      <c r="N2729" s="464">
        <f t="shared" si="1891"/>
        <v>0</v>
      </c>
      <c r="O2729" s="436">
        <f>O870</f>
        <v>0</v>
      </c>
      <c r="P2729" s="428">
        <f>P870</f>
        <v>0</v>
      </c>
      <c r="Q2729" s="436">
        <f>Q870</f>
        <v>0</v>
      </c>
      <c r="R2729" s="428">
        <f>R870</f>
        <v>0</v>
      </c>
      <c r="S2729" s="459">
        <f t="shared" si="1892"/>
        <v>0</v>
      </c>
      <c r="T2729" s="460">
        <f t="shared" si="1893"/>
        <v>0</v>
      </c>
      <c r="U2729" s="443">
        <f t="shared" ref="U2729:Z2729" si="1953">U870</f>
        <v>0</v>
      </c>
      <c r="V2729" s="402">
        <f t="shared" si="1953"/>
        <v>0</v>
      </c>
      <c r="W2729" s="402">
        <f t="shared" si="1953"/>
        <v>0</v>
      </c>
      <c r="X2729" s="443">
        <f t="shared" si="1953"/>
        <v>0</v>
      </c>
      <c r="Y2729" s="402">
        <f t="shared" si="1953"/>
        <v>0</v>
      </c>
      <c r="Z2729" s="402">
        <f t="shared" si="1953"/>
        <v>0</v>
      </c>
      <c r="AA2729" s="672">
        <f t="shared" si="1886"/>
        <v>0</v>
      </c>
      <c r="AB2729" s="666">
        <f t="shared" si="1887"/>
        <v>0</v>
      </c>
      <c r="AC2729" s="425">
        <f>AC870</f>
        <v>0</v>
      </c>
      <c r="AD2729" s="401">
        <f>AD870</f>
        <v>0</v>
      </c>
      <c r="AE2729" s="425">
        <f>AE870</f>
        <v>0</v>
      </c>
      <c r="AF2729" s="401">
        <f>AF870</f>
        <v>0</v>
      </c>
      <c r="AG2729" s="486">
        <f t="shared" si="1908"/>
        <v>0</v>
      </c>
      <c r="AH2729" s="487">
        <f t="shared" si="1909"/>
        <v>0</v>
      </c>
      <c r="AI2729" s="455">
        <f t="shared" si="1896"/>
        <v>0</v>
      </c>
      <c r="AJ2729" s="490">
        <f t="shared" si="1897"/>
        <v>0</v>
      </c>
      <c r="AK2729" s="497">
        <f t="shared" si="1898"/>
        <v>0</v>
      </c>
      <c r="AL2729" s="61"/>
      <c r="AM2729" s="59"/>
    </row>
    <row r="2730" spans="1:39" ht="21" x14ac:dyDescent="0.25">
      <c r="A2730" s="439" t="s">
        <v>401</v>
      </c>
      <c r="B2730" s="616" t="s">
        <v>275</v>
      </c>
      <c r="C2730" s="706"/>
      <c r="D2730" s="706"/>
      <c r="E2730" s="326">
        <f t="shared" ref="E2730:Z2730" si="1954">E508+E1401</f>
        <v>6</v>
      </c>
      <c r="F2730" s="615">
        <f t="shared" si="1954"/>
        <v>958901.32</v>
      </c>
      <c r="G2730" s="319">
        <f t="shared" si="1954"/>
        <v>1</v>
      </c>
      <c r="H2730" s="615">
        <f t="shared" si="1954"/>
        <v>496550</v>
      </c>
      <c r="I2730" s="199">
        <f t="shared" si="1954"/>
        <v>1</v>
      </c>
      <c r="J2730" s="477">
        <f t="shared" si="1954"/>
        <v>6900</v>
      </c>
      <c r="K2730" s="199">
        <f t="shared" si="1954"/>
        <v>0</v>
      </c>
      <c r="L2730" s="477">
        <f t="shared" si="1954"/>
        <v>0</v>
      </c>
      <c r="M2730" s="463">
        <f t="shared" si="1954"/>
        <v>1</v>
      </c>
      <c r="N2730" s="464">
        <f t="shared" si="1954"/>
        <v>6900</v>
      </c>
      <c r="O2730" s="436">
        <f t="shared" si="1954"/>
        <v>0</v>
      </c>
      <c r="P2730" s="428">
        <f t="shared" si="1954"/>
        <v>0</v>
      </c>
      <c r="Q2730" s="436">
        <f t="shared" si="1954"/>
        <v>0</v>
      </c>
      <c r="R2730" s="428">
        <f t="shared" si="1954"/>
        <v>0</v>
      </c>
      <c r="S2730" s="459">
        <f t="shared" si="1954"/>
        <v>0</v>
      </c>
      <c r="T2730" s="460">
        <f t="shared" si="1954"/>
        <v>0</v>
      </c>
      <c r="U2730" s="443">
        <f t="shared" si="1954"/>
        <v>0</v>
      </c>
      <c r="V2730" s="402">
        <f t="shared" si="1954"/>
        <v>0</v>
      </c>
      <c r="W2730" s="402">
        <f t="shared" si="1954"/>
        <v>0</v>
      </c>
      <c r="X2730" s="443">
        <f t="shared" si="1954"/>
        <v>0</v>
      </c>
      <c r="Y2730" s="402">
        <f t="shared" si="1954"/>
        <v>0</v>
      </c>
      <c r="Z2730" s="402">
        <f t="shared" si="1954"/>
        <v>0</v>
      </c>
      <c r="AA2730" s="672">
        <f t="shared" si="1886"/>
        <v>0</v>
      </c>
      <c r="AB2730" s="666">
        <f t="shared" si="1887"/>
        <v>0</v>
      </c>
      <c r="AC2730" s="425">
        <f>AC508+AC1401</f>
        <v>0</v>
      </c>
      <c r="AD2730" s="401">
        <f>AD508+AD1401</f>
        <v>0</v>
      </c>
      <c r="AE2730" s="425">
        <f>AE508+AE1401</f>
        <v>0</v>
      </c>
      <c r="AF2730" s="401">
        <f>AF508+AF1401</f>
        <v>0</v>
      </c>
      <c r="AG2730" s="486">
        <f t="shared" si="1908"/>
        <v>0</v>
      </c>
      <c r="AH2730" s="487">
        <f t="shared" si="1909"/>
        <v>0</v>
      </c>
      <c r="AI2730" s="455">
        <f t="shared" si="1896"/>
        <v>0</v>
      </c>
      <c r="AJ2730" s="490">
        <f t="shared" si="1897"/>
        <v>0</v>
      </c>
      <c r="AK2730" s="497">
        <f t="shared" si="1898"/>
        <v>0</v>
      </c>
      <c r="AL2730" s="61"/>
      <c r="AM2730" s="59"/>
    </row>
    <row r="2731" spans="1:39" s="423" customFormat="1" ht="21" x14ac:dyDescent="0.25">
      <c r="A2731" s="439" t="s">
        <v>402</v>
      </c>
      <c r="B2731" s="616" t="s">
        <v>347</v>
      </c>
      <c r="C2731" s="706"/>
      <c r="D2731" s="706"/>
      <c r="E2731" s="326">
        <f t="shared" ref="E2731:Z2731" si="1955">E863+E864</f>
        <v>1</v>
      </c>
      <c r="F2731" s="615">
        <f t="shared" si="1955"/>
        <v>48500</v>
      </c>
      <c r="G2731" s="319">
        <f t="shared" si="1955"/>
        <v>1</v>
      </c>
      <c r="H2731" s="615">
        <f t="shared" si="1955"/>
        <v>110000</v>
      </c>
      <c r="I2731" s="199">
        <f t="shared" si="1955"/>
        <v>0</v>
      </c>
      <c r="J2731" s="477">
        <f t="shared" si="1955"/>
        <v>0</v>
      </c>
      <c r="K2731" s="199">
        <f t="shared" si="1955"/>
        <v>1</v>
      </c>
      <c r="L2731" s="477">
        <f t="shared" si="1955"/>
        <v>110000</v>
      </c>
      <c r="M2731" s="463">
        <f t="shared" si="1955"/>
        <v>1</v>
      </c>
      <c r="N2731" s="464">
        <f t="shared" si="1955"/>
        <v>110000</v>
      </c>
      <c r="O2731" s="436">
        <f t="shared" si="1955"/>
        <v>0</v>
      </c>
      <c r="P2731" s="428">
        <f t="shared" si="1955"/>
        <v>0</v>
      </c>
      <c r="Q2731" s="436">
        <f t="shared" si="1955"/>
        <v>0</v>
      </c>
      <c r="R2731" s="428">
        <f t="shared" si="1955"/>
        <v>0</v>
      </c>
      <c r="S2731" s="459">
        <f t="shared" si="1955"/>
        <v>0</v>
      </c>
      <c r="T2731" s="460">
        <f t="shared" si="1955"/>
        <v>0</v>
      </c>
      <c r="U2731" s="443">
        <f t="shared" si="1955"/>
        <v>0</v>
      </c>
      <c r="V2731" s="402">
        <f t="shared" si="1955"/>
        <v>0</v>
      </c>
      <c r="W2731" s="402">
        <f t="shared" si="1955"/>
        <v>0</v>
      </c>
      <c r="X2731" s="443">
        <f t="shared" si="1955"/>
        <v>0</v>
      </c>
      <c r="Y2731" s="402">
        <f t="shared" si="1955"/>
        <v>0</v>
      </c>
      <c r="Z2731" s="402">
        <f t="shared" si="1955"/>
        <v>0</v>
      </c>
      <c r="AA2731" s="672">
        <f t="shared" si="1886"/>
        <v>0</v>
      </c>
      <c r="AB2731" s="666">
        <f t="shared" si="1887"/>
        <v>0</v>
      </c>
      <c r="AC2731" s="425">
        <f>AC863+AC864</f>
        <v>0</v>
      </c>
      <c r="AD2731" s="401">
        <f>AD863+AD864</f>
        <v>0</v>
      </c>
      <c r="AE2731" s="425">
        <f>AE863+AE864</f>
        <v>0</v>
      </c>
      <c r="AF2731" s="401">
        <f>AF863+AF864</f>
        <v>0</v>
      </c>
      <c r="AG2731" s="486">
        <f t="shared" si="1908"/>
        <v>0</v>
      </c>
      <c r="AH2731" s="487">
        <f t="shared" si="1909"/>
        <v>0</v>
      </c>
      <c r="AI2731" s="455">
        <f t="shared" si="1896"/>
        <v>0</v>
      </c>
      <c r="AJ2731" s="490">
        <f t="shared" si="1897"/>
        <v>0</v>
      </c>
      <c r="AK2731" s="497">
        <f t="shared" si="1898"/>
        <v>0</v>
      </c>
      <c r="AL2731" s="454"/>
      <c r="AM2731" s="453"/>
    </row>
    <row r="2732" spans="1:39" ht="21" x14ac:dyDescent="0.25">
      <c r="A2732" s="439" t="s">
        <v>403</v>
      </c>
      <c r="B2732" s="616" t="s">
        <v>254</v>
      </c>
      <c r="C2732" s="706"/>
      <c r="D2732" s="706"/>
      <c r="E2732" s="326">
        <f t="shared" ref="E2732:L2732" si="1956">E948</f>
        <v>1</v>
      </c>
      <c r="F2732" s="615">
        <f t="shared" si="1956"/>
        <v>12164.94</v>
      </c>
      <c r="G2732" s="319">
        <f t="shared" si="1956"/>
        <v>0</v>
      </c>
      <c r="H2732" s="615">
        <f t="shared" si="1956"/>
        <v>0</v>
      </c>
      <c r="I2732" s="199">
        <f t="shared" si="1956"/>
        <v>1</v>
      </c>
      <c r="J2732" s="477">
        <f t="shared" si="1956"/>
        <v>12164.94</v>
      </c>
      <c r="K2732" s="199">
        <f t="shared" si="1956"/>
        <v>0</v>
      </c>
      <c r="L2732" s="477">
        <f t="shared" si="1956"/>
        <v>0</v>
      </c>
      <c r="M2732" s="463">
        <f t="shared" si="1890"/>
        <v>1</v>
      </c>
      <c r="N2732" s="464">
        <f t="shared" si="1891"/>
        <v>12164.94</v>
      </c>
      <c r="O2732" s="436">
        <f>O948</f>
        <v>1</v>
      </c>
      <c r="P2732" s="428">
        <f>P948</f>
        <v>11468.48</v>
      </c>
      <c r="Q2732" s="436">
        <f>Q948</f>
        <v>0</v>
      </c>
      <c r="R2732" s="428">
        <f>R948</f>
        <v>0</v>
      </c>
      <c r="S2732" s="459">
        <f t="shared" si="1892"/>
        <v>1</v>
      </c>
      <c r="T2732" s="460">
        <f t="shared" si="1893"/>
        <v>11468.48</v>
      </c>
      <c r="U2732" s="443">
        <f t="shared" ref="U2732:Z2732" si="1957">U948</f>
        <v>0</v>
      </c>
      <c r="V2732" s="402">
        <f t="shared" si="1957"/>
        <v>0</v>
      </c>
      <c r="W2732" s="402">
        <f t="shared" si="1957"/>
        <v>0</v>
      </c>
      <c r="X2732" s="443">
        <f t="shared" si="1957"/>
        <v>0</v>
      </c>
      <c r="Y2732" s="402">
        <f t="shared" si="1957"/>
        <v>0</v>
      </c>
      <c r="Z2732" s="402">
        <f t="shared" si="1957"/>
        <v>0</v>
      </c>
      <c r="AA2732" s="672">
        <f t="shared" si="1886"/>
        <v>0</v>
      </c>
      <c r="AB2732" s="666">
        <f t="shared" si="1887"/>
        <v>0</v>
      </c>
      <c r="AC2732" s="425">
        <f>AC948</f>
        <v>0</v>
      </c>
      <c r="AD2732" s="401">
        <f>AD948</f>
        <v>0</v>
      </c>
      <c r="AE2732" s="425">
        <f>AE948</f>
        <v>0</v>
      </c>
      <c r="AF2732" s="401">
        <f>AF948</f>
        <v>0</v>
      </c>
      <c r="AG2732" s="486">
        <f t="shared" si="1908"/>
        <v>0</v>
      </c>
      <c r="AH2732" s="487">
        <f t="shared" si="1909"/>
        <v>0</v>
      </c>
      <c r="AI2732" s="455">
        <f t="shared" ref="AI2732:AI2733" si="1958">AD2732/$C$535</f>
        <v>0</v>
      </c>
      <c r="AJ2732" s="490">
        <f t="shared" ref="AJ2732:AJ2733" si="1959">AF2732/$C$535</f>
        <v>0</v>
      </c>
      <c r="AK2732" s="497">
        <f t="shared" ref="AK2732:AK2733" si="1960">AH2732/$C$535</f>
        <v>0</v>
      </c>
      <c r="AL2732" s="61"/>
      <c r="AM2732" s="59"/>
    </row>
    <row r="2733" spans="1:39" ht="21" x14ac:dyDescent="0.25">
      <c r="A2733" s="439" t="s">
        <v>415</v>
      </c>
      <c r="B2733" s="616" t="s">
        <v>287</v>
      </c>
      <c r="C2733" s="706"/>
      <c r="D2733" s="706"/>
      <c r="E2733" s="326">
        <f t="shared" ref="E2733:Z2733" si="1961">E140</f>
        <v>0</v>
      </c>
      <c r="F2733" s="615">
        <f t="shared" si="1961"/>
        <v>0</v>
      </c>
      <c r="G2733" s="319">
        <f t="shared" si="1961"/>
        <v>14</v>
      </c>
      <c r="H2733" s="615">
        <f t="shared" si="1961"/>
        <v>152000</v>
      </c>
      <c r="I2733" s="199">
        <f t="shared" si="1961"/>
        <v>0</v>
      </c>
      <c r="J2733" s="477">
        <f t="shared" si="1961"/>
        <v>0</v>
      </c>
      <c r="K2733" s="199">
        <f t="shared" si="1961"/>
        <v>14</v>
      </c>
      <c r="L2733" s="477">
        <f t="shared" si="1961"/>
        <v>152000</v>
      </c>
      <c r="M2733" s="463">
        <f t="shared" si="1961"/>
        <v>14</v>
      </c>
      <c r="N2733" s="464">
        <f t="shared" si="1961"/>
        <v>152000</v>
      </c>
      <c r="O2733" s="436">
        <f t="shared" si="1961"/>
        <v>0</v>
      </c>
      <c r="P2733" s="428">
        <f t="shared" si="1961"/>
        <v>0</v>
      </c>
      <c r="Q2733" s="436">
        <f t="shared" si="1961"/>
        <v>5</v>
      </c>
      <c r="R2733" s="428">
        <f t="shared" si="1961"/>
        <v>26541.41</v>
      </c>
      <c r="S2733" s="459">
        <f t="shared" si="1961"/>
        <v>5</v>
      </c>
      <c r="T2733" s="460">
        <f t="shared" si="1961"/>
        <v>26541.41</v>
      </c>
      <c r="U2733" s="443">
        <f t="shared" si="1961"/>
        <v>0</v>
      </c>
      <c r="V2733" s="402">
        <f t="shared" si="1961"/>
        <v>0</v>
      </c>
      <c r="W2733" s="402">
        <f t="shared" si="1961"/>
        <v>0</v>
      </c>
      <c r="X2733" s="443">
        <f t="shared" si="1961"/>
        <v>0</v>
      </c>
      <c r="Y2733" s="402">
        <f t="shared" si="1961"/>
        <v>0</v>
      </c>
      <c r="Z2733" s="402">
        <f t="shared" si="1961"/>
        <v>0</v>
      </c>
      <c r="AA2733" s="672">
        <f t="shared" si="1886"/>
        <v>0</v>
      </c>
      <c r="AB2733" s="666">
        <f t="shared" si="1887"/>
        <v>0</v>
      </c>
      <c r="AC2733" s="425">
        <f>AC140</f>
        <v>0</v>
      </c>
      <c r="AD2733" s="401">
        <f>AD140</f>
        <v>0</v>
      </c>
      <c r="AE2733" s="425">
        <f>AE140</f>
        <v>3</v>
      </c>
      <c r="AF2733" s="401">
        <f>AF140</f>
        <v>7416.9</v>
      </c>
      <c r="AG2733" s="486">
        <f t="shared" si="1908"/>
        <v>3</v>
      </c>
      <c r="AH2733" s="487">
        <f t="shared" si="1909"/>
        <v>7416.9</v>
      </c>
      <c r="AI2733" s="455">
        <f t="shared" si="1958"/>
        <v>0</v>
      </c>
      <c r="AJ2733" s="490">
        <f t="shared" si="1959"/>
        <v>1.0260711780384218E-2</v>
      </c>
      <c r="AK2733" s="497">
        <f t="shared" si="1960"/>
        <v>1.0260711780384218E-2</v>
      </c>
      <c r="AL2733" s="61"/>
      <c r="AM2733" s="59"/>
    </row>
    <row r="2734" spans="1:39" s="423" customFormat="1" ht="206.25" x14ac:dyDescent="0.25">
      <c r="A2734" s="439" t="s">
        <v>416</v>
      </c>
      <c r="B2734" s="617" t="s">
        <v>405</v>
      </c>
      <c r="C2734" s="706"/>
      <c r="D2734" s="706"/>
      <c r="E2734" s="326">
        <f t="shared" ref="E2734:Z2734" si="1962">E1402</f>
        <v>0</v>
      </c>
      <c r="F2734" s="615">
        <f t="shared" si="1962"/>
        <v>0</v>
      </c>
      <c r="G2734" s="319">
        <f t="shared" si="1962"/>
        <v>2</v>
      </c>
      <c r="H2734" s="615">
        <f t="shared" si="1962"/>
        <v>1271499.3999999999</v>
      </c>
      <c r="I2734" s="199">
        <f t="shared" si="1962"/>
        <v>0</v>
      </c>
      <c r="J2734" s="477">
        <f t="shared" si="1962"/>
        <v>0</v>
      </c>
      <c r="K2734" s="199">
        <f t="shared" si="1962"/>
        <v>2</v>
      </c>
      <c r="L2734" s="477">
        <f t="shared" si="1962"/>
        <v>1271499.3999999999</v>
      </c>
      <c r="M2734" s="463">
        <f t="shared" si="1962"/>
        <v>2</v>
      </c>
      <c r="N2734" s="464">
        <f t="shared" si="1962"/>
        <v>1271499.3999999999</v>
      </c>
      <c r="O2734" s="436">
        <f t="shared" si="1962"/>
        <v>0</v>
      </c>
      <c r="P2734" s="428">
        <f t="shared" si="1962"/>
        <v>0</v>
      </c>
      <c r="Q2734" s="436">
        <f t="shared" si="1962"/>
        <v>0</v>
      </c>
      <c r="R2734" s="428">
        <f t="shared" si="1962"/>
        <v>0</v>
      </c>
      <c r="S2734" s="459">
        <f t="shared" si="1962"/>
        <v>0</v>
      </c>
      <c r="T2734" s="460">
        <f t="shared" si="1962"/>
        <v>0</v>
      </c>
      <c r="U2734" s="443">
        <f t="shared" si="1962"/>
        <v>0</v>
      </c>
      <c r="V2734" s="402">
        <f t="shared" si="1962"/>
        <v>0</v>
      </c>
      <c r="W2734" s="402">
        <f t="shared" si="1962"/>
        <v>0</v>
      </c>
      <c r="X2734" s="443">
        <f t="shared" si="1962"/>
        <v>2</v>
      </c>
      <c r="Y2734" s="402">
        <f t="shared" si="1962"/>
        <v>0</v>
      </c>
      <c r="Z2734" s="402">
        <f t="shared" si="1962"/>
        <v>316449.40000000002</v>
      </c>
      <c r="AA2734" s="672">
        <f t="shared" si="1886"/>
        <v>2</v>
      </c>
      <c r="AB2734" s="666">
        <f t="shared" si="1887"/>
        <v>316449.40000000002</v>
      </c>
      <c r="AC2734" s="425">
        <f t="shared" ref="AC2734:AF2743" si="1963">AC1402</f>
        <v>0</v>
      </c>
      <c r="AD2734" s="401">
        <f t="shared" si="1963"/>
        <v>0</v>
      </c>
      <c r="AE2734" s="425">
        <f t="shared" si="1963"/>
        <v>0</v>
      </c>
      <c r="AF2734" s="401">
        <f t="shared" si="1963"/>
        <v>0</v>
      </c>
      <c r="AG2734" s="486">
        <f t="shared" ref="AG2734:AG2743" si="1964">U2734+X2734+AC2734+AE2734</f>
        <v>2</v>
      </c>
      <c r="AH2734" s="487">
        <f t="shared" ref="AH2734:AH2743" si="1965">W2734+Z2734+AD2734+AF2734</f>
        <v>316449.40000000002</v>
      </c>
      <c r="AI2734" s="455">
        <f t="shared" ref="AI2734:AI2743" si="1966">AD2734/$C$535</f>
        <v>0</v>
      </c>
      <c r="AJ2734" s="490">
        <f t="shared" ref="AJ2734:AJ2743" si="1967">AF2734/$C$535</f>
        <v>0</v>
      </c>
      <c r="AK2734" s="497">
        <f t="shared" ref="AK2734:AK2743" si="1968">AH2734/$C$535</f>
        <v>0.43778345218022596</v>
      </c>
      <c r="AL2734" s="454"/>
      <c r="AM2734" s="453"/>
    </row>
    <row r="2735" spans="1:39" s="423" customFormat="1" ht="93.75" x14ac:dyDescent="0.25">
      <c r="A2735" s="439" t="s">
        <v>417</v>
      </c>
      <c r="B2735" s="617" t="s">
        <v>406</v>
      </c>
      <c r="C2735" s="706"/>
      <c r="D2735" s="706"/>
      <c r="E2735" s="326">
        <f t="shared" ref="E2735:Z2735" si="1969">E1403</f>
        <v>0</v>
      </c>
      <c r="F2735" s="615">
        <f t="shared" si="1969"/>
        <v>0</v>
      </c>
      <c r="G2735" s="319">
        <f t="shared" si="1969"/>
        <v>23</v>
      </c>
      <c r="H2735" s="615">
        <f t="shared" si="1969"/>
        <v>5370000</v>
      </c>
      <c r="I2735" s="199">
        <f t="shared" si="1969"/>
        <v>0</v>
      </c>
      <c r="J2735" s="477">
        <f t="shared" si="1969"/>
        <v>0</v>
      </c>
      <c r="K2735" s="199">
        <f t="shared" si="1969"/>
        <v>22</v>
      </c>
      <c r="L2735" s="477">
        <f t="shared" si="1969"/>
        <v>4850000</v>
      </c>
      <c r="M2735" s="463">
        <f t="shared" si="1969"/>
        <v>22</v>
      </c>
      <c r="N2735" s="464">
        <f t="shared" si="1969"/>
        <v>4850000</v>
      </c>
      <c r="O2735" s="436">
        <f t="shared" si="1969"/>
        <v>0</v>
      </c>
      <c r="P2735" s="428">
        <f t="shared" si="1969"/>
        <v>0</v>
      </c>
      <c r="Q2735" s="436">
        <f t="shared" si="1969"/>
        <v>2</v>
      </c>
      <c r="R2735" s="428">
        <f t="shared" si="1969"/>
        <v>36859.4</v>
      </c>
      <c r="S2735" s="459">
        <f t="shared" si="1969"/>
        <v>2</v>
      </c>
      <c r="T2735" s="460">
        <f t="shared" si="1969"/>
        <v>36859.4</v>
      </c>
      <c r="U2735" s="443">
        <f t="shared" si="1969"/>
        <v>0</v>
      </c>
      <c r="V2735" s="402">
        <f t="shared" si="1969"/>
        <v>0</v>
      </c>
      <c r="W2735" s="402">
        <f t="shared" si="1969"/>
        <v>0</v>
      </c>
      <c r="X2735" s="443">
        <f t="shared" si="1969"/>
        <v>4</v>
      </c>
      <c r="Y2735" s="402">
        <f t="shared" si="1969"/>
        <v>0</v>
      </c>
      <c r="Z2735" s="402">
        <f t="shared" si="1969"/>
        <v>31333.9</v>
      </c>
      <c r="AA2735" s="672">
        <f t="shared" si="1886"/>
        <v>4</v>
      </c>
      <c r="AB2735" s="666">
        <f t="shared" si="1887"/>
        <v>31333.9</v>
      </c>
      <c r="AC2735" s="425">
        <f t="shared" si="1963"/>
        <v>0</v>
      </c>
      <c r="AD2735" s="401">
        <f t="shared" si="1963"/>
        <v>0</v>
      </c>
      <c r="AE2735" s="425">
        <f t="shared" si="1963"/>
        <v>0</v>
      </c>
      <c r="AF2735" s="401">
        <f t="shared" si="1963"/>
        <v>0</v>
      </c>
      <c r="AG2735" s="486">
        <f t="shared" si="1964"/>
        <v>4</v>
      </c>
      <c r="AH2735" s="487">
        <f t="shared" si="1965"/>
        <v>31333.9</v>
      </c>
      <c r="AI2735" s="455">
        <f t="shared" si="1966"/>
        <v>0</v>
      </c>
      <c r="AJ2735" s="490">
        <f t="shared" si="1967"/>
        <v>0</v>
      </c>
      <c r="AK2735" s="497">
        <f t="shared" si="1968"/>
        <v>4.3348045255481547E-2</v>
      </c>
      <c r="AL2735" s="454"/>
      <c r="AM2735" s="453"/>
    </row>
    <row r="2736" spans="1:39" s="423" customFormat="1" ht="168.75" x14ac:dyDescent="0.25">
      <c r="A2736" s="439" t="s">
        <v>418</v>
      </c>
      <c r="B2736" s="617" t="s">
        <v>407</v>
      </c>
      <c r="C2736" s="706"/>
      <c r="D2736" s="706"/>
      <c r="E2736" s="326">
        <f t="shared" ref="E2736:Z2736" si="1970">E1404</f>
        <v>0</v>
      </c>
      <c r="F2736" s="615">
        <f t="shared" si="1970"/>
        <v>0</v>
      </c>
      <c r="G2736" s="319">
        <f t="shared" si="1970"/>
        <v>1</v>
      </c>
      <c r="H2736" s="615">
        <f t="shared" si="1970"/>
        <v>100000</v>
      </c>
      <c r="I2736" s="199">
        <f t="shared" si="1970"/>
        <v>0</v>
      </c>
      <c r="J2736" s="477">
        <f t="shared" si="1970"/>
        <v>0</v>
      </c>
      <c r="K2736" s="199">
        <f t="shared" si="1970"/>
        <v>0</v>
      </c>
      <c r="L2736" s="477">
        <f t="shared" si="1970"/>
        <v>0</v>
      </c>
      <c r="M2736" s="463">
        <f t="shared" si="1970"/>
        <v>0</v>
      </c>
      <c r="N2736" s="464">
        <f t="shared" si="1970"/>
        <v>0</v>
      </c>
      <c r="O2736" s="436">
        <f t="shared" si="1970"/>
        <v>0</v>
      </c>
      <c r="P2736" s="428">
        <f t="shared" si="1970"/>
        <v>0</v>
      </c>
      <c r="Q2736" s="436">
        <f t="shared" si="1970"/>
        <v>0</v>
      </c>
      <c r="R2736" s="428">
        <f t="shared" si="1970"/>
        <v>0</v>
      </c>
      <c r="S2736" s="459">
        <f t="shared" si="1970"/>
        <v>0</v>
      </c>
      <c r="T2736" s="460">
        <f t="shared" si="1970"/>
        <v>0</v>
      </c>
      <c r="U2736" s="443">
        <f t="shared" si="1970"/>
        <v>0</v>
      </c>
      <c r="V2736" s="402">
        <f t="shared" si="1970"/>
        <v>0</v>
      </c>
      <c r="W2736" s="402">
        <f t="shared" si="1970"/>
        <v>0</v>
      </c>
      <c r="X2736" s="443">
        <f t="shared" si="1970"/>
        <v>0</v>
      </c>
      <c r="Y2736" s="402">
        <f t="shared" si="1970"/>
        <v>0</v>
      </c>
      <c r="Z2736" s="402">
        <f t="shared" si="1970"/>
        <v>0</v>
      </c>
      <c r="AA2736" s="672">
        <f t="shared" si="1886"/>
        <v>0</v>
      </c>
      <c r="AB2736" s="666">
        <f t="shared" si="1887"/>
        <v>0</v>
      </c>
      <c r="AC2736" s="425">
        <f t="shared" si="1963"/>
        <v>0</v>
      </c>
      <c r="AD2736" s="401">
        <f t="shared" si="1963"/>
        <v>0</v>
      </c>
      <c r="AE2736" s="425">
        <f t="shared" si="1963"/>
        <v>0</v>
      </c>
      <c r="AF2736" s="401">
        <f t="shared" si="1963"/>
        <v>0</v>
      </c>
      <c r="AG2736" s="486">
        <f t="shared" si="1964"/>
        <v>0</v>
      </c>
      <c r="AH2736" s="487">
        <f t="shared" si="1965"/>
        <v>0</v>
      </c>
      <c r="AI2736" s="455">
        <f t="shared" si="1966"/>
        <v>0</v>
      </c>
      <c r="AJ2736" s="490">
        <f t="shared" si="1967"/>
        <v>0</v>
      </c>
      <c r="AK2736" s="497">
        <f t="shared" si="1968"/>
        <v>0</v>
      </c>
      <c r="AL2736" s="454"/>
      <c r="AM2736" s="453"/>
    </row>
    <row r="2737" spans="1:39" s="423" customFormat="1" ht="206.25" x14ac:dyDescent="0.25">
      <c r="A2737" s="439" t="s">
        <v>419</v>
      </c>
      <c r="B2737" s="617" t="s">
        <v>408</v>
      </c>
      <c r="C2737" s="706"/>
      <c r="D2737" s="706"/>
      <c r="E2737" s="326">
        <f t="shared" ref="E2737:Z2737" si="1971">E1405</f>
        <v>0</v>
      </c>
      <c r="F2737" s="615">
        <f t="shared" si="1971"/>
        <v>0</v>
      </c>
      <c r="G2737" s="319">
        <f t="shared" si="1971"/>
        <v>1</v>
      </c>
      <c r="H2737" s="615">
        <f t="shared" si="1971"/>
        <v>700000</v>
      </c>
      <c r="I2737" s="199">
        <f t="shared" si="1971"/>
        <v>0</v>
      </c>
      <c r="J2737" s="477">
        <f t="shared" si="1971"/>
        <v>0</v>
      </c>
      <c r="K2737" s="199">
        <f t="shared" si="1971"/>
        <v>0</v>
      </c>
      <c r="L2737" s="477">
        <f t="shared" si="1971"/>
        <v>0</v>
      </c>
      <c r="M2737" s="463">
        <f t="shared" si="1971"/>
        <v>0</v>
      </c>
      <c r="N2737" s="464">
        <f t="shared" si="1971"/>
        <v>0</v>
      </c>
      <c r="O2737" s="436">
        <f t="shared" si="1971"/>
        <v>0</v>
      </c>
      <c r="P2737" s="428">
        <f t="shared" si="1971"/>
        <v>0</v>
      </c>
      <c r="Q2737" s="436">
        <f t="shared" si="1971"/>
        <v>0</v>
      </c>
      <c r="R2737" s="428">
        <f t="shared" si="1971"/>
        <v>0</v>
      </c>
      <c r="S2737" s="459">
        <f t="shared" si="1971"/>
        <v>0</v>
      </c>
      <c r="T2737" s="460">
        <f t="shared" si="1971"/>
        <v>0</v>
      </c>
      <c r="U2737" s="443">
        <f t="shared" si="1971"/>
        <v>0</v>
      </c>
      <c r="V2737" s="402">
        <f t="shared" si="1971"/>
        <v>0</v>
      </c>
      <c r="W2737" s="402">
        <f t="shared" si="1971"/>
        <v>0</v>
      </c>
      <c r="X2737" s="443">
        <f t="shared" si="1971"/>
        <v>0</v>
      </c>
      <c r="Y2737" s="402">
        <f t="shared" si="1971"/>
        <v>0</v>
      </c>
      <c r="Z2737" s="402">
        <f t="shared" si="1971"/>
        <v>0</v>
      </c>
      <c r="AA2737" s="672">
        <f t="shared" si="1886"/>
        <v>0</v>
      </c>
      <c r="AB2737" s="666">
        <f t="shared" si="1887"/>
        <v>0</v>
      </c>
      <c r="AC2737" s="425">
        <f t="shared" si="1963"/>
        <v>0</v>
      </c>
      <c r="AD2737" s="401">
        <f t="shared" si="1963"/>
        <v>0</v>
      </c>
      <c r="AE2737" s="425">
        <f t="shared" si="1963"/>
        <v>0</v>
      </c>
      <c r="AF2737" s="401">
        <f t="shared" si="1963"/>
        <v>0</v>
      </c>
      <c r="AG2737" s="486">
        <f t="shared" si="1964"/>
        <v>0</v>
      </c>
      <c r="AH2737" s="487">
        <f t="shared" si="1965"/>
        <v>0</v>
      </c>
      <c r="AI2737" s="455">
        <f t="shared" si="1966"/>
        <v>0</v>
      </c>
      <c r="AJ2737" s="490">
        <f t="shared" si="1967"/>
        <v>0</v>
      </c>
      <c r="AK2737" s="497">
        <f t="shared" si="1968"/>
        <v>0</v>
      </c>
      <c r="AL2737" s="454"/>
      <c r="AM2737" s="453"/>
    </row>
    <row r="2738" spans="1:39" s="423" customFormat="1" ht="281.25" x14ac:dyDescent="0.25">
      <c r="A2738" s="439" t="s">
        <v>420</v>
      </c>
      <c r="B2738" s="617" t="s">
        <v>409</v>
      </c>
      <c r="C2738" s="706"/>
      <c r="D2738" s="706"/>
      <c r="E2738" s="326">
        <f t="shared" ref="E2738:Z2738" si="1972">E1406</f>
        <v>0</v>
      </c>
      <c r="F2738" s="615">
        <f t="shared" si="1972"/>
        <v>0</v>
      </c>
      <c r="G2738" s="319">
        <f t="shared" si="1972"/>
        <v>1</v>
      </c>
      <c r="H2738" s="615">
        <f t="shared" si="1972"/>
        <v>120000</v>
      </c>
      <c r="I2738" s="199">
        <f t="shared" si="1972"/>
        <v>0</v>
      </c>
      <c r="J2738" s="477">
        <f t="shared" si="1972"/>
        <v>0</v>
      </c>
      <c r="K2738" s="199">
        <f t="shared" si="1972"/>
        <v>1</v>
      </c>
      <c r="L2738" s="477">
        <f t="shared" si="1972"/>
        <v>120000</v>
      </c>
      <c r="M2738" s="463">
        <f t="shared" si="1972"/>
        <v>1</v>
      </c>
      <c r="N2738" s="464">
        <f t="shared" si="1972"/>
        <v>120000</v>
      </c>
      <c r="O2738" s="436">
        <f t="shared" si="1972"/>
        <v>0</v>
      </c>
      <c r="P2738" s="428">
        <f t="shared" si="1972"/>
        <v>0</v>
      </c>
      <c r="Q2738" s="436">
        <f t="shared" si="1972"/>
        <v>0</v>
      </c>
      <c r="R2738" s="428">
        <f t="shared" si="1972"/>
        <v>0</v>
      </c>
      <c r="S2738" s="459">
        <f t="shared" si="1972"/>
        <v>0</v>
      </c>
      <c r="T2738" s="460">
        <f t="shared" si="1972"/>
        <v>0</v>
      </c>
      <c r="U2738" s="443">
        <f t="shared" si="1972"/>
        <v>0</v>
      </c>
      <c r="V2738" s="402">
        <f t="shared" si="1972"/>
        <v>0</v>
      </c>
      <c r="W2738" s="402">
        <f t="shared" si="1972"/>
        <v>0</v>
      </c>
      <c r="X2738" s="443">
        <f t="shared" si="1972"/>
        <v>0</v>
      </c>
      <c r="Y2738" s="402">
        <f t="shared" si="1972"/>
        <v>0</v>
      </c>
      <c r="Z2738" s="402">
        <f t="shared" si="1972"/>
        <v>0</v>
      </c>
      <c r="AA2738" s="672">
        <f t="shared" si="1886"/>
        <v>0</v>
      </c>
      <c r="AB2738" s="666">
        <f t="shared" si="1887"/>
        <v>0</v>
      </c>
      <c r="AC2738" s="425">
        <f t="shared" si="1963"/>
        <v>0</v>
      </c>
      <c r="AD2738" s="401">
        <f t="shared" si="1963"/>
        <v>0</v>
      </c>
      <c r="AE2738" s="425">
        <f t="shared" si="1963"/>
        <v>0</v>
      </c>
      <c r="AF2738" s="401">
        <f t="shared" si="1963"/>
        <v>0</v>
      </c>
      <c r="AG2738" s="486">
        <f t="shared" si="1964"/>
        <v>0</v>
      </c>
      <c r="AH2738" s="487">
        <f t="shared" si="1965"/>
        <v>0</v>
      </c>
      <c r="AI2738" s="455">
        <f t="shared" si="1966"/>
        <v>0</v>
      </c>
      <c r="AJ2738" s="490">
        <f t="shared" si="1967"/>
        <v>0</v>
      </c>
      <c r="AK2738" s="497">
        <f t="shared" si="1968"/>
        <v>0</v>
      </c>
      <c r="AL2738" s="454"/>
      <c r="AM2738" s="453"/>
    </row>
    <row r="2739" spans="1:39" s="423" customFormat="1" ht="37.5" x14ac:dyDescent="0.25">
      <c r="A2739" s="439" t="s">
        <v>421</v>
      </c>
      <c r="B2739" s="617" t="s">
        <v>410</v>
      </c>
      <c r="C2739" s="706"/>
      <c r="D2739" s="706"/>
      <c r="E2739" s="326">
        <f t="shared" ref="E2739:Z2739" si="1973">E1407</f>
        <v>0</v>
      </c>
      <c r="F2739" s="615">
        <f t="shared" si="1973"/>
        <v>0</v>
      </c>
      <c r="G2739" s="319">
        <f t="shared" si="1973"/>
        <v>1</v>
      </c>
      <c r="H2739" s="615">
        <f t="shared" si="1973"/>
        <v>200000</v>
      </c>
      <c r="I2739" s="199">
        <f t="shared" si="1973"/>
        <v>0</v>
      </c>
      <c r="J2739" s="477">
        <f t="shared" si="1973"/>
        <v>0</v>
      </c>
      <c r="K2739" s="199">
        <f t="shared" si="1973"/>
        <v>1</v>
      </c>
      <c r="L2739" s="477">
        <f t="shared" si="1973"/>
        <v>200000</v>
      </c>
      <c r="M2739" s="463">
        <f t="shared" si="1973"/>
        <v>1</v>
      </c>
      <c r="N2739" s="464">
        <f t="shared" si="1973"/>
        <v>200000</v>
      </c>
      <c r="O2739" s="436">
        <f t="shared" si="1973"/>
        <v>0</v>
      </c>
      <c r="P2739" s="428">
        <f t="shared" si="1973"/>
        <v>0</v>
      </c>
      <c r="Q2739" s="436">
        <f t="shared" si="1973"/>
        <v>1</v>
      </c>
      <c r="R2739" s="428">
        <f t="shared" si="1973"/>
        <v>26691</v>
      </c>
      <c r="S2739" s="459">
        <f t="shared" si="1973"/>
        <v>1</v>
      </c>
      <c r="T2739" s="460">
        <f t="shared" si="1973"/>
        <v>26691</v>
      </c>
      <c r="U2739" s="443">
        <f t="shared" si="1973"/>
        <v>0</v>
      </c>
      <c r="V2739" s="402">
        <f t="shared" si="1973"/>
        <v>0</v>
      </c>
      <c r="W2739" s="402">
        <f t="shared" si="1973"/>
        <v>0</v>
      </c>
      <c r="X2739" s="443">
        <f t="shared" si="1973"/>
        <v>0</v>
      </c>
      <c r="Y2739" s="402">
        <f t="shared" si="1973"/>
        <v>0</v>
      </c>
      <c r="Z2739" s="402">
        <f t="shared" si="1973"/>
        <v>0</v>
      </c>
      <c r="AA2739" s="672">
        <f t="shared" si="1886"/>
        <v>0</v>
      </c>
      <c r="AB2739" s="666">
        <f t="shared" si="1887"/>
        <v>0</v>
      </c>
      <c r="AC2739" s="425">
        <f t="shared" si="1963"/>
        <v>0</v>
      </c>
      <c r="AD2739" s="401">
        <f t="shared" si="1963"/>
        <v>0</v>
      </c>
      <c r="AE2739" s="425">
        <f t="shared" si="1963"/>
        <v>0</v>
      </c>
      <c r="AF2739" s="401">
        <f t="shared" si="1963"/>
        <v>0</v>
      </c>
      <c r="AG2739" s="486">
        <f t="shared" si="1964"/>
        <v>0</v>
      </c>
      <c r="AH2739" s="487">
        <f t="shared" si="1965"/>
        <v>0</v>
      </c>
      <c r="AI2739" s="455">
        <f t="shared" si="1966"/>
        <v>0</v>
      </c>
      <c r="AJ2739" s="490">
        <f t="shared" si="1967"/>
        <v>0</v>
      </c>
      <c r="AK2739" s="497">
        <f t="shared" si="1968"/>
        <v>0</v>
      </c>
      <c r="AL2739" s="454"/>
      <c r="AM2739" s="453"/>
    </row>
    <row r="2740" spans="1:39" s="423" customFormat="1" ht="56.25" x14ac:dyDescent="0.25">
      <c r="A2740" s="439" t="s">
        <v>422</v>
      </c>
      <c r="B2740" s="617" t="s">
        <v>411</v>
      </c>
      <c r="C2740" s="706"/>
      <c r="D2740" s="706"/>
      <c r="E2740" s="326">
        <f t="shared" ref="E2740:Z2740" si="1974">E1408</f>
        <v>0</v>
      </c>
      <c r="F2740" s="615">
        <f t="shared" si="1974"/>
        <v>0</v>
      </c>
      <c r="G2740" s="319">
        <f t="shared" si="1974"/>
        <v>2</v>
      </c>
      <c r="H2740" s="615">
        <f t="shared" si="1974"/>
        <v>620000</v>
      </c>
      <c r="I2740" s="199">
        <f t="shared" si="1974"/>
        <v>0</v>
      </c>
      <c r="J2740" s="477">
        <f t="shared" si="1974"/>
        <v>0</v>
      </c>
      <c r="K2740" s="199">
        <f t="shared" si="1974"/>
        <v>2</v>
      </c>
      <c r="L2740" s="477">
        <f t="shared" si="1974"/>
        <v>420000</v>
      </c>
      <c r="M2740" s="463">
        <f t="shared" si="1974"/>
        <v>2</v>
      </c>
      <c r="N2740" s="464">
        <f t="shared" si="1974"/>
        <v>420000</v>
      </c>
      <c r="O2740" s="436">
        <f t="shared" si="1974"/>
        <v>0</v>
      </c>
      <c r="P2740" s="428">
        <f t="shared" si="1974"/>
        <v>0</v>
      </c>
      <c r="Q2740" s="436">
        <f t="shared" si="1974"/>
        <v>1</v>
      </c>
      <c r="R2740" s="428">
        <f t="shared" si="1974"/>
        <v>9000</v>
      </c>
      <c r="S2740" s="459">
        <f t="shared" si="1974"/>
        <v>1</v>
      </c>
      <c r="T2740" s="460">
        <f t="shared" si="1974"/>
        <v>9000</v>
      </c>
      <c r="U2740" s="443">
        <f t="shared" si="1974"/>
        <v>0</v>
      </c>
      <c r="V2740" s="402">
        <f t="shared" si="1974"/>
        <v>0</v>
      </c>
      <c r="W2740" s="402">
        <f t="shared" si="1974"/>
        <v>0</v>
      </c>
      <c r="X2740" s="443">
        <f t="shared" si="1974"/>
        <v>0</v>
      </c>
      <c r="Y2740" s="402">
        <f t="shared" si="1974"/>
        <v>0</v>
      </c>
      <c r="Z2740" s="402">
        <f t="shared" si="1974"/>
        <v>0</v>
      </c>
      <c r="AA2740" s="672">
        <f t="shared" si="1886"/>
        <v>0</v>
      </c>
      <c r="AB2740" s="666">
        <f t="shared" si="1887"/>
        <v>0</v>
      </c>
      <c r="AC2740" s="425">
        <f t="shared" si="1963"/>
        <v>0</v>
      </c>
      <c r="AD2740" s="401">
        <f t="shared" si="1963"/>
        <v>0</v>
      </c>
      <c r="AE2740" s="425">
        <f t="shared" si="1963"/>
        <v>0</v>
      </c>
      <c r="AF2740" s="401">
        <f t="shared" si="1963"/>
        <v>0</v>
      </c>
      <c r="AG2740" s="486">
        <f t="shared" si="1964"/>
        <v>0</v>
      </c>
      <c r="AH2740" s="487">
        <f t="shared" si="1965"/>
        <v>0</v>
      </c>
      <c r="AI2740" s="455">
        <f t="shared" si="1966"/>
        <v>0</v>
      </c>
      <c r="AJ2740" s="490">
        <f t="shared" si="1967"/>
        <v>0</v>
      </c>
      <c r="AK2740" s="497">
        <f t="shared" si="1968"/>
        <v>0</v>
      </c>
      <c r="AL2740" s="454"/>
      <c r="AM2740" s="453"/>
    </row>
    <row r="2741" spans="1:39" s="423" customFormat="1" ht="150" x14ac:dyDescent="0.25">
      <c r="A2741" s="439" t="s">
        <v>423</v>
      </c>
      <c r="B2741" s="617" t="s">
        <v>412</v>
      </c>
      <c r="C2741" s="706"/>
      <c r="D2741" s="706"/>
      <c r="E2741" s="326">
        <f t="shared" ref="E2741:Z2741" si="1975">E1409</f>
        <v>0</v>
      </c>
      <c r="F2741" s="615">
        <f t="shared" si="1975"/>
        <v>0</v>
      </c>
      <c r="G2741" s="319">
        <f t="shared" si="1975"/>
        <v>2</v>
      </c>
      <c r="H2741" s="615">
        <f t="shared" si="1975"/>
        <v>100000</v>
      </c>
      <c r="I2741" s="199">
        <f t="shared" si="1975"/>
        <v>0</v>
      </c>
      <c r="J2741" s="477">
        <f t="shared" si="1975"/>
        <v>0</v>
      </c>
      <c r="K2741" s="199">
        <f t="shared" si="1975"/>
        <v>0</v>
      </c>
      <c r="L2741" s="477">
        <f t="shared" si="1975"/>
        <v>0</v>
      </c>
      <c r="M2741" s="463">
        <f t="shared" si="1975"/>
        <v>0</v>
      </c>
      <c r="N2741" s="464">
        <f t="shared" si="1975"/>
        <v>0</v>
      </c>
      <c r="O2741" s="436">
        <f t="shared" si="1975"/>
        <v>0</v>
      </c>
      <c r="P2741" s="428">
        <f t="shared" si="1975"/>
        <v>0</v>
      </c>
      <c r="Q2741" s="436">
        <f t="shared" si="1975"/>
        <v>0</v>
      </c>
      <c r="R2741" s="428">
        <f t="shared" si="1975"/>
        <v>0</v>
      </c>
      <c r="S2741" s="459">
        <f t="shared" si="1975"/>
        <v>0</v>
      </c>
      <c r="T2741" s="460">
        <f t="shared" si="1975"/>
        <v>0</v>
      </c>
      <c r="U2741" s="443">
        <f t="shared" si="1975"/>
        <v>0</v>
      </c>
      <c r="V2741" s="402">
        <f t="shared" si="1975"/>
        <v>0</v>
      </c>
      <c r="W2741" s="402">
        <f t="shared" si="1975"/>
        <v>0</v>
      </c>
      <c r="X2741" s="443">
        <f t="shared" si="1975"/>
        <v>0</v>
      </c>
      <c r="Y2741" s="402">
        <f t="shared" si="1975"/>
        <v>0</v>
      </c>
      <c r="Z2741" s="402">
        <f t="shared" si="1975"/>
        <v>0</v>
      </c>
      <c r="AA2741" s="672">
        <f t="shared" ref="AA2741:AA2743" si="1976">U2741+X2741</f>
        <v>0</v>
      </c>
      <c r="AB2741" s="666">
        <f t="shared" ref="AB2741:AB2743" si="1977">W2741+Z2741</f>
        <v>0</v>
      </c>
      <c r="AC2741" s="425">
        <f t="shared" si="1963"/>
        <v>0</v>
      </c>
      <c r="AD2741" s="401">
        <f t="shared" si="1963"/>
        <v>0</v>
      </c>
      <c r="AE2741" s="425">
        <f t="shared" si="1963"/>
        <v>0</v>
      </c>
      <c r="AF2741" s="401">
        <f t="shared" si="1963"/>
        <v>0</v>
      </c>
      <c r="AG2741" s="486">
        <f t="shared" si="1964"/>
        <v>0</v>
      </c>
      <c r="AH2741" s="487">
        <f t="shared" si="1965"/>
        <v>0</v>
      </c>
      <c r="AI2741" s="455">
        <f t="shared" si="1966"/>
        <v>0</v>
      </c>
      <c r="AJ2741" s="490">
        <f t="shared" si="1967"/>
        <v>0</v>
      </c>
      <c r="AK2741" s="497">
        <f t="shared" si="1968"/>
        <v>0</v>
      </c>
      <c r="AL2741" s="454"/>
      <c r="AM2741" s="453"/>
    </row>
    <row r="2742" spans="1:39" s="423" customFormat="1" ht="112.5" x14ac:dyDescent="0.25">
      <c r="A2742" s="439" t="s">
        <v>424</v>
      </c>
      <c r="B2742" s="617" t="s">
        <v>413</v>
      </c>
      <c r="C2742" s="706"/>
      <c r="D2742" s="706"/>
      <c r="E2742" s="326">
        <f t="shared" ref="E2742:Z2742" si="1978">E1410</f>
        <v>0</v>
      </c>
      <c r="F2742" s="615">
        <f t="shared" si="1978"/>
        <v>0</v>
      </c>
      <c r="G2742" s="319">
        <f t="shared" si="1978"/>
        <v>1</v>
      </c>
      <c r="H2742" s="615">
        <f t="shared" si="1978"/>
        <v>242300</v>
      </c>
      <c r="I2742" s="199">
        <f t="shared" si="1978"/>
        <v>0</v>
      </c>
      <c r="J2742" s="477">
        <f t="shared" si="1978"/>
        <v>0</v>
      </c>
      <c r="K2742" s="199">
        <f t="shared" si="1978"/>
        <v>0</v>
      </c>
      <c r="L2742" s="477">
        <f t="shared" si="1978"/>
        <v>0</v>
      </c>
      <c r="M2742" s="463">
        <f t="shared" si="1978"/>
        <v>0</v>
      </c>
      <c r="N2742" s="464">
        <f t="shared" si="1978"/>
        <v>0</v>
      </c>
      <c r="O2742" s="436">
        <f t="shared" si="1978"/>
        <v>0</v>
      </c>
      <c r="P2742" s="428">
        <f t="shared" si="1978"/>
        <v>0</v>
      </c>
      <c r="Q2742" s="436">
        <f t="shared" si="1978"/>
        <v>0</v>
      </c>
      <c r="R2742" s="428">
        <f t="shared" si="1978"/>
        <v>0</v>
      </c>
      <c r="S2742" s="459">
        <f t="shared" si="1978"/>
        <v>0</v>
      </c>
      <c r="T2742" s="460">
        <f t="shared" si="1978"/>
        <v>0</v>
      </c>
      <c r="U2742" s="443">
        <f t="shared" si="1978"/>
        <v>0</v>
      </c>
      <c r="V2742" s="402">
        <f t="shared" si="1978"/>
        <v>0</v>
      </c>
      <c r="W2742" s="402">
        <f t="shared" si="1978"/>
        <v>0</v>
      </c>
      <c r="X2742" s="443">
        <f t="shared" si="1978"/>
        <v>0</v>
      </c>
      <c r="Y2742" s="402">
        <f t="shared" si="1978"/>
        <v>0</v>
      </c>
      <c r="Z2742" s="402">
        <f t="shared" si="1978"/>
        <v>0</v>
      </c>
      <c r="AA2742" s="672">
        <f t="shared" si="1976"/>
        <v>0</v>
      </c>
      <c r="AB2742" s="666">
        <f t="shared" si="1977"/>
        <v>0</v>
      </c>
      <c r="AC2742" s="425">
        <f t="shared" si="1963"/>
        <v>0</v>
      </c>
      <c r="AD2742" s="401">
        <f t="shared" si="1963"/>
        <v>0</v>
      </c>
      <c r="AE2742" s="425">
        <f t="shared" si="1963"/>
        <v>0</v>
      </c>
      <c r="AF2742" s="401">
        <f t="shared" si="1963"/>
        <v>0</v>
      </c>
      <c r="AG2742" s="486">
        <f t="shared" si="1964"/>
        <v>0</v>
      </c>
      <c r="AH2742" s="487">
        <f t="shared" si="1965"/>
        <v>0</v>
      </c>
      <c r="AI2742" s="455">
        <f t="shared" si="1966"/>
        <v>0</v>
      </c>
      <c r="AJ2742" s="490">
        <f t="shared" si="1967"/>
        <v>0</v>
      </c>
      <c r="AK2742" s="497">
        <f t="shared" si="1968"/>
        <v>0</v>
      </c>
      <c r="AL2742" s="454"/>
      <c r="AM2742" s="453"/>
    </row>
    <row r="2743" spans="1:39" s="423" customFormat="1" ht="225.75" thickBot="1" x14ac:dyDescent="0.3">
      <c r="A2743" s="439" t="s">
        <v>432</v>
      </c>
      <c r="B2743" s="617" t="s">
        <v>414</v>
      </c>
      <c r="C2743" s="707"/>
      <c r="D2743" s="707"/>
      <c r="E2743" s="326">
        <f t="shared" ref="E2743:Z2743" si="1979">E1411</f>
        <v>0</v>
      </c>
      <c r="F2743" s="615">
        <f t="shared" si="1979"/>
        <v>0</v>
      </c>
      <c r="G2743" s="319">
        <f t="shared" si="1979"/>
        <v>1</v>
      </c>
      <c r="H2743" s="615">
        <f t="shared" si="1979"/>
        <v>839850</v>
      </c>
      <c r="I2743" s="199">
        <f t="shared" si="1979"/>
        <v>0</v>
      </c>
      <c r="J2743" s="477">
        <f t="shared" si="1979"/>
        <v>0</v>
      </c>
      <c r="K2743" s="199">
        <f t="shared" si="1979"/>
        <v>1</v>
      </c>
      <c r="L2743" s="477">
        <f t="shared" si="1979"/>
        <v>589300</v>
      </c>
      <c r="M2743" s="463">
        <f t="shared" si="1979"/>
        <v>1</v>
      </c>
      <c r="N2743" s="464">
        <f t="shared" si="1979"/>
        <v>589300</v>
      </c>
      <c r="O2743" s="436">
        <f t="shared" si="1979"/>
        <v>0</v>
      </c>
      <c r="P2743" s="428">
        <f t="shared" si="1979"/>
        <v>0</v>
      </c>
      <c r="Q2743" s="436">
        <f t="shared" si="1979"/>
        <v>0</v>
      </c>
      <c r="R2743" s="428">
        <f t="shared" si="1979"/>
        <v>0</v>
      </c>
      <c r="S2743" s="459">
        <f t="shared" si="1979"/>
        <v>0</v>
      </c>
      <c r="T2743" s="460">
        <f t="shared" si="1979"/>
        <v>0</v>
      </c>
      <c r="U2743" s="443">
        <f t="shared" si="1979"/>
        <v>0</v>
      </c>
      <c r="V2743" s="402">
        <f t="shared" si="1979"/>
        <v>0</v>
      </c>
      <c r="W2743" s="402">
        <f t="shared" si="1979"/>
        <v>0</v>
      </c>
      <c r="X2743" s="443">
        <f t="shared" si="1979"/>
        <v>0</v>
      </c>
      <c r="Y2743" s="402">
        <f t="shared" si="1979"/>
        <v>0</v>
      </c>
      <c r="Z2743" s="402">
        <f t="shared" si="1979"/>
        <v>0</v>
      </c>
      <c r="AA2743" s="672">
        <f t="shared" si="1976"/>
        <v>0</v>
      </c>
      <c r="AB2743" s="666">
        <f t="shared" si="1977"/>
        <v>0</v>
      </c>
      <c r="AC2743" s="425">
        <f t="shared" si="1963"/>
        <v>0</v>
      </c>
      <c r="AD2743" s="401">
        <f t="shared" si="1963"/>
        <v>0</v>
      </c>
      <c r="AE2743" s="425">
        <f t="shared" si="1963"/>
        <v>0</v>
      </c>
      <c r="AF2743" s="401">
        <f t="shared" si="1963"/>
        <v>0</v>
      </c>
      <c r="AG2743" s="486">
        <f t="shared" si="1964"/>
        <v>0</v>
      </c>
      <c r="AH2743" s="487">
        <f t="shared" si="1965"/>
        <v>0</v>
      </c>
      <c r="AI2743" s="455">
        <f t="shared" si="1966"/>
        <v>0</v>
      </c>
      <c r="AJ2743" s="490">
        <f t="shared" si="1967"/>
        <v>0</v>
      </c>
      <c r="AK2743" s="497">
        <f t="shared" si="1968"/>
        <v>0</v>
      </c>
      <c r="AL2743" s="454"/>
      <c r="AM2743" s="453"/>
    </row>
    <row r="2744" spans="1:39" ht="24" customHeight="1" thickBot="1" x14ac:dyDescent="0.3">
      <c r="A2744" s="889" t="s">
        <v>40</v>
      </c>
      <c r="B2744" s="890"/>
      <c r="C2744" s="135">
        <f>C2676</f>
        <v>48229002.595999986</v>
      </c>
      <c r="D2744" s="135">
        <f>D2676</f>
        <v>44911691.105999984</v>
      </c>
      <c r="E2744" s="324">
        <f t="shared" ref="E2744:T2744" si="1980">SUM(E2676:E2743)</f>
        <v>1030</v>
      </c>
      <c r="F2744" s="236">
        <f t="shared" si="1980"/>
        <v>84038777.729999974</v>
      </c>
      <c r="G2744" s="324">
        <f t="shared" si="1980"/>
        <v>528</v>
      </c>
      <c r="H2744" s="671">
        <f t="shared" si="1980"/>
        <v>36478565.939999998</v>
      </c>
      <c r="I2744" s="324">
        <f t="shared" si="1980"/>
        <v>376</v>
      </c>
      <c r="J2744" s="671">
        <f t="shared" si="1980"/>
        <v>11231669.51</v>
      </c>
      <c r="K2744" s="324">
        <f t="shared" si="1980"/>
        <v>472</v>
      </c>
      <c r="L2744" s="671">
        <f t="shared" si="1980"/>
        <v>26469551.84</v>
      </c>
      <c r="M2744" s="324">
        <f t="shared" si="1980"/>
        <v>848</v>
      </c>
      <c r="N2744" s="671">
        <f t="shared" si="1980"/>
        <v>37701221.349999994</v>
      </c>
      <c r="O2744" s="324">
        <f t="shared" si="1980"/>
        <v>123</v>
      </c>
      <c r="P2744" s="671">
        <f t="shared" si="1980"/>
        <v>3167937.23</v>
      </c>
      <c r="Q2744" s="324">
        <f t="shared" si="1980"/>
        <v>106</v>
      </c>
      <c r="R2744" s="671">
        <f t="shared" si="1980"/>
        <v>2203325.3499999992</v>
      </c>
      <c r="S2744" s="324">
        <f t="shared" si="1980"/>
        <v>229</v>
      </c>
      <c r="T2744" s="671">
        <f t="shared" si="1980"/>
        <v>5371262.5800000019</v>
      </c>
      <c r="U2744" s="85">
        <f t="shared" ref="U2744:AD2744" si="1981">SUM(U2676:U2743)</f>
        <v>16</v>
      </c>
      <c r="V2744" s="38">
        <f t="shared" si="1981"/>
        <v>487386.67</v>
      </c>
      <c r="W2744" s="96">
        <f t="shared" si="1981"/>
        <v>102124.57</v>
      </c>
      <c r="X2744" s="682">
        <f t="shared" si="1981"/>
        <v>76</v>
      </c>
      <c r="Y2744" s="670">
        <f t="shared" si="1981"/>
        <v>1056170.0699999998</v>
      </c>
      <c r="Z2744" s="687">
        <f t="shared" si="1981"/>
        <v>963258.70000000007</v>
      </c>
      <c r="AA2744" s="136">
        <f t="shared" si="1981"/>
        <v>92</v>
      </c>
      <c r="AB2744" s="236">
        <f t="shared" si="1981"/>
        <v>1065383.27</v>
      </c>
      <c r="AC2744" s="75">
        <f t="shared" si="1981"/>
        <v>27</v>
      </c>
      <c r="AD2744" s="38">
        <f t="shared" si="1981"/>
        <v>618824.65999999992</v>
      </c>
      <c r="AE2744" s="677">
        <f>SUM(AE2676:AE2743)</f>
        <v>67</v>
      </c>
      <c r="AF2744" s="670">
        <f>SUM(AF2676:AF2743)</f>
        <v>1633103.5599999998</v>
      </c>
      <c r="AG2744" s="677">
        <f>SUM(AG2676:AG2743)</f>
        <v>186</v>
      </c>
      <c r="AH2744" s="670">
        <f>SUM(AH2676:AH2743)</f>
        <v>3317311.49</v>
      </c>
      <c r="AI2744" s="137">
        <f>AD2744/C2643</f>
        <v>1.2830965325650834E-2</v>
      </c>
      <c r="AJ2744" s="138">
        <f>AF2744/C2643</f>
        <v>3.3861441707182353E-2</v>
      </c>
      <c r="AK2744" s="65">
        <f>AH2744/C2643</f>
        <v>6.8782502466164019E-2</v>
      </c>
      <c r="AL2744" s="61"/>
      <c r="AM2744" s="59"/>
    </row>
    <row r="2745" spans="1:39" ht="21" x14ac:dyDescent="0.25">
      <c r="D2745" s="334" t="s">
        <v>177</v>
      </c>
      <c r="E2745" s="335" t="str">
        <f t="shared" ref="E2745:AH2745" si="1982">IF(E2656=E2744,"OK","BŁĄD")</f>
        <v>OK</v>
      </c>
      <c r="F2745" s="614" t="str">
        <f t="shared" si="1982"/>
        <v>OK</v>
      </c>
      <c r="G2745" s="335" t="str">
        <f t="shared" si="1982"/>
        <v>OK</v>
      </c>
      <c r="H2745" s="614" t="str">
        <f t="shared" si="1982"/>
        <v>OK</v>
      </c>
      <c r="I2745" s="578" t="str">
        <f t="shared" si="1982"/>
        <v>OK</v>
      </c>
      <c r="J2745" s="335" t="str">
        <f t="shared" si="1982"/>
        <v>OK</v>
      </c>
      <c r="K2745" s="578" t="str">
        <f t="shared" si="1982"/>
        <v>OK</v>
      </c>
      <c r="L2745" s="614" t="str">
        <f t="shared" si="1982"/>
        <v>OK</v>
      </c>
      <c r="M2745" s="335" t="str">
        <f t="shared" si="1982"/>
        <v>OK</v>
      </c>
      <c r="N2745" s="335" t="str">
        <f t="shared" si="1982"/>
        <v>OK</v>
      </c>
      <c r="O2745" s="335" t="str">
        <f t="shared" si="1982"/>
        <v>OK</v>
      </c>
      <c r="P2745" s="335" t="str">
        <f t="shared" si="1982"/>
        <v>OK</v>
      </c>
      <c r="Q2745" s="335" t="str">
        <f t="shared" si="1982"/>
        <v>OK</v>
      </c>
      <c r="R2745" s="335" t="str">
        <f t="shared" si="1982"/>
        <v>OK</v>
      </c>
      <c r="S2745" s="335" t="str">
        <f t="shared" si="1982"/>
        <v>OK</v>
      </c>
      <c r="T2745" s="335" t="str">
        <f t="shared" si="1982"/>
        <v>OK</v>
      </c>
      <c r="U2745" s="335" t="str">
        <f t="shared" si="1982"/>
        <v>OK</v>
      </c>
      <c r="V2745" s="335" t="str">
        <f t="shared" si="1982"/>
        <v>OK</v>
      </c>
      <c r="W2745" s="335" t="str">
        <f t="shared" si="1982"/>
        <v>OK</v>
      </c>
      <c r="X2745" s="335" t="str">
        <f t="shared" si="1982"/>
        <v>OK</v>
      </c>
      <c r="Y2745" s="335" t="str">
        <f t="shared" si="1982"/>
        <v>OK</v>
      </c>
      <c r="Z2745" s="335" t="str">
        <f t="shared" si="1982"/>
        <v>OK</v>
      </c>
      <c r="AA2745" s="335" t="str">
        <f t="shared" si="1982"/>
        <v>OK</v>
      </c>
      <c r="AB2745" s="335" t="str">
        <f t="shared" si="1982"/>
        <v>OK</v>
      </c>
      <c r="AC2745" s="335" t="str">
        <f t="shared" si="1982"/>
        <v>OK</v>
      </c>
      <c r="AD2745" s="335" t="str">
        <f t="shared" si="1982"/>
        <v>OK</v>
      </c>
      <c r="AE2745" s="335" t="str">
        <f t="shared" si="1982"/>
        <v>BŁĄD</v>
      </c>
      <c r="AF2745" s="335" t="str">
        <f t="shared" si="1982"/>
        <v>BŁĄD</v>
      </c>
      <c r="AG2745" s="335" t="str">
        <f t="shared" si="1982"/>
        <v>BŁĄD</v>
      </c>
      <c r="AH2745" s="335" t="str">
        <f t="shared" si="1982"/>
        <v>BŁĄD</v>
      </c>
      <c r="AJ2745" s="59"/>
      <c r="AK2745" s="59"/>
      <c r="AL2745" s="59"/>
      <c r="AM2745" s="59"/>
    </row>
    <row r="2746" spans="1:39" ht="15.75" thickBot="1" x14ac:dyDescent="0.3">
      <c r="J2746" s="228"/>
      <c r="M2746" s="237"/>
      <c r="S2746" s="237"/>
      <c r="T2746" s="228"/>
      <c r="X2746" s="237"/>
      <c r="AA2746" s="237"/>
      <c r="AG2746" s="237"/>
      <c r="AJ2746" s="59"/>
      <c r="AK2746" s="59"/>
      <c r="AL2746" s="59"/>
      <c r="AM2746" s="59"/>
    </row>
    <row r="2747" spans="1:39" ht="19.5" customHeight="1" thickTop="1" x14ac:dyDescent="0.3">
      <c r="A2747" s="721" t="s">
        <v>45</v>
      </c>
      <c r="B2747" s="870"/>
      <c r="C2747" s="870"/>
      <c r="D2747" s="870"/>
      <c r="E2747" s="870"/>
      <c r="F2747" s="870"/>
      <c r="G2747" s="870"/>
      <c r="H2747" s="870"/>
      <c r="I2747" s="870"/>
      <c r="J2747" s="870"/>
      <c r="K2747" s="870"/>
      <c r="L2747" s="870"/>
      <c r="M2747" s="870"/>
      <c r="N2747" s="870"/>
      <c r="O2747" s="870"/>
      <c r="P2747" s="870"/>
      <c r="Q2747" s="871"/>
      <c r="S2747" s="237"/>
      <c r="T2747" s="228"/>
      <c r="X2747" s="237"/>
      <c r="AA2747" s="237"/>
      <c r="AD2747" s="33" t="s">
        <v>50</v>
      </c>
      <c r="AE2747" s="3" t="str">
        <f>IF(AH2744=AH2656,"OK","BŁĄD")</f>
        <v>BŁĄD</v>
      </c>
      <c r="AG2747" s="237"/>
    </row>
    <row r="2748" spans="1:39" ht="15" customHeight="1" x14ac:dyDescent="0.25">
      <c r="A2748" s="872"/>
      <c r="B2748" s="873"/>
      <c r="C2748" s="873"/>
      <c r="D2748" s="873"/>
      <c r="E2748" s="873"/>
      <c r="F2748" s="873"/>
      <c r="G2748" s="873"/>
      <c r="H2748" s="873"/>
      <c r="I2748" s="873"/>
      <c r="J2748" s="873"/>
      <c r="K2748" s="873"/>
      <c r="L2748" s="873"/>
      <c r="M2748" s="873"/>
      <c r="N2748" s="873"/>
      <c r="O2748" s="873"/>
      <c r="P2748" s="873"/>
      <c r="Q2748" s="874"/>
      <c r="S2748" s="237"/>
      <c r="T2748" s="228"/>
      <c r="X2748" s="237"/>
      <c r="AA2748" s="237"/>
      <c r="AG2748" s="237"/>
    </row>
    <row r="2749" spans="1:39" ht="15" customHeight="1" x14ac:dyDescent="0.25">
      <c r="A2749" s="872"/>
      <c r="B2749" s="873"/>
      <c r="C2749" s="873"/>
      <c r="D2749" s="873"/>
      <c r="E2749" s="873"/>
      <c r="F2749" s="873"/>
      <c r="G2749" s="873"/>
      <c r="H2749" s="873"/>
      <c r="I2749" s="873"/>
      <c r="J2749" s="873"/>
      <c r="K2749" s="873"/>
      <c r="L2749" s="873"/>
      <c r="M2749" s="873"/>
      <c r="N2749" s="873"/>
      <c r="O2749" s="873"/>
      <c r="P2749" s="873"/>
      <c r="Q2749" s="874"/>
      <c r="S2749" s="237"/>
      <c r="T2749" s="228"/>
      <c r="X2749" s="237"/>
      <c r="AA2749" s="237"/>
      <c r="AG2749" s="237"/>
    </row>
    <row r="2750" spans="1:39" ht="15" customHeight="1" x14ac:dyDescent="0.25">
      <c r="A2750" s="872"/>
      <c r="B2750" s="873"/>
      <c r="C2750" s="873"/>
      <c r="D2750" s="873"/>
      <c r="E2750" s="873"/>
      <c r="F2750" s="873"/>
      <c r="G2750" s="873"/>
      <c r="H2750" s="873"/>
      <c r="I2750" s="873"/>
      <c r="J2750" s="873"/>
      <c r="K2750" s="873"/>
      <c r="L2750" s="873"/>
      <c r="M2750" s="873"/>
      <c r="N2750" s="873"/>
      <c r="O2750" s="873"/>
      <c r="P2750" s="873"/>
      <c r="Q2750" s="874"/>
      <c r="S2750" s="237"/>
      <c r="T2750" s="228"/>
      <c r="X2750" s="237"/>
      <c r="AA2750" s="237"/>
      <c r="AG2750" s="237"/>
    </row>
    <row r="2751" spans="1:39" ht="15" customHeight="1" x14ac:dyDescent="0.25">
      <c r="A2751" s="872"/>
      <c r="B2751" s="873"/>
      <c r="C2751" s="873"/>
      <c r="D2751" s="873"/>
      <c r="E2751" s="873"/>
      <c r="F2751" s="873"/>
      <c r="G2751" s="873"/>
      <c r="H2751" s="873"/>
      <c r="I2751" s="873"/>
      <c r="J2751" s="873"/>
      <c r="K2751" s="873"/>
      <c r="L2751" s="873"/>
      <c r="M2751" s="873"/>
      <c r="N2751" s="873"/>
      <c r="O2751" s="873"/>
      <c r="P2751" s="873"/>
      <c r="Q2751" s="874"/>
      <c r="S2751" s="237"/>
      <c r="T2751" s="228"/>
      <c r="X2751" s="237"/>
      <c r="AA2751" s="237"/>
      <c r="AG2751" s="237"/>
    </row>
    <row r="2752" spans="1:39" ht="15" customHeight="1" x14ac:dyDescent="0.25">
      <c r="A2752" s="872"/>
      <c r="B2752" s="873"/>
      <c r="C2752" s="873"/>
      <c r="D2752" s="873"/>
      <c r="E2752" s="873"/>
      <c r="F2752" s="873"/>
      <c r="G2752" s="873"/>
      <c r="H2752" s="873"/>
      <c r="I2752" s="873"/>
      <c r="J2752" s="873"/>
      <c r="K2752" s="873"/>
      <c r="L2752" s="873"/>
      <c r="M2752" s="873"/>
      <c r="N2752" s="873"/>
      <c r="O2752" s="873"/>
      <c r="P2752" s="873"/>
      <c r="Q2752" s="874"/>
      <c r="S2752" s="237"/>
      <c r="T2752" s="228"/>
      <c r="X2752" s="237"/>
      <c r="AA2752" s="237"/>
      <c r="AG2752" s="237"/>
    </row>
    <row r="2753" spans="1:33" ht="15" customHeight="1" x14ac:dyDescent="0.25">
      <c r="A2753" s="872"/>
      <c r="B2753" s="873"/>
      <c r="C2753" s="873"/>
      <c r="D2753" s="873"/>
      <c r="E2753" s="873"/>
      <c r="F2753" s="873"/>
      <c r="G2753" s="873"/>
      <c r="H2753" s="873"/>
      <c r="I2753" s="873"/>
      <c r="J2753" s="873"/>
      <c r="K2753" s="873"/>
      <c r="L2753" s="873"/>
      <c r="M2753" s="873"/>
      <c r="N2753" s="873"/>
      <c r="O2753" s="873"/>
      <c r="P2753" s="873"/>
      <c r="Q2753" s="874"/>
      <c r="S2753" s="237"/>
      <c r="T2753" s="228"/>
      <c r="X2753" s="237"/>
      <c r="AA2753" s="237"/>
      <c r="AG2753" s="237"/>
    </row>
    <row r="2754" spans="1:33" ht="15" customHeight="1" x14ac:dyDescent="0.25">
      <c r="A2754" s="872"/>
      <c r="B2754" s="873"/>
      <c r="C2754" s="873"/>
      <c r="D2754" s="873"/>
      <c r="E2754" s="873"/>
      <c r="F2754" s="873"/>
      <c r="G2754" s="873"/>
      <c r="H2754" s="873"/>
      <c r="I2754" s="873"/>
      <c r="J2754" s="873"/>
      <c r="K2754" s="873"/>
      <c r="L2754" s="873"/>
      <c r="M2754" s="873"/>
      <c r="N2754" s="873"/>
      <c r="O2754" s="873"/>
      <c r="P2754" s="873"/>
      <c r="Q2754" s="874"/>
      <c r="S2754" s="237"/>
      <c r="T2754" s="228"/>
      <c r="X2754" s="237"/>
      <c r="AA2754" s="237"/>
      <c r="AG2754" s="237"/>
    </row>
    <row r="2755" spans="1:33" ht="15.75" customHeight="1" thickBot="1" x14ac:dyDescent="0.3">
      <c r="A2755" s="875"/>
      <c r="B2755" s="876"/>
      <c r="C2755" s="876"/>
      <c r="D2755" s="876"/>
      <c r="E2755" s="876"/>
      <c r="F2755" s="876"/>
      <c r="G2755" s="876"/>
      <c r="H2755" s="876"/>
      <c r="I2755" s="876"/>
      <c r="J2755" s="876"/>
      <c r="K2755" s="876"/>
      <c r="L2755" s="876"/>
      <c r="M2755" s="876"/>
      <c r="N2755" s="876"/>
      <c r="O2755" s="876"/>
      <c r="P2755" s="876"/>
      <c r="Q2755" s="877"/>
      <c r="S2755" s="237"/>
      <c r="T2755" s="228"/>
      <c r="X2755" s="237"/>
      <c r="AA2755" s="237"/>
      <c r="AG2755" s="237"/>
    </row>
    <row r="2756" spans="1:33" ht="15.75" thickTop="1" x14ac:dyDescent="0.25"/>
  </sheetData>
  <mergeCells count="1658">
    <mergeCell ref="A2747:Q2755"/>
    <mergeCell ref="A2744:B2744"/>
    <mergeCell ref="A2619:B2619"/>
    <mergeCell ref="A2622:Q2630"/>
    <mergeCell ref="AC2605:AF2605"/>
    <mergeCell ref="AG2605:AH2605"/>
    <mergeCell ref="AI2605:AK2605"/>
    <mergeCell ref="A2607:B2607"/>
    <mergeCell ref="C2608:C2618"/>
    <mergeCell ref="D2608:D2618"/>
    <mergeCell ref="A2588:B2588"/>
    <mergeCell ref="A2590:Q2598"/>
    <mergeCell ref="A2602:AK2602"/>
    <mergeCell ref="A2603:B2606"/>
    <mergeCell ref="C2603:D2604"/>
    <mergeCell ref="E2603:N2604"/>
    <mergeCell ref="O2603:AK2604"/>
    <mergeCell ref="C2605:C2606"/>
    <mergeCell ref="D2605:D2606"/>
    <mergeCell ref="E2605:H2605"/>
    <mergeCell ref="I2605:L2605"/>
    <mergeCell ref="M2605:N2605"/>
    <mergeCell ref="O2605:R2605"/>
    <mergeCell ref="S2605:T2605"/>
    <mergeCell ref="U2605:Z2605"/>
    <mergeCell ref="AA2605:AB2605"/>
    <mergeCell ref="O2637:AL2638"/>
    <mergeCell ref="C2639:C2641"/>
    <mergeCell ref="D2639:D2641"/>
    <mergeCell ref="E2639:H2640"/>
    <mergeCell ref="I2639:L2640"/>
    <mergeCell ref="M2639:N2640"/>
    <mergeCell ref="AC2571:AF2572"/>
    <mergeCell ref="AG2571:AH2572"/>
    <mergeCell ref="AI2571:AL2572"/>
    <mergeCell ref="A2574:B2574"/>
    <mergeCell ref="C2575:C2587"/>
    <mergeCell ref="D2575:D2587"/>
    <mergeCell ref="A2549:B2549"/>
    <mergeCell ref="A2552:Q2560"/>
    <mergeCell ref="A2568:AK2568"/>
    <mergeCell ref="A2569:B2573"/>
    <mergeCell ref="C2569:D2570"/>
    <mergeCell ref="E2569:N2570"/>
    <mergeCell ref="O2569:AL2570"/>
    <mergeCell ref="C2571:C2573"/>
    <mergeCell ref="D2571:D2573"/>
    <mergeCell ref="E2571:H2572"/>
    <mergeCell ref="I2571:L2572"/>
    <mergeCell ref="M2571:N2572"/>
    <mergeCell ref="O2571:R2572"/>
    <mergeCell ref="S2571:T2572"/>
    <mergeCell ref="U2571:Z2572"/>
    <mergeCell ref="AA2571:AB2572"/>
    <mergeCell ref="B2566:O2566"/>
    <mergeCell ref="AC2535:AF2535"/>
    <mergeCell ref="AG2535:AH2535"/>
    <mergeCell ref="AI2535:AK2535"/>
    <mergeCell ref="A2537:B2537"/>
    <mergeCell ref="C2538:C2548"/>
    <mergeCell ref="D2538:D2548"/>
    <mergeCell ref="A2518:B2518"/>
    <mergeCell ref="A2520:Q2528"/>
    <mergeCell ref="A2532:AK2532"/>
    <mergeCell ref="A2533:B2536"/>
    <mergeCell ref="C2533:D2534"/>
    <mergeCell ref="E2533:N2534"/>
    <mergeCell ref="O2533:AK2534"/>
    <mergeCell ref="C2535:C2536"/>
    <mergeCell ref="D2535:D2536"/>
    <mergeCell ref="E2535:H2535"/>
    <mergeCell ref="I2535:L2535"/>
    <mergeCell ref="M2535:N2535"/>
    <mergeCell ref="O2535:R2535"/>
    <mergeCell ref="S2535:T2535"/>
    <mergeCell ref="U2535:Z2535"/>
    <mergeCell ref="AA2535:AB2535"/>
    <mergeCell ref="AC2501:AF2502"/>
    <mergeCell ref="AG2501:AH2502"/>
    <mergeCell ref="AI2501:AL2502"/>
    <mergeCell ref="A2504:B2504"/>
    <mergeCell ref="C2505:C2517"/>
    <mergeCell ref="D2505:D2517"/>
    <mergeCell ref="A2479:B2479"/>
    <mergeCell ref="A2482:Q2490"/>
    <mergeCell ref="A2498:AK2498"/>
    <mergeCell ref="A2499:B2503"/>
    <mergeCell ref="C2499:D2500"/>
    <mergeCell ref="E2499:N2500"/>
    <mergeCell ref="O2499:AL2500"/>
    <mergeCell ref="C2501:C2503"/>
    <mergeCell ref="D2501:D2503"/>
    <mergeCell ref="E2501:H2502"/>
    <mergeCell ref="I2501:L2502"/>
    <mergeCell ref="M2501:N2502"/>
    <mergeCell ref="O2501:R2502"/>
    <mergeCell ref="S2501:T2502"/>
    <mergeCell ref="U2501:Z2502"/>
    <mergeCell ref="AA2501:AB2502"/>
    <mergeCell ref="B2496:O2496"/>
    <mergeCell ref="AC2465:AF2465"/>
    <mergeCell ref="AG2465:AH2465"/>
    <mergeCell ref="AI2465:AK2465"/>
    <mergeCell ref="A2467:B2467"/>
    <mergeCell ref="C2468:C2478"/>
    <mergeCell ref="D2468:D2478"/>
    <mergeCell ref="A2448:B2448"/>
    <mergeCell ref="A2450:Q2458"/>
    <mergeCell ref="A2462:AK2462"/>
    <mergeCell ref="A2463:B2466"/>
    <mergeCell ref="C2463:D2464"/>
    <mergeCell ref="E2463:N2464"/>
    <mergeCell ref="O2463:AK2464"/>
    <mergeCell ref="C2465:C2466"/>
    <mergeCell ref="D2465:D2466"/>
    <mergeCell ref="E2465:H2465"/>
    <mergeCell ref="I2465:L2465"/>
    <mergeCell ref="M2465:N2465"/>
    <mergeCell ref="O2465:R2465"/>
    <mergeCell ref="S2465:T2465"/>
    <mergeCell ref="U2465:Z2465"/>
    <mergeCell ref="AA2465:AB2465"/>
    <mergeCell ref="AC2431:AF2432"/>
    <mergeCell ref="AG2431:AH2432"/>
    <mergeCell ref="AI2431:AL2432"/>
    <mergeCell ref="A2434:B2434"/>
    <mergeCell ref="C2435:C2447"/>
    <mergeCell ref="D2435:D2447"/>
    <mergeCell ref="A2409:B2409"/>
    <mergeCell ref="A2412:Q2420"/>
    <mergeCell ref="A2428:AK2428"/>
    <mergeCell ref="A2429:B2433"/>
    <mergeCell ref="C2429:D2430"/>
    <mergeCell ref="E2429:N2430"/>
    <mergeCell ref="O2429:AL2430"/>
    <mergeCell ref="C2431:C2433"/>
    <mergeCell ref="D2431:D2433"/>
    <mergeCell ref="E2431:H2432"/>
    <mergeCell ref="I2431:L2432"/>
    <mergeCell ref="M2431:N2432"/>
    <mergeCell ref="O2431:R2432"/>
    <mergeCell ref="S2431:T2432"/>
    <mergeCell ref="U2431:Z2432"/>
    <mergeCell ref="AA2431:AB2432"/>
    <mergeCell ref="B2426:O2426"/>
    <mergeCell ref="AC2393:AF2393"/>
    <mergeCell ref="AG2393:AH2393"/>
    <mergeCell ref="AI2393:AK2393"/>
    <mergeCell ref="A2395:B2395"/>
    <mergeCell ref="C2396:C2408"/>
    <mergeCell ref="D2396:D2408"/>
    <mergeCell ref="A2376:B2376"/>
    <mergeCell ref="A2378:Q2386"/>
    <mergeCell ref="A2390:AK2390"/>
    <mergeCell ref="A2391:B2394"/>
    <mergeCell ref="C2391:D2392"/>
    <mergeCell ref="E2391:N2392"/>
    <mergeCell ref="O2391:AK2392"/>
    <mergeCell ref="C2393:C2394"/>
    <mergeCell ref="D2393:D2394"/>
    <mergeCell ref="E2393:H2393"/>
    <mergeCell ref="I2393:L2393"/>
    <mergeCell ref="M2393:N2393"/>
    <mergeCell ref="O2393:R2393"/>
    <mergeCell ref="S2393:T2393"/>
    <mergeCell ref="U2393:Z2393"/>
    <mergeCell ref="AA2393:AB2393"/>
    <mergeCell ref="AC2359:AF2360"/>
    <mergeCell ref="AG2359:AH2360"/>
    <mergeCell ref="AI2359:AL2360"/>
    <mergeCell ref="A2362:B2362"/>
    <mergeCell ref="C2363:C2375"/>
    <mergeCell ref="D2363:D2375"/>
    <mergeCell ref="A2337:B2337"/>
    <mergeCell ref="A2340:Q2348"/>
    <mergeCell ref="A2356:AK2356"/>
    <mergeCell ref="A2357:B2361"/>
    <mergeCell ref="C2357:D2358"/>
    <mergeCell ref="E2357:N2358"/>
    <mergeCell ref="O2357:AL2358"/>
    <mergeCell ref="C2359:C2361"/>
    <mergeCell ref="D2359:D2361"/>
    <mergeCell ref="E2359:H2360"/>
    <mergeCell ref="I2359:L2360"/>
    <mergeCell ref="M2359:N2360"/>
    <mergeCell ref="O2359:R2360"/>
    <mergeCell ref="S2359:T2360"/>
    <mergeCell ref="U2359:Z2360"/>
    <mergeCell ref="AA2359:AB2360"/>
    <mergeCell ref="B2354:O2354"/>
    <mergeCell ref="AC2323:AF2323"/>
    <mergeCell ref="AG2323:AH2323"/>
    <mergeCell ref="AI2323:AK2323"/>
    <mergeCell ref="A2325:B2325"/>
    <mergeCell ref="C2326:C2336"/>
    <mergeCell ref="D2326:D2336"/>
    <mergeCell ref="A2306:B2306"/>
    <mergeCell ref="A2308:Q2316"/>
    <mergeCell ref="A2320:AK2320"/>
    <mergeCell ref="A2321:B2324"/>
    <mergeCell ref="C2321:D2322"/>
    <mergeCell ref="E2321:N2322"/>
    <mergeCell ref="O2321:AK2322"/>
    <mergeCell ref="C2323:C2324"/>
    <mergeCell ref="D2323:D2324"/>
    <mergeCell ref="E2323:H2323"/>
    <mergeCell ref="I2323:L2323"/>
    <mergeCell ref="M2323:N2323"/>
    <mergeCell ref="O2323:R2323"/>
    <mergeCell ref="S2323:T2323"/>
    <mergeCell ref="U2323:Z2323"/>
    <mergeCell ref="AA2323:AB2323"/>
    <mergeCell ref="AC2289:AF2290"/>
    <mergeCell ref="AG2289:AH2290"/>
    <mergeCell ref="AI2289:AL2290"/>
    <mergeCell ref="A2292:B2292"/>
    <mergeCell ref="C2293:C2305"/>
    <mergeCell ref="D2293:D2305"/>
    <mergeCell ref="A2267:B2267"/>
    <mergeCell ref="A2270:Q2278"/>
    <mergeCell ref="A2286:AK2286"/>
    <mergeCell ref="A2287:B2291"/>
    <mergeCell ref="C2287:D2288"/>
    <mergeCell ref="E2287:N2288"/>
    <mergeCell ref="O2287:AL2288"/>
    <mergeCell ref="C2289:C2291"/>
    <mergeCell ref="D2289:D2291"/>
    <mergeCell ref="E2289:H2290"/>
    <mergeCell ref="I2289:L2290"/>
    <mergeCell ref="M2289:N2290"/>
    <mergeCell ref="O2289:R2290"/>
    <mergeCell ref="S2289:T2290"/>
    <mergeCell ref="U2289:Z2290"/>
    <mergeCell ref="AA2289:AB2290"/>
    <mergeCell ref="B2284:O2284"/>
    <mergeCell ref="AC2253:AF2253"/>
    <mergeCell ref="AG2253:AH2253"/>
    <mergeCell ref="AI2253:AK2253"/>
    <mergeCell ref="A2255:B2255"/>
    <mergeCell ref="C2256:C2266"/>
    <mergeCell ref="D2256:D2266"/>
    <mergeCell ref="A2236:B2236"/>
    <mergeCell ref="A2238:Q2246"/>
    <mergeCell ref="A2250:AK2250"/>
    <mergeCell ref="A2251:B2254"/>
    <mergeCell ref="C2251:D2252"/>
    <mergeCell ref="E2251:N2252"/>
    <mergeCell ref="O2251:AK2252"/>
    <mergeCell ref="C2253:C2254"/>
    <mergeCell ref="D2253:D2254"/>
    <mergeCell ref="E2253:H2253"/>
    <mergeCell ref="I2253:L2253"/>
    <mergeCell ref="M2253:N2253"/>
    <mergeCell ref="O2253:R2253"/>
    <mergeCell ref="S2253:T2253"/>
    <mergeCell ref="U2253:Z2253"/>
    <mergeCell ref="AA2253:AB2253"/>
    <mergeCell ref="AC2219:AF2220"/>
    <mergeCell ref="AG2219:AH2220"/>
    <mergeCell ref="AI2219:AL2220"/>
    <mergeCell ref="A2222:B2222"/>
    <mergeCell ref="C2223:C2235"/>
    <mergeCell ref="D2223:D2235"/>
    <mergeCell ref="A2197:B2197"/>
    <mergeCell ref="A2200:Q2208"/>
    <mergeCell ref="A2216:AK2216"/>
    <mergeCell ref="A2217:B2221"/>
    <mergeCell ref="C2217:D2218"/>
    <mergeCell ref="E2217:N2218"/>
    <mergeCell ref="O2217:AL2218"/>
    <mergeCell ref="C2219:C2221"/>
    <mergeCell ref="D2219:D2221"/>
    <mergeCell ref="E2219:H2220"/>
    <mergeCell ref="I2219:L2220"/>
    <mergeCell ref="M2219:N2220"/>
    <mergeCell ref="O2219:R2220"/>
    <mergeCell ref="S2219:T2220"/>
    <mergeCell ref="U2219:Z2220"/>
    <mergeCell ref="AA2219:AB2220"/>
    <mergeCell ref="B2214:O2214"/>
    <mergeCell ref="AC2173:AF2173"/>
    <mergeCell ref="AG2173:AH2173"/>
    <mergeCell ref="AI2173:AK2173"/>
    <mergeCell ref="A2175:B2175"/>
    <mergeCell ref="C2176:C2196"/>
    <mergeCell ref="D2176:D2196"/>
    <mergeCell ref="A2156:B2156"/>
    <mergeCell ref="A2158:Q2166"/>
    <mergeCell ref="A2170:AK2170"/>
    <mergeCell ref="A2171:B2174"/>
    <mergeCell ref="C2171:D2172"/>
    <mergeCell ref="E2171:N2172"/>
    <mergeCell ref="O2171:AK2172"/>
    <mergeCell ref="C2173:C2174"/>
    <mergeCell ref="D2173:D2174"/>
    <mergeCell ref="E2173:H2173"/>
    <mergeCell ref="I2173:L2173"/>
    <mergeCell ref="M2173:N2173"/>
    <mergeCell ref="O2173:R2173"/>
    <mergeCell ref="S2173:T2173"/>
    <mergeCell ref="U2173:Z2173"/>
    <mergeCell ref="AA2173:AB2173"/>
    <mergeCell ref="AC2139:AF2140"/>
    <mergeCell ref="AG2139:AH2140"/>
    <mergeCell ref="AI2139:AL2140"/>
    <mergeCell ref="A2142:B2142"/>
    <mergeCell ref="C2143:C2155"/>
    <mergeCell ref="D2143:D2155"/>
    <mergeCell ref="A2117:B2117"/>
    <mergeCell ref="A2120:Q2128"/>
    <mergeCell ref="A2136:AK2136"/>
    <mergeCell ref="A2137:B2141"/>
    <mergeCell ref="C2137:D2138"/>
    <mergeCell ref="E2137:N2138"/>
    <mergeCell ref="O2137:AL2138"/>
    <mergeCell ref="C2139:C2141"/>
    <mergeCell ref="D2139:D2141"/>
    <mergeCell ref="E2139:H2140"/>
    <mergeCell ref="I2139:L2140"/>
    <mergeCell ref="M2139:N2140"/>
    <mergeCell ref="O2139:R2140"/>
    <mergeCell ref="S2139:T2140"/>
    <mergeCell ref="U2139:Z2140"/>
    <mergeCell ref="AA2139:AB2140"/>
    <mergeCell ref="B2134:O2134"/>
    <mergeCell ref="AC2103:AF2103"/>
    <mergeCell ref="AG2103:AH2103"/>
    <mergeCell ref="AI2103:AK2103"/>
    <mergeCell ref="A2105:B2105"/>
    <mergeCell ref="C2106:C2116"/>
    <mergeCell ref="D2106:D2116"/>
    <mergeCell ref="A2086:B2086"/>
    <mergeCell ref="A2088:Q2096"/>
    <mergeCell ref="A2100:AK2100"/>
    <mergeCell ref="A2101:B2104"/>
    <mergeCell ref="C2101:D2102"/>
    <mergeCell ref="E2101:N2102"/>
    <mergeCell ref="O2101:AK2102"/>
    <mergeCell ref="C2103:C2104"/>
    <mergeCell ref="D2103:D2104"/>
    <mergeCell ref="E2103:H2103"/>
    <mergeCell ref="I2103:L2103"/>
    <mergeCell ref="M2103:N2103"/>
    <mergeCell ref="O2103:R2103"/>
    <mergeCell ref="S2103:T2103"/>
    <mergeCell ref="U2103:Z2103"/>
    <mergeCell ref="AA2103:AB2103"/>
    <mergeCell ref="AC2069:AF2070"/>
    <mergeCell ref="AG2069:AH2070"/>
    <mergeCell ref="AI2069:AL2070"/>
    <mergeCell ref="A2072:B2072"/>
    <mergeCell ref="C2073:C2085"/>
    <mergeCell ref="D2073:D2085"/>
    <mergeCell ref="A2047:B2047"/>
    <mergeCell ref="A2050:Q2058"/>
    <mergeCell ref="A2066:AK2066"/>
    <mergeCell ref="A2067:B2071"/>
    <mergeCell ref="C2067:D2068"/>
    <mergeCell ref="E2067:N2068"/>
    <mergeCell ref="O2067:AL2068"/>
    <mergeCell ref="C2069:C2071"/>
    <mergeCell ref="D2069:D2071"/>
    <mergeCell ref="E2069:H2070"/>
    <mergeCell ref="I2069:L2070"/>
    <mergeCell ref="M2069:N2070"/>
    <mergeCell ref="O2069:R2070"/>
    <mergeCell ref="S2069:T2070"/>
    <mergeCell ref="U2069:Z2070"/>
    <mergeCell ref="AA2069:AB2070"/>
    <mergeCell ref="B2064:O2064"/>
    <mergeCell ref="AC2033:AF2033"/>
    <mergeCell ref="AG2033:AH2033"/>
    <mergeCell ref="AI2033:AK2033"/>
    <mergeCell ref="A2035:B2035"/>
    <mergeCell ref="C2036:C2046"/>
    <mergeCell ref="D2036:D2046"/>
    <mergeCell ref="A2016:B2016"/>
    <mergeCell ref="A2018:Q2026"/>
    <mergeCell ref="A2030:AK2030"/>
    <mergeCell ref="A2031:B2034"/>
    <mergeCell ref="C2031:D2032"/>
    <mergeCell ref="E2031:N2032"/>
    <mergeCell ref="O2031:AK2032"/>
    <mergeCell ref="C2033:C2034"/>
    <mergeCell ref="D2033:D2034"/>
    <mergeCell ref="E2033:H2033"/>
    <mergeCell ref="I2033:L2033"/>
    <mergeCell ref="M2033:N2033"/>
    <mergeCell ref="O2033:R2033"/>
    <mergeCell ref="S2033:T2033"/>
    <mergeCell ref="U2033:Z2033"/>
    <mergeCell ref="AA2033:AB2033"/>
    <mergeCell ref="AC1999:AF2000"/>
    <mergeCell ref="AG1999:AH2000"/>
    <mergeCell ref="AI1999:AL2000"/>
    <mergeCell ref="A2002:B2002"/>
    <mergeCell ref="C2003:C2015"/>
    <mergeCell ref="D2003:D2015"/>
    <mergeCell ref="A1977:B1977"/>
    <mergeCell ref="A1980:Q1988"/>
    <mergeCell ref="A1996:AK1996"/>
    <mergeCell ref="A1997:B2001"/>
    <mergeCell ref="C1997:D1998"/>
    <mergeCell ref="E1997:N1998"/>
    <mergeCell ref="O1997:AL1998"/>
    <mergeCell ref="C1999:C2001"/>
    <mergeCell ref="D1999:D2001"/>
    <mergeCell ref="E1999:H2000"/>
    <mergeCell ref="I1999:L2000"/>
    <mergeCell ref="M1999:N2000"/>
    <mergeCell ref="O1999:R2000"/>
    <mergeCell ref="S1999:T2000"/>
    <mergeCell ref="U1999:Z2000"/>
    <mergeCell ref="AA1999:AB2000"/>
    <mergeCell ref="B1994:O1994"/>
    <mergeCell ref="AC1962:AF1962"/>
    <mergeCell ref="AG1962:AH1962"/>
    <mergeCell ref="AI1962:AK1962"/>
    <mergeCell ref="A1964:B1964"/>
    <mergeCell ref="C1965:C1976"/>
    <mergeCell ref="D1965:D1976"/>
    <mergeCell ref="A1945:B1945"/>
    <mergeCell ref="A1947:Q1955"/>
    <mergeCell ref="A1959:AK1959"/>
    <mergeCell ref="A1960:B1963"/>
    <mergeCell ref="C1960:D1961"/>
    <mergeCell ref="E1960:N1961"/>
    <mergeCell ref="O1960:AK1961"/>
    <mergeCell ref="C1962:C1963"/>
    <mergeCell ref="D1962:D1963"/>
    <mergeCell ref="E1962:H1962"/>
    <mergeCell ref="I1962:L1962"/>
    <mergeCell ref="M1962:N1962"/>
    <mergeCell ref="O1962:R1962"/>
    <mergeCell ref="S1962:T1962"/>
    <mergeCell ref="U1962:Z1962"/>
    <mergeCell ref="AA1962:AB1962"/>
    <mergeCell ref="AC1928:AF1929"/>
    <mergeCell ref="AG1928:AH1929"/>
    <mergeCell ref="AI1928:AL1929"/>
    <mergeCell ref="A1931:B1931"/>
    <mergeCell ref="C1932:C1944"/>
    <mergeCell ref="D1932:D1944"/>
    <mergeCell ref="A1906:B1906"/>
    <mergeCell ref="A1909:Q1917"/>
    <mergeCell ref="A1925:AK1925"/>
    <mergeCell ref="A1926:B1930"/>
    <mergeCell ref="C1926:D1927"/>
    <mergeCell ref="E1926:N1927"/>
    <mergeCell ref="O1926:AL1927"/>
    <mergeCell ref="C1928:C1930"/>
    <mergeCell ref="D1928:D1930"/>
    <mergeCell ref="E1928:H1929"/>
    <mergeCell ref="I1928:L1929"/>
    <mergeCell ref="M1928:N1929"/>
    <mergeCell ref="O1928:R1929"/>
    <mergeCell ref="S1928:T1929"/>
    <mergeCell ref="U1928:Z1929"/>
    <mergeCell ref="AA1928:AB1929"/>
    <mergeCell ref="B1923:O1923"/>
    <mergeCell ref="AC1891:AF1891"/>
    <mergeCell ref="AG1891:AH1891"/>
    <mergeCell ref="AI1891:AK1891"/>
    <mergeCell ref="A1893:B1893"/>
    <mergeCell ref="C1894:C1905"/>
    <mergeCell ref="D1894:D1905"/>
    <mergeCell ref="A1874:B1874"/>
    <mergeCell ref="A1876:Q1884"/>
    <mergeCell ref="A1888:AK1888"/>
    <mergeCell ref="A1889:B1892"/>
    <mergeCell ref="C1889:D1890"/>
    <mergeCell ref="E1889:N1890"/>
    <mergeCell ref="O1889:AK1890"/>
    <mergeCell ref="C1891:C1892"/>
    <mergeCell ref="D1891:D1892"/>
    <mergeCell ref="E1891:H1891"/>
    <mergeCell ref="I1891:L1891"/>
    <mergeCell ref="M1891:N1891"/>
    <mergeCell ref="O1891:R1891"/>
    <mergeCell ref="S1891:T1891"/>
    <mergeCell ref="U1891:Z1891"/>
    <mergeCell ref="AA1891:AB1891"/>
    <mergeCell ref="AC1857:AF1858"/>
    <mergeCell ref="AG1857:AH1858"/>
    <mergeCell ref="AI1857:AL1858"/>
    <mergeCell ref="A1860:B1860"/>
    <mergeCell ref="C1861:C1873"/>
    <mergeCell ref="D1861:D1873"/>
    <mergeCell ref="A1835:B1835"/>
    <mergeCell ref="A1838:Q1846"/>
    <mergeCell ref="A1854:AK1854"/>
    <mergeCell ref="A1855:B1859"/>
    <mergeCell ref="C1855:D1856"/>
    <mergeCell ref="E1855:N1856"/>
    <mergeCell ref="O1855:AL1856"/>
    <mergeCell ref="C1857:C1859"/>
    <mergeCell ref="D1857:D1859"/>
    <mergeCell ref="E1857:H1858"/>
    <mergeCell ref="I1857:L1858"/>
    <mergeCell ref="M1857:N1858"/>
    <mergeCell ref="O1857:R1858"/>
    <mergeCell ref="S1857:T1858"/>
    <mergeCell ref="U1857:Z1858"/>
    <mergeCell ref="AA1857:AB1858"/>
    <mergeCell ref="B1852:O1852"/>
    <mergeCell ref="AC1821:AF1821"/>
    <mergeCell ref="AG1821:AH1821"/>
    <mergeCell ref="AI1821:AK1821"/>
    <mergeCell ref="A1823:B1823"/>
    <mergeCell ref="C1824:C1834"/>
    <mergeCell ref="D1824:D1834"/>
    <mergeCell ref="A1804:B1804"/>
    <mergeCell ref="A1806:Q1814"/>
    <mergeCell ref="A1818:AK1818"/>
    <mergeCell ref="A1819:B1822"/>
    <mergeCell ref="C1819:D1820"/>
    <mergeCell ref="E1819:N1820"/>
    <mergeCell ref="O1819:AK1820"/>
    <mergeCell ref="C1821:C1822"/>
    <mergeCell ref="D1821:D1822"/>
    <mergeCell ref="E1821:H1821"/>
    <mergeCell ref="I1821:L1821"/>
    <mergeCell ref="M1821:N1821"/>
    <mergeCell ref="O1821:R1821"/>
    <mergeCell ref="S1821:T1821"/>
    <mergeCell ref="U1821:Z1821"/>
    <mergeCell ref="AA1821:AB1821"/>
    <mergeCell ref="AC1787:AF1788"/>
    <mergeCell ref="AG1787:AH1788"/>
    <mergeCell ref="AI1787:AL1788"/>
    <mergeCell ref="A1790:B1790"/>
    <mergeCell ref="C1791:C1803"/>
    <mergeCell ref="D1791:D1803"/>
    <mergeCell ref="A1765:B1765"/>
    <mergeCell ref="A1768:Q1776"/>
    <mergeCell ref="A1784:AK1784"/>
    <mergeCell ref="A1785:B1789"/>
    <mergeCell ref="C1785:D1786"/>
    <mergeCell ref="E1785:N1786"/>
    <mergeCell ref="O1785:AL1786"/>
    <mergeCell ref="C1787:C1789"/>
    <mergeCell ref="D1787:D1789"/>
    <mergeCell ref="E1787:H1788"/>
    <mergeCell ref="I1787:L1788"/>
    <mergeCell ref="M1787:N1788"/>
    <mergeCell ref="O1787:R1788"/>
    <mergeCell ref="S1787:T1788"/>
    <mergeCell ref="U1787:Z1788"/>
    <mergeCell ref="AA1787:AB1788"/>
    <mergeCell ref="B1782:O1782"/>
    <mergeCell ref="AC1751:AF1751"/>
    <mergeCell ref="AG1751:AH1751"/>
    <mergeCell ref="AI1751:AK1751"/>
    <mergeCell ref="A1753:B1753"/>
    <mergeCell ref="C1754:C1764"/>
    <mergeCell ref="D1754:D1764"/>
    <mergeCell ref="A1734:B1734"/>
    <mergeCell ref="A1736:Q1744"/>
    <mergeCell ref="A1748:AK1748"/>
    <mergeCell ref="A1749:B1752"/>
    <mergeCell ref="C1749:D1750"/>
    <mergeCell ref="E1749:N1750"/>
    <mergeCell ref="O1749:AK1750"/>
    <mergeCell ref="C1751:C1752"/>
    <mergeCell ref="D1751:D1752"/>
    <mergeCell ref="E1751:H1751"/>
    <mergeCell ref="I1751:L1751"/>
    <mergeCell ref="M1751:N1751"/>
    <mergeCell ref="O1751:R1751"/>
    <mergeCell ref="S1751:T1751"/>
    <mergeCell ref="U1751:Z1751"/>
    <mergeCell ref="AA1751:AB1751"/>
    <mergeCell ref="AC1717:AF1718"/>
    <mergeCell ref="AG1717:AH1718"/>
    <mergeCell ref="AI1717:AL1718"/>
    <mergeCell ref="A1720:B1720"/>
    <mergeCell ref="C1721:C1733"/>
    <mergeCell ref="D1721:D1733"/>
    <mergeCell ref="A1695:B1695"/>
    <mergeCell ref="A1698:Q1706"/>
    <mergeCell ref="A1714:AK1714"/>
    <mergeCell ref="A1715:B1719"/>
    <mergeCell ref="C1715:D1716"/>
    <mergeCell ref="E1715:N1716"/>
    <mergeCell ref="O1715:AL1716"/>
    <mergeCell ref="C1717:C1719"/>
    <mergeCell ref="D1717:D1719"/>
    <mergeCell ref="E1717:H1718"/>
    <mergeCell ref="I1717:L1718"/>
    <mergeCell ref="M1717:N1718"/>
    <mergeCell ref="O1717:R1718"/>
    <mergeCell ref="S1717:T1718"/>
    <mergeCell ref="U1717:Z1718"/>
    <mergeCell ref="AA1717:AB1718"/>
    <mergeCell ref="B1712:O1712"/>
    <mergeCell ref="AC1681:AF1681"/>
    <mergeCell ref="AG1681:AH1681"/>
    <mergeCell ref="AI1681:AK1681"/>
    <mergeCell ref="A1683:B1683"/>
    <mergeCell ref="C1684:C1694"/>
    <mergeCell ref="D1684:D1694"/>
    <mergeCell ref="A1664:B1664"/>
    <mergeCell ref="A1666:Q1674"/>
    <mergeCell ref="A1678:AK1678"/>
    <mergeCell ref="A1679:B1682"/>
    <mergeCell ref="C1679:D1680"/>
    <mergeCell ref="E1679:N1680"/>
    <mergeCell ref="O1679:AK1680"/>
    <mergeCell ref="C1681:C1682"/>
    <mergeCell ref="D1681:D1682"/>
    <mergeCell ref="E1681:H1681"/>
    <mergeCell ref="I1681:L1681"/>
    <mergeCell ref="M1681:N1681"/>
    <mergeCell ref="O1681:R1681"/>
    <mergeCell ref="S1681:T1681"/>
    <mergeCell ref="U1681:Z1681"/>
    <mergeCell ref="AA1681:AB1681"/>
    <mergeCell ref="AC1647:AF1648"/>
    <mergeCell ref="AG1647:AH1648"/>
    <mergeCell ref="AI1647:AL1648"/>
    <mergeCell ref="A1650:B1650"/>
    <mergeCell ref="C1651:C1663"/>
    <mergeCell ref="D1651:D1663"/>
    <mergeCell ref="A1625:B1625"/>
    <mergeCell ref="A1628:Q1636"/>
    <mergeCell ref="A1644:AK1644"/>
    <mergeCell ref="A1645:B1649"/>
    <mergeCell ref="C1645:D1646"/>
    <mergeCell ref="E1645:N1646"/>
    <mergeCell ref="O1645:AL1646"/>
    <mergeCell ref="C1647:C1649"/>
    <mergeCell ref="D1647:D1649"/>
    <mergeCell ref="E1647:H1648"/>
    <mergeCell ref="I1647:L1648"/>
    <mergeCell ref="M1647:N1648"/>
    <mergeCell ref="O1647:R1648"/>
    <mergeCell ref="S1647:T1648"/>
    <mergeCell ref="U1647:Z1648"/>
    <mergeCell ref="AA1647:AB1648"/>
    <mergeCell ref="B1642:O1642"/>
    <mergeCell ref="AC1611:AF1611"/>
    <mergeCell ref="AG1611:AH1611"/>
    <mergeCell ref="AI1611:AK1611"/>
    <mergeCell ref="A1613:B1613"/>
    <mergeCell ref="C1614:C1624"/>
    <mergeCell ref="D1614:D1624"/>
    <mergeCell ref="A1594:B1594"/>
    <mergeCell ref="A1596:Q1604"/>
    <mergeCell ref="A1608:AK1608"/>
    <mergeCell ref="A1609:B1612"/>
    <mergeCell ref="C1609:D1610"/>
    <mergeCell ref="E1609:N1610"/>
    <mergeCell ref="O1609:AK1610"/>
    <mergeCell ref="C1611:C1612"/>
    <mergeCell ref="D1611:D1612"/>
    <mergeCell ref="E1611:H1611"/>
    <mergeCell ref="I1611:L1611"/>
    <mergeCell ref="M1611:N1611"/>
    <mergeCell ref="O1611:R1611"/>
    <mergeCell ref="S1611:T1611"/>
    <mergeCell ref="U1611:Z1611"/>
    <mergeCell ref="AA1611:AB1611"/>
    <mergeCell ref="AC1577:AF1578"/>
    <mergeCell ref="AG1577:AH1578"/>
    <mergeCell ref="AI1577:AL1578"/>
    <mergeCell ref="A1580:B1580"/>
    <mergeCell ref="C1581:C1593"/>
    <mergeCell ref="D1581:D1593"/>
    <mergeCell ref="A1555:B1555"/>
    <mergeCell ref="A1558:Q1566"/>
    <mergeCell ref="A1574:AK1574"/>
    <mergeCell ref="A1575:B1579"/>
    <mergeCell ref="C1575:D1576"/>
    <mergeCell ref="E1575:N1576"/>
    <mergeCell ref="O1575:AL1576"/>
    <mergeCell ref="C1577:C1579"/>
    <mergeCell ref="D1577:D1579"/>
    <mergeCell ref="E1577:H1578"/>
    <mergeCell ref="I1577:L1578"/>
    <mergeCell ref="M1577:N1578"/>
    <mergeCell ref="O1577:R1578"/>
    <mergeCell ref="S1577:T1578"/>
    <mergeCell ref="U1577:Z1578"/>
    <mergeCell ref="AA1577:AB1578"/>
    <mergeCell ref="B1572:O1572"/>
    <mergeCell ref="AC1541:AF1541"/>
    <mergeCell ref="AG1541:AH1541"/>
    <mergeCell ref="AI1541:AK1541"/>
    <mergeCell ref="A1543:B1543"/>
    <mergeCell ref="C1544:C1554"/>
    <mergeCell ref="D1544:D1554"/>
    <mergeCell ref="A1524:B1524"/>
    <mergeCell ref="A1526:Q1534"/>
    <mergeCell ref="A1538:AK1538"/>
    <mergeCell ref="A1539:B1542"/>
    <mergeCell ref="C1539:D1540"/>
    <mergeCell ref="E1539:N1540"/>
    <mergeCell ref="O1539:AK1540"/>
    <mergeCell ref="C1541:C1542"/>
    <mergeCell ref="D1541:D1542"/>
    <mergeCell ref="E1541:H1541"/>
    <mergeCell ref="I1541:L1541"/>
    <mergeCell ref="M1541:N1541"/>
    <mergeCell ref="O1541:R1541"/>
    <mergeCell ref="S1541:T1541"/>
    <mergeCell ref="U1541:Z1541"/>
    <mergeCell ref="AA1541:AB1541"/>
    <mergeCell ref="AC1507:AF1508"/>
    <mergeCell ref="AG1507:AH1508"/>
    <mergeCell ref="AI1507:AL1508"/>
    <mergeCell ref="A1510:B1510"/>
    <mergeCell ref="C1511:C1523"/>
    <mergeCell ref="D1511:D1523"/>
    <mergeCell ref="A1485:B1485"/>
    <mergeCell ref="A1488:Q1496"/>
    <mergeCell ref="A1504:AK1504"/>
    <mergeCell ref="A1505:B1509"/>
    <mergeCell ref="C1505:D1506"/>
    <mergeCell ref="E1505:N1506"/>
    <mergeCell ref="O1505:AL1506"/>
    <mergeCell ref="C1507:C1509"/>
    <mergeCell ref="D1507:D1509"/>
    <mergeCell ref="E1507:H1508"/>
    <mergeCell ref="I1507:L1508"/>
    <mergeCell ref="M1507:N1508"/>
    <mergeCell ref="O1507:R1508"/>
    <mergeCell ref="S1507:T1508"/>
    <mergeCell ref="U1507:Z1508"/>
    <mergeCell ref="AA1507:AB1508"/>
    <mergeCell ref="B1502:O1502"/>
    <mergeCell ref="AC1468:AF1468"/>
    <mergeCell ref="AG1468:AH1468"/>
    <mergeCell ref="AI1468:AK1468"/>
    <mergeCell ref="A1470:B1470"/>
    <mergeCell ref="C1471:C1484"/>
    <mergeCell ref="D1471:D1484"/>
    <mergeCell ref="A1451:B1451"/>
    <mergeCell ref="A1453:Q1461"/>
    <mergeCell ref="A1465:AK1465"/>
    <mergeCell ref="A1466:B1469"/>
    <mergeCell ref="C1466:D1467"/>
    <mergeCell ref="E1466:N1467"/>
    <mergeCell ref="O1466:AK1467"/>
    <mergeCell ref="C1468:C1469"/>
    <mergeCell ref="D1468:D1469"/>
    <mergeCell ref="E1468:H1468"/>
    <mergeCell ref="I1468:L1468"/>
    <mergeCell ref="M1468:N1468"/>
    <mergeCell ref="O1468:R1468"/>
    <mergeCell ref="S1468:T1468"/>
    <mergeCell ref="U1468:Z1468"/>
    <mergeCell ref="AA1468:AB1468"/>
    <mergeCell ref="C1362:C1411"/>
    <mergeCell ref="D1362:D1411"/>
    <mergeCell ref="AC1434:AF1435"/>
    <mergeCell ref="AG1434:AH1435"/>
    <mergeCell ref="AI1434:AL1435"/>
    <mergeCell ref="A1437:B1437"/>
    <mergeCell ref="C1438:C1450"/>
    <mergeCell ref="D1438:D1450"/>
    <mergeCell ref="A1412:B1412"/>
    <mergeCell ref="A1415:Q1423"/>
    <mergeCell ref="A1431:AK1431"/>
    <mergeCell ref="A1432:B1436"/>
    <mergeCell ref="C1432:D1433"/>
    <mergeCell ref="E1432:N1433"/>
    <mergeCell ref="O1432:AL1433"/>
    <mergeCell ref="C1434:C1436"/>
    <mergeCell ref="D1434:D1436"/>
    <mergeCell ref="E1434:H1435"/>
    <mergeCell ref="I1434:L1435"/>
    <mergeCell ref="M1434:N1435"/>
    <mergeCell ref="O1434:R1435"/>
    <mergeCell ref="S1434:T1435"/>
    <mergeCell ref="U1434:Z1435"/>
    <mergeCell ref="AA1434:AB1435"/>
    <mergeCell ref="B1429:O1429"/>
    <mergeCell ref="AC1359:AF1359"/>
    <mergeCell ref="AG1359:AH1359"/>
    <mergeCell ref="AI1359:AK1359"/>
    <mergeCell ref="A1361:B1361"/>
    <mergeCell ref="A1342:B1342"/>
    <mergeCell ref="A1344:Q1352"/>
    <mergeCell ref="A1356:AK1356"/>
    <mergeCell ref="A1357:B1360"/>
    <mergeCell ref="C1357:D1358"/>
    <mergeCell ref="E1357:N1358"/>
    <mergeCell ref="O1357:AK1358"/>
    <mergeCell ref="C1359:C1360"/>
    <mergeCell ref="D1359:D1360"/>
    <mergeCell ref="E1359:H1359"/>
    <mergeCell ref="I1359:L1359"/>
    <mergeCell ref="M1359:N1359"/>
    <mergeCell ref="O1359:R1359"/>
    <mergeCell ref="S1359:T1359"/>
    <mergeCell ref="U1359:Z1359"/>
    <mergeCell ref="AA1359:AB1359"/>
    <mergeCell ref="AC1325:AF1326"/>
    <mergeCell ref="AG1325:AH1326"/>
    <mergeCell ref="AI1325:AL1326"/>
    <mergeCell ref="A1328:B1328"/>
    <mergeCell ref="C1329:C1341"/>
    <mergeCell ref="D1329:D1341"/>
    <mergeCell ref="A1303:B1303"/>
    <mergeCell ref="A1306:Q1314"/>
    <mergeCell ref="A1322:AK1322"/>
    <mergeCell ref="A1323:B1327"/>
    <mergeCell ref="C1323:D1324"/>
    <mergeCell ref="E1323:N1324"/>
    <mergeCell ref="O1323:AL1324"/>
    <mergeCell ref="C1325:C1327"/>
    <mergeCell ref="D1325:D1327"/>
    <mergeCell ref="E1325:H1326"/>
    <mergeCell ref="I1325:L1326"/>
    <mergeCell ref="M1325:N1326"/>
    <mergeCell ref="O1325:R1326"/>
    <mergeCell ref="S1325:T1326"/>
    <mergeCell ref="U1325:Z1326"/>
    <mergeCell ref="AA1325:AB1326"/>
    <mergeCell ref="AC1289:AF1289"/>
    <mergeCell ref="AG1289:AH1289"/>
    <mergeCell ref="AI1289:AK1289"/>
    <mergeCell ref="A1291:B1291"/>
    <mergeCell ref="C1292:C1302"/>
    <mergeCell ref="D1292:D1302"/>
    <mergeCell ref="A1272:B1272"/>
    <mergeCell ref="A1274:Q1282"/>
    <mergeCell ref="A1286:AK1286"/>
    <mergeCell ref="A1287:B1290"/>
    <mergeCell ref="C1287:D1288"/>
    <mergeCell ref="E1287:N1288"/>
    <mergeCell ref="O1287:AK1288"/>
    <mergeCell ref="C1289:C1290"/>
    <mergeCell ref="D1289:D1290"/>
    <mergeCell ref="E1289:H1289"/>
    <mergeCell ref="I1289:L1289"/>
    <mergeCell ref="M1289:N1289"/>
    <mergeCell ref="O1289:R1289"/>
    <mergeCell ref="S1289:T1289"/>
    <mergeCell ref="U1289:Z1289"/>
    <mergeCell ref="AA1289:AB1289"/>
    <mergeCell ref="AC1255:AF1256"/>
    <mergeCell ref="AG1255:AH1256"/>
    <mergeCell ref="AI1255:AL1256"/>
    <mergeCell ref="A1258:B1258"/>
    <mergeCell ref="C1259:C1271"/>
    <mergeCell ref="D1259:D1271"/>
    <mergeCell ref="A1233:B1233"/>
    <mergeCell ref="A1236:Q1244"/>
    <mergeCell ref="A1252:AK1252"/>
    <mergeCell ref="A1253:B1257"/>
    <mergeCell ref="C1253:D1254"/>
    <mergeCell ref="E1253:N1254"/>
    <mergeCell ref="O1253:AL1254"/>
    <mergeCell ref="C1255:C1257"/>
    <mergeCell ref="D1255:D1257"/>
    <mergeCell ref="E1255:H1256"/>
    <mergeCell ref="I1255:L1256"/>
    <mergeCell ref="M1255:N1256"/>
    <mergeCell ref="O1255:R1256"/>
    <mergeCell ref="S1255:T1256"/>
    <mergeCell ref="U1255:Z1256"/>
    <mergeCell ref="AA1255:AB1256"/>
    <mergeCell ref="B1250:O1250"/>
    <mergeCell ref="AC1219:AF1219"/>
    <mergeCell ref="AG1219:AH1219"/>
    <mergeCell ref="AI1219:AK1219"/>
    <mergeCell ref="A1221:B1221"/>
    <mergeCell ref="C1222:C1232"/>
    <mergeCell ref="D1222:D1232"/>
    <mergeCell ref="A1202:B1202"/>
    <mergeCell ref="A1204:Q1212"/>
    <mergeCell ref="A1216:AK1216"/>
    <mergeCell ref="A1217:B1220"/>
    <mergeCell ref="C1217:D1218"/>
    <mergeCell ref="E1217:N1218"/>
    <mergeCell ref="O1217:AK1218"/>
    <mergeCell ref="C1219:C1220"/>
    <mergeCell ref="D1219:D1220"/>
    <mergeCell ref="E1219:H1219"/>
    <mergeCell ref="I1219:L1219"/>
    <mergeCell ref="M1219:N1219"/>
    <mergeCell ref="O1219:R1219"/>
    <mergeCell ref="S1219:T1219"/>
    <mergeCell ref="U1219:Z1219"/>
    <mergeCell ref="AA1219:AB1219"/>
    <mergeCell ref="AC1185:AF1186"/>
    <mergeCell ref="AG1185:AH1186"/>
    <mergeCell ref="AI1185:AL1186"/>
    <mergeCell ref="A1188:B1188"/>
    <mergeCell ref="D1189:D1201"/>
    <mergeCell ref="A1163:B1163"/>
    <mergeCell ref="A1166:Q1174"/>
    <mergeCell ref="A1182:AK1182"/>
    <mergeCell ref="A1183:B1187"/>
    <mergeCell ref="C1183:D1184"/>
    <mergeCell ref="E1183:N1184"/>
    <mergeCell ref="O1183:AL1184"/>
    <mergeCell ref="C1185:C1187"/>
    <mergeCell ref="D1185:D1187"/>
    <mergeCell ref="E1185:H1186"/>
    <mergeCell ref="I1185:L1186"/>
    <mergeCell ref="M1185:N1186"/>
    <mergeCell ref="O1185:R1186"/>
    <mergeCell ref="S1185:T1186"/>
    <mergeCell ref="U1185:Z1186"/>
    <mergeCell ref="AA1185:AB1186"/>
    <mergeCell ref="B1180:K1180"/>
    <mergeCell ref="C1189:C1201"/>
    <mergeCell ref="AC1149:AF1149"/>
    <mergeCell ref="AG1149:AH1149"/>
    <mergeCell ref="AI1149:AK1149"/>
    <mergeCell ref="A1151:B1151"/>
    <mergeCell ref="C1152:C1162"/>
    <mergeCell ref="D1152:D1162"/>
    <mergeCell ref="A1132:B1132"/>
    <mergeCell ref="A1134:Q1142"/>
    <mergeCell ref="A1146:AK1146"/>
    <mergeCell ref="A1147:B1150"/>
    <mergeCell ref="C1147:D1148"/>
    <mergeCell ref="E1147:N1148"/>
    <mergeCell ref="O1147:AK1148"/>
    <mergeCell ref="C1149:C1150"/>
    <mergeCell ref="D1149:D1150"/>
    <mergeCell ref="E1149:H1149"/>
    <mergeCell ref="I1149:L1149"/>
    <mergeCell ref="M1149:N1149"/>
    <mergeCell ref="O1149:R1149"/>
    <mergeCell ref="S1149:T1149"/>
    <mergeCell ref="U1149:Z1149"/>
    <mergeCell ref="AA1149:AB1149"/>
    <mergeCell ref="AC1115:AF1116"/>
    <mergeCell ref="AG1115:AH1116"/>
    <mergeCell ref="AI1115:AL1116"/>
    <mergeCell ref="A1118:B1118"/>
    <mergeCell ref="C1119:C1131"/>
    <mergeCell ref="D1119:D1131"/>
    <mergeCell ref="A1093:B1093"/>
    <mergeCell ref="A1096:Q1104"/>
    <mergeCell ref="A1112:AK1112"/>
    <mergeCell ref="A1113:B1117"/>
    <mergeCell ref="C1113:D1114"/>
    <mergeCell ref="E1113:N1114"/>
    <mergeCell ref="O1113:AL1114"/>
    <mergeCell ref="C1115:C1117"/>
    <mergeCell ref="D1115:D1117"/>
    <mergeCell ref="E1115:H1116"/>
    <mergeCell ref="I1115:L1116"/>
    <mergeCell ref="M1115:N1116"/>
    <mergeCell ref="O1115:R1116"/>
    <mergeCell ref="S1115:T1116"/>
    <mergeCell ref="U1115:Z1116"/>
    <mergeCell ref="AA1115:AB1116"/>
    <mergeCell ref="AC1079:AF1079"/>
    <mergeCell ref="AG1079:AH1079"/>
    <mergeCell ref="AI1079:AK1079"/>
    <mergeCell ref="A1081:B1081"/>
    <mergeCell ref="C1082:C1092"/>
    <mergeCell ref="D1082:D1092"/>
    <mergeCell ref="A1062:B1062"/>
    <mergeCell ref="A1064:Q1072"/>
    <mergeCell ref="A1076:AK1076"/>
    <mergeCell ref="A1077:B1080"/>
    <mergeCell ref="C1077:D1078"/>
    <mergeCell ref="E1077:N1078"/>
    <mergeCell ref="O1077:AK1078"/>
    <mergeCell ref="C1079:C1080"/>
    <mergeCell ref="D1079:D1080"/>
    <mergeCell ref="E1079:H1079"/>
    <mergeCell ref="I1079:L1079"/>
    <mergeCell ref="M1079:N1079"/>
    <mergeCell ref="O1079:R1079"/>
    <mergeCell ref="S1079:T1079"/>
    <mergeCell ref="U1079:Z1079"/>
    <mergeCell ref="AA1079:AB1079"/>
    <mergeCell ref="AC1045:AF1046"/>
    <mergeCell ref="AG1045:AH1046"/>
    <mergeCell ref="AI1045:AL1046"/>
    <mergeCell ref="A1048:B1048"/>
    <mergeCell ref="C1049:C1061"/>
    <mergeCell ref="D1049:D1061"/>
    <mergeCell ref="A1023:B1023"/>
    <mergeCell ref="A1026:Q1034"/>
    <mergeCell ref="A1042:AK1042"/>
    <mergeCell ref="A1043:B1047"/>
    <mergeCell ref="C1043:D1044"/>
    <mergeCell ref="E1043:N1044"/>
    <mergeCell ref="O1043:AL1044"/>
    <mergeCell ref="C1045:C1047"/>
    <mergeCell ref="D1045:D1047"/>
    <mergeCell ref="E1045:H1046"/>
    <mergeCell ref="I1045:L1046"/>
    <mergeCell ref="M1045:N1046"/>
    <mergeCell ref="O1045:R1046"/>
    <mergeCell ref="S1045:T1046"/>
    <mergeCell ref="U1045:Z1046"/>
    <mergeCell ref="AA1045:AB1046"/>
    <mergeCell ref="B1040:N1040"/>
    <mergeCell ref="AC1009:AF1009"/>
    <mergeCell ref="AG1009:AH1009"/>
    <mergeCell ref="AI1009:AK1009"/>
    <mergeCell ref="A1011:B1011"/>
    <mergeCell ref="C1012:C1022"/>
    <mergeCell ref="D1012:D1022"/>
    <mergeCell ref="A992:B992"/>
    <mergeCell ref="A994:Q1002"/>
    <mergeCell ref="A1006:AK1006"/>
    <mergeCell ref="A1007:B1010"/>
    <mergeCell ref="C1007:D1008"/>
    <mergeCell ref="E1007:N1008"/>
    <mergeCell ref="O1007:AK1008"/>
    <mergeCell ref="C1009:C1010"/>
    <mergeCell ref="D1009:D1010"/>
    <mergeCell ref="E1009:H1009"/>
    <mergeCell ref="I1009:L1009"/>
    <mergeCell ref="M1009:N1009"/>
    <mergeCell ref="O1009:R1009"/>
    <mergeCell ref="S1009:T1009"/>
    <mergeCell ref="U1009:Z1009"/>
    <mergeCell ref="AA1009:AB1009"/>
    <mergeCell ref="AC975:AF976"/>
    <mergeCell ref="AG975:AH976"/>
    <mergeCell ref="AI975:AL976"/>
    <mergeCell ref="A978:B978"/>
    <mergeCell ref="C979:C991"/>
    <mergeCell ref="D979:D991"/>
    <mergeCell ref="A953:B953"/>
    <mergeCell ref="A956:Q964"/>
    <mergeCell ref="A972:AK972"/>
    <mergeCell ref="A973:B977"/>
    <mergeCell ref="C973:D974"/>
    <mergeCell ref="E973:N974"/>
    <mergeCell ref="O973:AL974"/>
    <mergeCell ref="C975:C977"/>
    <mergeCell ref="D975:D977"/>
    <mergeCell ref="E975:H976"/>
    <mergeCell ref="I975:L976"/>
    <mergeCell ref="M975:N976"/>
    <mergeCell ref="O975:R976"/>
    <mergeCell ref="S975:T976"/>
    <mergeCell ref="U975:Z976"/>
    <mergeCell ref="AA975:AB976"/>
    <mergeCell ref="B970:N970"/>
    <mergeCell ref="AC934:AF934"/>
    <mergeCell ref="AG934:AH934"/>
    <mergeCell ref="AI934:AK934"/>
    <mergeCell ref="A936:B936"/>
    <mergeCell ref="C937:C952"/>
    <mergeCell ref="D937:D952"/>
    <mergeCell ref="A917:B917"/>
    <mergeCell ref="A919:Q927"/>
    <mergeCell ref="A931:AK931"/>
    <mergeCell ref="A932:B935"/>
    <mergeCell ref="C932:D933"/>
    <mergeCell ref="E932:N933"/>
    <mergeCell ref="O932:AK933"/>
    <mergeCell ref="C934:C935"/>
    <mergeCell ref="D934:D935"/>
    <mergeCell ref="E934:H934"/>
    <mergeCell ref="I934:L934"/>
    <mergeCell ref="M934:N934"/>
    <mergeCell ref="O934:R934"/>
    <mergeCell ref="S934:T934"/>
    <mergeCell ref="U934:Z934"/>
    <mergeCell ref="AA934:AB934"/>
    <mergeCell ref="AC900:AF901"/>
    <mergeCell ref="AG900:AH901"/>
    <mergeCell ref="AI900:AL901"/>
    <mergeCell ref="A903:B903"/>
    <mergeCell ref="C904:C916"/>
    <mergeCell ref="D904:D916"/>
    <mergeCell ref="A878:B878"/>
    <mergeCell ref="A881:Q889"/>
    <mergeCell ref="A897:AK897"/>
    <mergeCell ref="A898:B902"/>
    <mergeCell ref="C898:D899"/>
    <mergeCell ref="E898:N899"/>
    <mergeCell ref="O898:AL899"/>
    <mergeCell ref="C900:C902"/>
    <mergeCell ref="D900:D902"/>
    <mergeCell ref="E900:H901"/>
    <mergeCell ref="I900:L901"/>
    <mergeCell ref="M900:N901"/>
    <mergeCell ref="O900:R901"/>
    <mergeCell ref="S900:T901"/>
    <mergeCell ref="U900:Z901"/>
    <mergeCell ref="AA900:AB901"/>
    <mergeCell ref="B895:N895"/>
    <mergeCell ref="AC853:AF853"/>
    <mergeCell ref="AG853:AH853"/>
    <mergeCell ref="AI853:AK853"/>
    <mergeCell ref="A855:B855"/>
    <mergeCell ref="C856:C877"/>
    <mergeCell ref="D856:D877"/>
    <mergeCell ref="A836:B836"/>
    <mergeCell ref="A838:Q846"/>
    <mergeCell ref="A850:AK850"/>
    <mergeCell ref="A851:B854"/>
    <mergeCell ref="C851:D852"/>
    <mergeCell ref="E851:N852"/>
    <mergeCell ref="O851:AK852"/>
    <mergeCell ref="C853:C854"/>
    <mergeCell ref="D853:D854"/>
    <mergeCell ref="E853:H853"/>
    <mergeCell ref="I853:L853"/>
    <mergeCell ref="M853:N853"/>
    <mergeCell ref="O853:R853"/>
    <mergeCell ref="S853:T853"/>
    <mergeCell ref="U853:Z853"/>
    <mergeCell ref="AA853:AB853"/>
    <mergeCell ref="AC819:AF820"/>
    <mergeCell ref="AG819:AH820"/>
    <mergeCell ref="AI819:AL820"/>
    <mergeCell ref="A822:B822"/>
    <mergeCell ref="C823:C835"/>
    <mergeCell ref="D823:D835"/>
    <mergeCell ref="A797:B797"/>
    <mergeCell ref="A800:Q808"/>
    <mergeCell ref="A816:AK816"/>
    <mergeCell ref="A817:B821"/>
    <mergeCell ref="C817:D818"/>
    <mergeCell ref="E817:N818"/>
    <mergeCell ref="O817:AL818"/>
    <mergeCell ref="C819:C821"/>
    <mergeCell ref="D819:D821"/>
    <mergeCell ref="E819:H820"/>
    <mergeCell ref="I819:L820"/>
    <mergeCell ref="M819:N820"/>
    <mergeCell ref="O819:R820"/>
    <mergeCell ref="S819:T820"/>
    <mergeCell ref="U819:Z820"/>
    <mergeCell ref="AA819:AB820"/>
    <mergeCell ref="B814:N814"/>
    <mergeCell ref="AC783:AF783"/>
    <mergeCell ref="AG783:AH783"/>
    <mergeCell ref="AI783:AK783"/>
    <mergeCell ref="A785:B785"/>
    <mergeCell ref="C786:C796"/>
    <mergeCell ref="D786:D796"/>
    <mergeCell ref="A766:B766"/>
    <mergeCell ref="A768:Q776"/>
    <mergeCell ref="A780:AK780"/>
    <mergeCell ref="A781:B784"/>
    <mergeCell ref="C781:D782"/>
    <mergeCell ref="E781:N782"/>
    <mergeCell ref="O781:AK782"/>
    <mergeCell ref="C783:C784"/>
    <mergeCell ref="D783:D784"/>
    <mergeCell ref="E783:H783"/>
    <mergeCell ref="I783:L783"/>
    <mergeCell ref="M783:N783"/>
    <mergeCell ref="O783:R783"/>
    <mergeCell ref="S783:T783"/>
    <mergeCell ref="U783:Z783"/>
    <mergeCell ref="AA783:AB783"/>
    <mergeCell ref="AC749:AF750"/>
    <mergeCell ref="AG749:AH750"/>
    <mergeCell ref="AI749:AL750"/>
    <mergeCell ref="A752:B752"/>
    <mergeCell ref="C753:C765"/>
    <mergeCell ref="D753:D765"/>
    <mergeCell ref="A727:B727"/>
    <mergeCell ref="A730:Q738"/>
    <mergeCell ref="A746:AK746"/>
    <mergeCell ref="A747:B751"/>
    <mergeCell ref="C747:D748"/>
    <mergeCell ref="E747:N748"/>
    <mergeCell ref="O747:AL748"/>
    <mergeCell ref="C749:C751"/>
    <mergeCell ref="D749:D751"/>
    <mergeCell ref="E749:H750"/>
    <mergeCell ref="I749:L750"/>
    <mergeCell ref="M749:N750"/>
    <mergeCell ref="O749:R750"/>
    <mergeCell ref="S749:T750"/>
    <mergeCell ref="U749:Z750"/>
    <mergeCell ref="AA749:AB750"/>
    <mergeCell ref="AC713:AF713"/>
    <mergeCell ref="AG713:AH713"/>
    <mergeCell ref="AI713:AK713"/>
    <mergeCell ref="A715:B715"/>
    <mergeCell ref="C716:C726"/>
    <mergeCell ref="D716:D726"/>
    <mergeCell ref="A696:B696"/>
    <mergeCell ref="A698:Q706"/>
    <mergeCell ref="A710:AK710"/>
    <mergeCell ref="A711:B714"/>
    <mergeCell ref="C711:D712"/>
    <mergeCell ref="E711:N712"/>
    <mergeCell ref="O711:AK712"/>
    <mergeCell ref="C713:C714"/>
    <mergeCell ref="D713:D714"/>
    <mergeCell ref="E713:H713"/>
    <mergeCell ref="I713:L713"/>
    <mergeCell ref="M713:N713"/>
    <mergeCell ref="O713:R713"/>
    <mergeCell ref="S713:T713"/>
    <mergeCell ref="U713:Z713"/>
    <mergeCell ref="AA713:AB713"/>
    <mergeCell ref="AC679:AF680"/>
    <mergeCell ref="AG679:AH680"/>
    <mergeCell ref="AI679:AL680"/>
    <mergeCell ref="A682:B682"/>
    <mergeCell ref="C683:C695"/>
    <mergeCell ref="D683:D695"/>
    <mergeCell ref="A657:B657"/>
    <mergeCell ref="A660:Q668"/>
    <mergeCell ref="A676:AK676"/>
    <mergeCell ref="A677:B681"/>
    <mergeCell ref="C677:D678"/>
    <mergeCell ref="E677:N678"/>
    <mergeCell ref="O677:AL678"/>
    <mergeCell ref="C679:C681"/>
    <mergeCell ref="D679:D681"/>
    <mergeCell ref="E679:H680"/>
    <mergeCell ref="I679:L680"/>
    <mergeCell ref="M679:N680"/>
    <mergeCell ref="O679:R680"/>
    <mergeCell ref="S679:T680"/>
    <mergeCell ref="U679:Z680"/>
    <mergeCell ref="AA679:AB680"/>
    <mergeCell ref="B674:K674"/>
    <mergeCell ref="AC643:AF643"/>
    <mergeCell ref="AG643:AH643"/>
    <mergeCell ref="AI643:AK643"/>
    <mergeCell ref="A645:B645"/>
    <mergeCell ref="C646:C656"/>
    <mergeCell ref="D646:D656"/>
    <mergeCell ref="A626:B626"/>
    <mergeCell ref="A628:Q636"/>
    <mergeCell ref="A640:AK640"/>
    <mergeCell ref="A641:B644"/>
    <mergeCell ref="C641:D642"/>
    <mergeCell ref="E641:N642"/>
    <mergeCell ref="O641:AK642"/>
    <mergeCell ref="C643:C644"/>
    <mergeCell ref="D643:D644"/>
    <mergeCell ref="E643:H643"/>
    <mergeCell ref="I643:L643"/>
    <mergeCell ref="M643:N643"/>
    <mergeCell ref="O643:R643"/>
    <mergeCell ref="S643:T643"/>
    <mergeCell ref="U643:Z643"/>
    <mergeCell ref="AA643:AB643"/>
    <mergeCell ref="AC609:AF610"/>
    <mergeCell ref="AG609:AH610"/>
    <mergeCell ref="AI609:AL610"/>
    <mergeCell ref="A612:B612"/>
    <mergeCell ref="C613:C625"/>
    <mergeCell ref="D613:D625"/>
    <mergeCell ref="A587:B587"/>
    <mergeCell ref="A590:Q598"/>
    <mergeCell ref="A606:AK606"/>
    <mergeCell ref="A607:B611"/>
    <mergeCell ref="C607:D608"/>
    <mergeCell ref="E607:N608"/>
    <mergeCell ref="O607:AL608"/>
    <mergeCell ref="C609:C611"/>
    <mergeCell ref="D609:D611"/>
    <mergeCell ref="E609:H610"/>
    <mergeCell ref="I609:L610"/>
    <mergeCell ref="M609:N610"/>
    <mergeCell ref="O609:R610"/>
    <mergeCell ref="S609:T610"/>
    <mergeCell ref="U609:Z610"/>
    <mergeCell ref="AA609:AB610"/>
    <mergeCell ref="B604:K604"/>
    <mergeCell ref="AC565:AF565"/>
    <mergeCell ref="AG565:AH565"/>
    <mergeCell ref="AI565:AK565"/>
    <mergeCell ref="A567:B567"/>
    <mergeCell ref="C568:C586"/>
    <mergeCell ref="D568:D586"/>
    <mergeCell ref="A548:B548"/>
    <mergeCell ref="A550:Q558"/>
    <mergeCell ref="A562:AK562"/>
    <mergeCell ref="A563:B566"/>
    <mergeCell ref="C563:D564"/>
    <mergeCell ref="E563:N564"/>
    <mergeCell ref="O563:AK564"/>
    <mergeCell ref="C565:C566"/>
    <mergeCell ref="D565:D566"/>
    <mergeCell ref="E565:H565"/>
    <mergeCell ref="I565:L565"/>
    <mergeCell ref="M565:N565"/>
    <mergeCell ref="O565:R565"/>
    <mergeCell ref="S565:T565"/>
    <mergeCell ref="U565:Z565"/>
    <mergeCell ref="AA565:AB565"/>
    <mergeCell ref="AC531:AF532"/>
    <mergeCell ref="AG531:AH532"/>
    <mergeCell ref="AI531:AL532"/>
    <mergeCell ref="A534:B534"/>
    <mergeCell ref="C535:C547"/>
    <mergeCell ref="D535:D547"/>
    <mergeCell ref="A509:B509"/>
    <mergeCell ref="A512:Q520"/>
    <mergeCell ref="A528:AK528"/>
    <mergeCell ref="A529:B533"/>
    <mergeCell ref="C529:D530"/>
    <mergeCell ref="E529:N530"/>
    <mergeCell ref="O529:AL530"/>
    <mergeCell ref="C531:C533"/>
    <mergeCell ref="D531:D533"/>
    <mergeCell ref="E531:H532"/>
    <mergeCell ref="I531:L532"/>
    <mergeCell ref="M531:N532"/>
    <mergeCell ref="O531:R532"/>
    <mergeCell ref="S531:T532"/>
    <mergeCell ref="U531:Z532"/>
    <mergeCell ref="AA531:AB532"/>
    <mergeCell ref="AC482:AF482"/>
    <mergeCell ref="AG482:AH482"/>
    <mergeCell ref="AI482:AK482"/>
    <mergeCell ref="A484:B484"/>
    <mergeCell ref="C485:C508"/>
    <mergeCell ref="D485:D508"/>
    <mergeCell ref="A465:B465"/>
    <mergeCell ref="A467:Q475"/>
    <mergeCell ref="A479:AK479"/>
    <mergeCell ref="A480:B483"/>
    <mergeCell ref="C480:D481"/>
    <mergeCell ref="E480:N481"/>
    <mergeCell ref="O480:AK481"/>
    <mergeCell ref="C482:C483"/>
    <mergeCell ref="D482:D483"/>
    <mergeCell ref="E482:H482"/>
    <mergeCell ref="I482:L482"/>
    <mergeCell ref="M482:N482"/>
    <mergeCell ref="O482:R482"/>
    <mergeCell ref="S482:T482"/>
    <mergeCell ref="U482:Z482"/>
    <mergeCell ref="AA482:AB482"/>
    <mergeCell ref="AC448:AF449"/>
    <mergeCell ref="AG448:AH449"/>
    <mergeCell ref="AI448:AL449"/>
    <mergeCell ref="A451:B451"/>
    <mergeCell ref="C452:C464"/>
    <mergeCell ref="D452:D464"/>
    <mergeCell ref="A426:B426"/>
    <mergeCell ref="A429:Q437"/>
    <mergeCell ref="A445:AK445"/>
    <mergeCell ref="A446:B450"/>
    <mergeCell ref="C446:D447"/>
    <mergeCell ref="E446:N447"/>
    <mergeCell ref="O446:AL447"/>
    <mergeCell ref="C448:C450"/>
    <mergeCell ref="D448:D450"/>
    <mergeCell ref="E448:H449"/>
    <mergeCell ref="I448:L449"/>
    <mergeCell ref="M448:N449"/>
    <mergeCell ref="O448:R449"/>
    <mergeCell ref="S448:T449"/>
    <mergeCell ref="U448:Z449"/>
    <mergeCell ref="AA448:AB449"/>
    <mergeCell ref="B443:K443"/>
    <mergeCell ref="AC412:AF412"/>
    <mergeCell ref="AG412:AH412"/>
    <mergeCell ref="AI412:AK412"/>
    <mergeCell ref="A414:B414"/>
    <mergeCell ref="C415:C425"/>
    <mergeCell ref="D415:D425"/>
    <mergeCell ref="A395:B395"/>
    <mergeCell ref="A397:Q405"/>
    <mergeCell ref="A409:AK409"/>
    <mergeCell ref="A410:B413"/>
    <mergeCell ref="C410:D411"/>
    <mergeCell ref="E410:N411"/>
    <mergeCell ref="O410:AK411"/>
    <mergeCell ref="C412:C413"/>
    <mergeCell ref="D412:D413"/>
    <mergeCell ref="E412:H412"/>
    <mergeCell ref="I412:L412"/>
    <mergeCell ref="M412:N412"/>
    <mergeCell ref="O412:R412"/>
    <mergeCell ref="S412:T412"/>
    <mergeCell ref="U412:Z412"/>
    <mergeCell ref="AA412:AB412"/>
    <mergeCell ref="AC378:AF379"/>
    <mergeCell ref="AG378:AH379"/>
    <mergeCell ref="AI378:AL379"/>
    <mergeCell ref="A381:B381"/>
    <mergeCell ref="C382:C394"/>
    <mergeCell ref="D382:D394"/>
    <mergeCell ref="A356:B356"/>
    <mergeCell ref="A359:Q367"/>
    <mergeCell ref="A375:AK375"/>
    <mergeCell ref="A376:B380"/>
    <mergeCell ref="C376:D377"/>
    <mergeCell ref="E376:N377"/>
    <mergeCell ref="O376:AL377"/>
    <mergeCell ref="C378:C380"/>
    <mergeCell ref="D378:D380"/>
    <mergeCell ref="E378:H379"/>
    <mergeCell ref="I378:L379"/>
    <mergeCell ref="M378:N379"/>
    <mergeCell ref="O378:R379"/>
    <mergeCell ref="S378:T379"/>
    <mergeCell ref="U378:Z379"/>
    <mergeCell ref="AA378:AB379"/>
    <mergeCell ref="AC342:AF342"/>
    <mergeCell ref="AG342:AH342"/>
    <mergeCell ref="AI342:AK342"/>
    <mergeCell ref="A344:B344"/>
    <mergeCell ref="C345:C355"/>
    <mergeCell ref="D345:D355"/>
    <mergeCell ref="A325:B325"/>
    <mergeCell ref="A327:Q335"/>
    <mergeCell ref="A339:AK339"/>
    <mergeCell ref="A340:B343"/>
    <mergeCell ref="C340:D341"/>
    <mergeCell ref="E340:N341"/>
    <mergeCell ref="O340:AK341"/>
    <mergeCell ref="C342:C343"/>
    <mergeCell ref="D342:D343"/>
    <mergeCell ref="E342:H342"/>
    <mergeCell ref="I342:L342"/>
    <mergeCell ref="M342:N342"/>
    <mergeCell ref="O342:R342"/>
    <mergeCell ref="S342:T342"/>
    <mergeCell ref="U342:Z342"/>
    <mergeCell ref="AA342:AB342"/>
    <mergeCell ref="AC308:AF309"/>
    <mergeCell ref="AG308:AH309"/>
    <mergeCell ref="AI308:AL309"/>
    <mergeCell ref="A311:B311"/>
    <mergeCell ref="C312:C324"/>
    <mergeCell ref="D312:D324"/>
    <mergeCell ref="A286:B286"/>
    <mergeCell ref="A289:Q297"/>
    <mergeCell ref="A305:AK305"/>
    <mergeCell ref="A306:B310"/>
    <mergeCell ref="C306:D307"/>
    <mergeCell ref="E306:N307"/>
    <mergeCell ref="O306:AL307"/>
    <mergeCell ref="C308:C310"/>
    <mergeCell ref="D308:D310"/>
    <mergeCell ref="E308:H309"/>
    <mergeCell ref="I308:L309"/>
    <mergeCell ref="M308:N309"/>
    <mergeCell ref="O308:R309"/>
    <mergeCell ref="S308:T309"/>
    <mergeCell ref="U308:Z309"/>
    <mergeCell ref="AA308:AB309"/>
    <mergeCell ref="AC272:AF272"/>
    <mergeCell ref="AG272:AH272"/>
    <mergeCell ref="AI272:AK272"/>
    <mergeCell ref="A274:B274"/>
    <mergeCell ref="C275:C285"/>
    <mergeCell ref="D275:D285"/>
    <mergeCell ref="A255:B255"/>
    <mergeCell ref="A257:Q265"/>
    <mergeCell ref="A269:AK269"/>
    <mergeCell ref="A270:B273"/>
    <mergeCell ref="C270:D271"/>
    <mergeCell ref="E270:N271"/>
    <mergeCell ref="O270:AK271"/>
    <mergeCell ref="C272:C273"/>
    <mergeCell ref="D272:D273"/>
    <mergeCell ref="E272:H272"/>
    <mergeCell ref="I272:L272"/>
    <mergeCell ref="M272:N272"/>
    <mergeCell ref="O272:R272"/>
    <mergeCell ref="S272:T272"/>
    <mergeCell ref="U272:Z272"/>
    <mergeCell ref="AA272:AB272"/>
    <mergeCell ref="AC238:AF239"/>
    <mergeCell ref="AG238:AH239"/>
    <mergeCell ref="AI238:AL239"/>
    <mergeCell ref="A241:B241"/>
    <mergeCell ref="C242:C254"/>
    <mergeCell ref="D242:D254"/>
    <mergeCell ref="A216:B216"/>
    <mergeCell ref="A219:Q227"/>
    <mergeCell ref="A235:AK235"/>
    <mergeCell ref="A236:B240"/>
    <mergeCell ref="C236:D237"/>
    <mergeCell ref="E236:N237"/>
    <mergeCell ref="O236:AL237"/>
    <mergeCell ref="C238:C240"/>
    <mergeCell ref="D238:D240"/>
    <mergeCell ref="E238:H239"/>
    <mergeCell ref="I238:L239"/>
    <mergeCell ref="M238:N239"/>
    <mergeCell ref="O238:R239"/>
    <mergeCell ref="S238:T239"/>
    <mergeCell ref="U238:Z239"/>
    <mergeCell ref="AA238:AB239"/>
    <mergeCell ref="B233:N233"/>
    <mergeCell ref="AC197:AF197"/>
    <mergeCell ref="AG197:AH197"/>
    <mergeCell ref="AI197:AK197"/>
    <mergeCell ref="A199:B199"/>
    <mergeCell ref="C200:C215"/>
    <mergeCell ref="D200:D215"/>
    <mergeCell ref="A180:B180"/>
    <mergeCell ref="A194:AK194"/>
    <mergeCell ref="A195:B198"/>
    <mergeCell ref="C195:D196"/>
    <mergeCell ref="E195:N196"/>
    <mergeCell ref="O195:AK196"/>
    <mergeCell ref="C197:C198"/>
    <mergeCell ref="D197:D198"/>
    <mergeCell ref="E197:H197"/>
    <mergeCell ref="I197:L197"/>
    <mergeCell ref="M197:N197"/>
    <mergeCell ref="O197:R197"/>
    <mergeCell ref="S197:T197"/>
    <mergeCell ref="U197:Z197"/>
    <mergeCell ref="AA197:AB197"/>
    <mergeCell ref="A182:Q190"/>
    <mergeCell ref="AC163:AF164"/>
    <mergeCell ref="AG163:AH164"/>
    <mergeCell ref="AI163:AL164"/>
    <mergeCell ref="A166:B166"/>
    <mergeCell ref="C167:C179"/>
    <mergeCell ref="D167:D179"/>
    <mergeCell ref="A141:B141"/>
    <mergeCell ref="A144:Q152"/>
    <mergeCell ref="A160:AK160"/>
    <mergeCell ref="A161:B165"/>
    <mergeCell ref="C161:D162"/>
    <mergeCell ref="E161:N162"/>
    <mergeCell ref="O161:AL162"/>
    <mergeCell ref="C163:C165"/>
    <mergeCell ref="D163:D165"/>
    <mergeCell ref="E163:H164"/>
    <mergeCell ref="I163:L164"/>
    <mergeCell ref="M163:N164"/>
    <mergeCell ref="O163:R164"/>
    <mergeCell ref="S163:T164"/>
    <mergeCell ref="U163:Z164"/>
    <mergeCell ref="AA163:AB164"/>
    <mergeCell ref="B158:N158"/>
    <mergeCell ref="AC120:AF120"/>
    <mergeCell ref="AG120:AH120"/>
    <mergeCell ref="AI120:AK120"/>
    <mergeCell ref="A122:B122"/>
    <mergeCell ref="C123:C140"/>
    <mergeCell ref="D123:D140"/>
    <mergeCell ref="A103:B103"/>
    <mergeCell ref="A105:Q113"/>
    <mergeCell ref="A117:AK117"/>
    <mergeCell ref="A118:B121"/>
    <mergeCell ref="C118:D119"/>
    <mergeCell ref="E118:N119"/>
    <mergeCell ref="O118:AK119"/>
    <mergeCell ref="C120:C121"/>
    <mergeCell ref="D120:D121"/>
    <mergeCell ref="E120:H120"/>
    <mergeCell ref="I120:L120"/>
    <mergeCell ref="M120:N120"/>
    <mergeCell ref="O120:R120"/>
    <mergeCell ref="S120:T120"/>
    <mergeCell ref="U120:Z120"/>
    <mergeCell ref="AA120:AB120"/>
    <mergeCell ref="AG86:AH87"/>
    <mergeCell ref="AI86:AL87"/>
    <mergeCell ref="A89:B89"/>
    <mergeCell ref="C90:C102"/>
    <mergeCell ref="D90:D102"/>
    <mergeCell ref="B81:N81"/>
    <mergeCell ref="A83:AK83"/>
    <mergeCell ref="A84:B88"/>
    <mergeCell ref="C84:D85"/>
    <mergeCell ref="E84:N85"/>
    <mergeCell ref="O84:AL85"/>
    <mergeCell ref="C86:C88"/>
    <mergeCell ref="D86:D88"/>
    <mergeCell ref="E86:H87"/>
    <mergeCell ref="I86:L87"/>
    <mergeCell ref="M86:N87"/>
    <mergeCell ref="O86:R87"/>
    <mergeCell ref="S86:T87"/>
    <mergeCell ref="U86:Z87"/>
    <mergeCell ref="AA86:AB87"/>
    <mergeCell ref="AC86:AF87"/>
    <mergeCell ref="O43:AK44"/>
    <mergeCell ref="A30:Q38"/>
    <mergeCell ref="A43:B46"/>
    <mergeCell ref="C43:D44"/>
    <mergeCell ref="C45:C46"/>
    <mergeCell ref="D45:D46"/>
    <mergeCell ref="E45:H45"/>
    <mergeCell ref="I45:L45"/>
    <mergeCell ref="M45:N45"/>
    <mergeCell ref="S45:T45"/>
    <mergeCell ref="A42:AK42"/>
    <mergeCell ref="U45:Z45"/>
    <mergeCell ref="AA45:AB45"/>
    <mergeCell ref="AC45:AF45"/>
    <mergeCell ref="AG45:AH45"/>
    <mergeCell ref="E43:N44"/>
    <mergeCell ref="O45:R45"/>
    <mergeCell ref="U2639:Z2640"/>
    <mergeCell ref="AA2639:AB2640"/>
    <mergeCell ref="AC2639:AF2640"/>
    <mergeCell ref="AG2639:AH2640"/>
    <mergeCell ref="AI2639:AL2640"/>
    <mergeCell ref="A8:AK8"/>
    <mergeCell ref="E9:N10"/>
    <mergeCell ref="U11:Z12"/>
    <mergeCell ref="O11:R12"/>
    <mergeCell ref="M11:N12"/>
    <mergeCell ref="I11:L12"/>
    <mergeCell ref="E11:H12"/>
    <mergeCell ref="O9:AL10"/>
    <mergeCell ref="AI11:AL12"/>
    <mergeCell ref="S11:T12"/>
    <mergeCell ref="AA11:AB12"/>
    <mergeCell ref="AC11:AF12"/>
    <mergeCell ref="AG11:AH12"/>
    <mergeCell ref="A14:B14"/>
    <mergeCell ref="C15:C27"/>
    <mergeCell ref="D15:D27"/>
    <mergeCell ref="A9:B13"/>
    <mergeCell ref="C9:D10"/>
    <mergeCell ref="C11:C13"/>
    <mergeCell ref="A67:Q75"/>
    <mergeCell ref="A47:B47"/>
    <mergeCell ref="C48:C63"/>
    <mergeCell ref="D48:D63"/>
    <mergeCell ref="A64:B64"/>
    <mergeCell ref="A28:B28"/>
    <mergeCell ref="D11:D13"/>
    <mergeCell ref="AI45:AK45"/>
    <mergeCell ref="C2676:C2743"/>
    <mergeCell ref="D2676:D2743"/>
    <mergeCell ref="A2675:B2675"/>
    <mergeCell ref="B2634:L2635"/>
    <mergeCell ref="A2642:B2642"/>
    <mergeCell ref="C2643:C2655"/>
    <mergeCell ref="D2643:D2655"/>
    <mergeCell ref="A2656:B2656"/>
    <mergeCell ref="A2658:Q2666"/>
    <mergeCell ref="A2670:AK2670"/>
    <mergeCell ref="A2671:B2674"/>
    <mergeCell ref="C2671:D2672"/>
    <mergeCell ref="E2671:N2672"/>
    <mergeCell ref="O2671:AK2672"/>
    <mergeCell ref="C2673:C2674"/>
    <mergeCell ref="D2673:D2674"/>
    <mergeCell ref="E2673:H2673"/>
    <mergeCell ref="I2673:L2673"/>
    <mergeCell ref="M2673:N2673"/>
    <mergeCell ref="O2673:R2673"/>
    <mergeCell ref="S2673:T2673"/>
    <mergeCell ref="U2673:Z2673"/>
    <mergeCell ref="AA2673:AB2673"/>
    <mergeCell ref="AC2673:AF2673"/>
    <mergeCell ref="AG2673:AH2673"/>
    <mergeCell ref="AI2673:AK2673"/>
    <mergeCell ref="A2636:AK2636"/>
    <mergeCell ref="A2637:B2641"/>
    <mergeCell ref="C2637:D2638"/>
    <mergeCell ref="E2637:N2638"/>
    <mergeCell ref="O2639:R2640"/>
    <mergeCell ref="S2639:T2640"/>
  </mergeCells>
  <phoneticPr fontId="14" type="noConversion"/>
  <conditionalFormatting sqref="AE660">
    <cfRule type="expression" dxfId="104" priority="103">
      <formula>IF(AH657=AH626,"OK","BŁĄD")</formula>
    </cfRule>
    <cfRule type="expression" dxfId="103" priority="104">
      <formula>"""Błąd"""</formula>
    </cfRule>
    <cfRule type="expression" dxfId="102" priority="105">
      <formula>$AE$67</formula>
    </cfRule>
  </conditionalFormatting>
  <conditionalFormatting sqref="AE730">
    <cfRule type="expression" dxfId="101" priority="100">
      <formula>IF(AH727=AH696,"OK","BŁĄD")</formula>
    </cfRule>
    <cfRule type="expression" dxfId="100" priority="101">
      <formula>"""Błąd"""</formula>
    </cfRule>
    <cfRule type="expression" dxfId="99" priority="102">
      <formula>$AE$67</formula>
    </cfRule>
  </conditionalFormatting>
  <conditionalFormatting sqref="AE800">
    <cfRule type="expression" dxfId="98" priority="97">
      <formula>IF(AH797=AH766,"OK","BŁĄD")</formula>
    </cfRule>
    <cfRule type="expression" dxfId="97" priority="98">
      <formula>"""Błąd"""</formula>
    </cfRule>
    <cfRule type="expression" dxfId="96" priority="99">
      <formula>$AE$67</formula>
    </cfRule>
  </conditionalFormatting>
  <conditionalFormatting sqref="AE1026">
    <cfRule type="expression" dxfId="95" priority="88">
      <formula>IF(AH1023=AH992,"OK","BŁĄD")</formula>
    </cfRule>
    <cfRule type="expression" dxfId="94" priority="89">
      <formula>"""Błąd"""</formula>
    </cfRule>
    <cfRule type="expression" dxfId="93" priority="90">
      <formula>$AE$67</formula>
    </cfRule>
  </conditionalFormatting>
  <conditionalFormatting sqref="AE1166">
    <cfRule type="expression" dxfId="92" priority="82">
      <formula>IF(AH1163=AH1132,"OK","BŁĄD")</formula>
    </cfRule>
    <cfRule type="expression" dxfId="91" priority="83">
      <formula>"""Błąd"""</formula>
    </cfRule>
    <cfRule type="expression" dxfId="90" priority="84">
      <formula>$AE$67</formula>
    </cfRule>
  </conditionalFormatting>
  <conditionalFormatting sqref="AE1236">
    <cfRule type="expression" dxfId="89" priority="79">
      <formula>IF(AH1233=AH1202,"OK","BŁĄD")</formula>
    </cfRule>
    <cfRule type="expression" dxfId="88" priority="80">
      <formula>"""Błąd"""</formula>
    </cfRule>
    <cfRule type="expression" dxfId="87" priority="81">
      <formula>$AE$67</formula>
    </cfRule>
  </conditionalFormatting>
  <conditionalFormatting sqref="AE1306">
    <cfRule type="expression" dxfId="86" priority="76">
      <formula>IF(AH1303=AH1272,"OK","BŁĄD")</formula>
    </cfRule>
    <cfRule type="expression" dxfId="85" priority="77">
      <formula>"""Błąd"""</formula>
    </cfRule>
    <cfRule type="expression" dxfId="84" priority="78">
      <formula>$AE$67</formula>
    </cfRule>
  </conditionalFormatting>
  <conditionalFormatting sqref="AE1558">
    <cfRule type="expression" dxfId="83" priority="67">
      <formula>IF(AH1555=AH1524,"OK","BŁĄD")</formula>
    </cfRule>
    <cfRule type="expression" dxfId="82" priority="68">
      <formula>"""Błąd"""</formula>
    </cfRule>
    <cfRule type="expression" dxfId="81" priority="69">
      <formula>$AE$67</formula>
    </cfRule>
  </conditionalFormatting>
  <conditionalFormatting sqref="AE1628">
    <cfRule type="expression" dxfId="80" priority="64">
      <formula>IF(AH1625=AH1594,"OK","BŁĄD")</formula>
    </cfRule>
    <cfRule type="expression" dxfId="79" priority="65">
      <formula>"""Błąd"""</formula>
    </cfRule>
    <cfRule type="expression" dxfId="78" priority="66">
      <formula>$AE$67</formula>
    </cfRule>
  </conditionalFormatting>
  <conditionalFormatting sqref="AE1698">
    <cfRule type="expression" dxfId="77" priority="61">
      <formula>IF(AH1695=AH1664,"OK","BŁĄD")</formula>
    </cfRule>
    <cfRule type="expression" dxfId="76" priority="62">
      <formula>"""Błąd"""</formula>
    </cfRule>
    <cfRule type="expression" dxfId="75" priority="63">
      <formula>$AE$67</formula>
    </cfRule>
  </conditionalFormatting>
  <conditionalFormatting sqref="AE1768">
    <cfRule type="expression" dxfId="74" priority="58">
      <formula>IF(AH1765=AH1734,"OK","BŁĄD")</formula>
    </cfRule>
    <cfRule type="expression" dxfId="73" priority="59">
      <formula>"""Błąd"""</formula>
    </cfRule>
    <cfRule type="expression" dxfId="72" priority="60">
      <formula>$AE$67</formula>
    </cfRule>
  </conditionalFormatting>
  <conditionalFormatting sqref="AE1838">
    <cfRule type="expression" dxfId="71" priority="55">
      <formula>IF(AH1835=AH1804,"OK","BŁĄD")</formula>
    </cfRule>
    <cfRule type="expression" dxfId="70" priority="56">
      <formula>"""Błąd"""</formula>
    </cfRule>
    <cfRule type="expression" dxfId="69" priority="57">
      <formula>$AE$67</formula>
    </cfRule>
  </conditionalFormatting>
  <conditionalFormatting sqref="AE1909">
    <cfRule type="expression" dxfId="68" priority="52">
      <formula>IF(AH1906=AH1874,"OK","BŁĄD")</formula>
    </cfRule>
    <cfRule type="expression" dxfId="67" priority="53">
      <formula>"""Błąd"""</formula>
    </cfRule>
    <cfRule type="expression" dxfId="66" priority="54">
      <formula>$AE$67</formula>
    </cfRule>
  </conditionalFormatting>
  <conditionalFormatting sqref="AE1980">
    <cfRule type="expression" dxfId="65" priority="49">
      <formula>IF(AH1977=AH1945,"OK","BŁĄD")</formula>
    </cfRule>
    <cfRule type="expression" dxfId="64" priority="50">
      <formula>"""Błąd"""</formula>
    </cfRule>
    <cfRule type="expression" dxfId="63" priority="51">
      <formula>$AE$67</formula>
    </cfRule>
  </conditionalFormatting>
  <conditionalFormatting sqref="AE2050">
    <cfRule type="expression" dxfId="62" priority="46">
      <formula>IF(AH2047=AH2016,"OK","BŁĄD")</formula>
    </cfRule>
    <cfRule type="expression" dxfId="61" priority="47">
      <formula>"""Błąd"""</formula>
    </cfRule>
    <cfRule type="expression" dxfId="60" priority="48">
      <formula>$AE$67</formula>
    </cfRule>
  </conditionalFormatting>
  <conditionalFormatting sqref="AE2120">
    <cfRule type="expression" dxfId="59" priority="43">
      <formula>IF(AH2117=AH2086,"OK","BŁĄD")</formula>
    </cfRule>
    <cfRule type="expression" dxfId="58" priority="44">
      <formula>"""Błąd"""</formula>
    </cfRule>
    <cfRule type="expression" dxfId="57" priority="45">
      <formula>$AE$67</formula>
    </cfRule>
  </conditionalFormatting>
  <conditionalFormatting sqref="AE289">
    <cfRule type="expression" dxfId="56" priority="118">
      <formula>IF(AH286=AH255,"OK","BŁĄD")</formula>
    </cfRule>
    <cfRule type="expression" dxfId="55" priority="119">
      <formula>"""Błąd"""</formula>
    </cfRule>
    <cfRule type="expression" dxfId="54" priority="120">
      <formula>$AE$67</formula>
    </cfRule>
  </conditionalFormatting>
  <conditionalFormatting sqref="AE359">
    <cfRule type="expression" dxfId="53" priority="115">
      <formula>IF(AH356=AH325,"OK","BŁĄD")</formula>
    </cfRule>
    <cfRule type="expression" dxfId="52" priority="116">
      <formula>"""Błąd"""</formula>
    </cfRule>
    <cfRule type="expression" dxfId="51" priority="117">
      <formula>$AE$67</formula>
    </cfRule>
  </conditionalFormatting>
  <conditionalFormatting sqref="AE429">
    <cfRule type="expression" dxfId="50" priority="112">
      <formula>IF(AH426=AH395,"OK","BŁĄD")</formula>
    </cfRule>
    <cfRule type="expression" dxfId="49" priority="113">
      <formula>"""Błąd"""</formula>
    </cfRule>
    <cfRule type="expression" dxfId="48" priority="114">
      <formula>$AE$67</formula>
    </cfRule>
  </conditionalFormatting>
  <conditionalFormatting sqref="AE1096">
    <cfRule type="expression" dxfId="47" priority="85">
      <formula>IF(AH1093=AH1062,"OK","BŁĄD")</formula>
    </cfRule>
    <cfRule type="expression" dxfId="46" priority="86">
      <formula>"""Błąd"""</formula>
    </cfRule>
    <cfRule type="expression" dxfId="45" priority="87">
      <formula>$AE$67</formula>
    </cfRule>
  </conditionalFormatting>
  <conditionalFormatting sqref="AE2270">
    <cfRule type="expression" dxfId="44" priority="37">
      <formula>IF(AH2267=AH2236,"OK","BŁĄD")</formula>
    </cfRule>
    <cfRule type="expression" dxfId="43" priority="38">
      <formula>"""Błąd"""</formula>
    </cfRule>
    <cfRule type="expression" dxfId="42" priority="39">
      <formula>$AE$67</formula>
    </cfRule>
  </conditionalFormatting>
  <conditionalFormatting sqref="AE2340">
    <cfRule type="expression" dxfId="41" priority="34">
      <formula>IF(AH2337=AH2306,"OK","BŁĄD")</formula>
    </cfRule>
    <cfRule type="expression" dxfId="40" priority="35">
      <formula>"""Błąd"""</formula>
    </cfRule>
    <cfRule type="expression" dxfId="39" priority="36">
      <formula>$AE$67</formula>
    </cfRule>
  </conditionalFormatting>
  <conditionalFormatting sqref="AE2412">
    <cfRule type="expression" dxfId="38" priority="31">
      <formula>IF(AH2409=AH2376,"OK","BŁĄD")</formula>
    </cfRule>
    <cfRule type="expression" dxfId="37" priority="32">
      <formula>"""Błąd"""</formula>
    </cfRule>
    <cfRule type="expression" dxfId="36" priority="33">
      <formula>$AE$67</formula>
    </cfRule>
  </conditionalFormatting>
  <conditionalFormatting sqref="AE2482">
    <cfRule type="expression" dxfId="35" priority="28">
      <formula>IF(AH2479=AH2448,"OK","BŁĄD")</formula>
    </cfRule>
    <cfRule type="expression" dxfId="34" priority="29">
      <formula>"""Błąd"""</formula>
    </cfRule>
    <cfRule type="expression" dxfId="33" priority="30">
      <formula>$AE$67</formula>
    </cfRule>
  </conditionalFormatting>
  <conditionalFormatting sqref="AE2552">
    <cfRule type="expression" dxfId="32" priority="25">
      <formula>IF(AH2549=AH2518,"OK","BŁĄD")</formula>
    </cfRule>
    <cfRule type="expression" dxfId="31" priority="26">
      <formula>"""Błąd"""</formula>
    </cfRule>
    <cfRule type="expression" dxfId="30" priority="27">
      <formula>$AE$67</formula>
    </cfRule>
  </conditionalFormatting>
  <conditionalFormatting sqref="AE2622">
    <cfRule type="expression" dxfId="29" priority="22">
      <formula>IF(AH2619=AH2588,"OK","BŁĄD")</formula>
    </cfRule>
    <cfRule type="expression" dxfId="28" priority="23">
      <formula>"""Błąd"""</formula>
    </cfRule>
    <cfRule type="expression" dxfId="27" priority="24">
      <formula>$AE$67</formula>
    </cfRule>
  </conditionalFormatting>
  <conditionalFormatting sqref="AE590">
    <cfRule type="expression" dxfId="26" priority="316">
      <formula>IF(AH587=AH548,"OK","BŁĄD")</formula>
    </cfRule>
    <cfRule type="expression" dxfId="25" priority="317">
      <formula>"""Błąd"""</formula>
    </cfRule>
    <cfRule type="expression" dxfId="24" priority="318">
      <formula>$AE$67</formula>
    </cfRule>
  </conditionalFormatting>
  <conditionalFormatting sqref="AE881">
    <cfRule type="expression" dxfId="23" priority="319">
      <formula>IF(AH878=AH836,"OK","BŁĄD")</formula>
    </cfRule>
    <cfRule type="expression" dxfId="22" priority="320">
      <formula>"""Błąd"""</formula>
    </cfRule>
    <cfRule type="expression" dxfId="21" priority="321">
      <formula>$AE$67</formula>
    </cfRule>
  </conditionalFormatting>
  <conditionalFormatting sqref="AE67 AE956 AE219">
    <cfRule type="expression" dxfId="20" priority="322">
      <formula>IF(AH64=AH28,"OK","BŁĄD")</formula>
    </cfRule>
    <cfRule type="expression" dxfId="19" priority="323">
      <formula>"""Błąd"""</formula>
    </cfRule>
    <cfRule type="expression" dxfId="18" priority="324">
      <formula>$AE$67</formula>
    </cfRule>
  </conditionalFormatting>
  <conditionalFormatting sqref="AE512">
    <cfRule type="expression" dxfId="17" priority="334">
      <formula>IF(AH509=AH465,"OK","BŁĄD")</formula>
    </cfRule>
    <cfRule type="expression" dxfId="16" priority="335">
      <formula>"""Błąd"""</formula>
    </cfRule>
    <cfRule type="expression" dxfId="15" priority="336">
      <formula>$AE$67</formula>
    </cfRule>
  </conditionalFormatting>
  <conditionalFormatting sqref="AE144">
    <cfRule type="expression" dxfId="14" priority="346">
      <formula>IF(AH141=AH103,"OK","BŁĄD")</formula>
    </cfRule>
    <cfRule type="expression" dxfId="13" priority="347">
      <formula>"""Błąd"""</formula>
    </cfRule>
    <cfRule type="expression" dxfId="12" priority="348">
      <formula>$AE$67</formula>
    </cfRule>
  </conditionalFormatting>
  <conditionalFormatting sqref="AE1488">
    <cfRule type="expression" dxfId="11" priority="349">
      <formula>IF(AH1485=AH1451,"OK","BŁĄD")</formula>
    </cfRule>
    <cfRule type="expression" dxfId="10" priority="350">
      <formula>"""Błąd"""</formula>
    </cfRule>
    <cfRule type="expression" dxfId="9" priority="351">
      <formula>$AE$67</formula>
    </cfRule>
  </conditionalFormatting>
  <conditionalFormatting sqref="AE2200">
    <cfRule type="expression" dxfId="8" priority="352">
      <formula>IF(AH2197=AH2156,"OK","BŁĄD")</formula>
    </cfRule>
    <cfRule type="expression" dxfId="7" priority="353">
      <formula>"""Błąd"""</formula>
    </cfRule>
    <cfRule type="expression" dxfId="6" priority="354">
      <formula>$AE$67</formula>
    </cfRule>
  </conditionalFormatting>
  <conditionalFormatting sqref="AE1415">
    <cfRule type="expression" dxfId="5" priority="385">
      <formula>IF(AH1412=AH1342,"OK","BŁĄD")</formula>
    </cfRule>
    <cfRule type="expression" dxfId="4" priority="386">
      <formula>"""Błąd"""</formula>
    </cfRule>
    <cfRule type="expression" dxfId="3" priority="387">
      <formula>$AE$67</formula>
    </cfRule>
  </conditionalFormatting>
  <conditionalFormatting sqref="AE2747">
    <cfRule type="expression" dxfId="2" priority="388">
      <formula>IF(AH2744=AH2656,"OK","BŁĄD")</formula>
    </cfRule>
    <cfRule type="expression" dxfId="1" priority="389">
      <formula>"""Błąd"""</formula>
    </cfRule>
    <cfRule type="expression" dxfId="0" priority="390">
      <formula>$AE$67</formula>
    </cfRule>
  </conditionalFormatting>
  <pageMargins left="0.70866141732283472" right="0.70866141732283472" top="0.74803149606299213" bottom="0.74803149606299213" header="0.31496062992125984" footer="0.31496062992125984"/>
  <pageSetup paperSize="8" scale="10" fitToHeight="0" orientation="landscape" r:id="rId1"/>
  <ignoredErrors>
    <ignoredError sqref="O2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31.05.2016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paszosky</dc:creator>
  <cp:lastModifiedBy>fapa</cp:lastModifiedBy>
  <cp:lastPrinted>2016-05-18T09:56:58Z</cp:lastPrinted>
  <dcterms:created xsi:type="dcterms:W3CDTF">2015-09-09T09:21:11Z</dcterms:created>
  <dcterms:modified xsi:type="dcterms:W3CDTF">2016-06-22T08:48:38Z</dcterms:modified>
</cp:coreProperties>
</file>