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k\Documents\"/>
    </mc:Choice>
  </mc:AlternateContent>
  <bookViews>
    <workbookView xWindow="0" yWindow="0" windowWidth="24000" windowHeight="9600"/>
  </bookViews>
  <sheets>
    <sheet name="Mazowiec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3" i="1" l="1"/>
  <c r="M140" i="1"/>
  <c r="M138" i="1"/>
  <c r="M133" i="1"/>
  <c r="M131" i="1"/>
  <c r="M128" i="1"/>
  <c r="M124" i="1"/>
  <c r="M122" i="1"/>
  <c r="M120" i="1"/>
  <c r="M118" i="1"/>
  <c r="M110" i="1"/>
  <c r="M108" i="1"/>
  <c r="M106" i="1"/>
  <c r="M104" i="1"/>
  <c r="M95" i="1"/>
  <c r="M91" i="1"/>
  <c r="M88" i="1"/>
  <c r="M81" i="1"/>
  <c r="M80" i="1"/>
  <c r="M75" i="1"/>
  <c r="M67" i="1"/>
  <c r="M65" i="1"/>
  <c r="M63" i="1"/>
  <c r="M61" i="1"/>
  <c r="M54" i="1"/>
  <c r="M52" i="1"/>
  <c r="M50" i="1"/>
  <c r="M48" i="1"/>
  <c r="M46" i="1"/>
  <c r="M41" i="1"/>
  <c r="M37" i="1"/>
  <c r="M34" i="1"/>
</calcChain>
</file>

<file path=xl/sharedStrings.xml><?xml version="1.0" encoding="utf-8"?>
<sst xmlns="http://schemas.openxmlformats.org/spreadsheetml/2006/main" count="697" uniqueCount="368">
  <si>
    <t>Plan operacyjnyo KSOW na lata 2018-2019 (z wyłączeniem działania 8 Plan komunikacyjny) - województwo mazowieckie - grudzień 2018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</si>
  <si>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</si>
  <si>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</si>
  <si>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</si>
  <si>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</si>
  <si>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</si>
  <si>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</si>
  <si>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</si>
  <si>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</si>
  <si>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</si>
  <si>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</si>
  <si>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</si>
  <si>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</si>
  <si>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</si>
  <si>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</si>
  <si>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</si>
  <si>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</si>
  <si>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</si>
  <si>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</si>
  <si>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</si>
  <si>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</si>
  <si>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</si>
  <si>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</si>
  <si>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</si>
  <si>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</si>
  <si>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</si>
  <si>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</si>
  <si>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</si>
  <si>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</si>
  <si>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</si>
  <si>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</si>
  <si>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</si>
  <si>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</si>
  <si>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</si>
  <si>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</si>
  <si>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 xml:space="preserve">VI </t>
  </si>
  <si>
    <t xml:space="preserve">Wydawnictwo/broszura nt. KSOW </t>
  </si>
  <si>
    <t xml:space="preserve">podsumowanie dotychczasowej działalności KSOW w województwie mazowieckim oraz wskazanie kierunków działań na przyszłość, prezentacja dobrych praktyk </t>
  </si>
  <si>
    <t>opracowanie, druk i dystrybucja wydawnictwa/broszury nt. KSOW</t>
  </si>
  <si>
    <t xml:space="preserve">liczba wydanych broszur, artykułów, publikacji itp. </t>
  </si>
  <si>
    <t>7500</t>
  </si>
  <si>
    <t xml:space="preserve">ogół społeczeństwa ze szczególnym uwzględnieniem mieszkańców obszarów wiejskich województwa mazowieckiego </t>
  </si>
  <si>
    <t>II-IV</t>
  </si>
  <si>
    <t xml:space="preserve">Urząd Marszałkowski  Województwa Mazowieckiego w Warszawie </t>
  </si>
  <si>
    <t>ul. Jagiellońska 26, 03-719 Warszawa</t>
  </si>
  <si>
    <t>Konkurs na najaktywniejsze sołectwo</t>
  </si>
  <si>
    <t xml:space="preserve">pobudzenie aktywności lokalnej i nagrodzenie dobrych praktyk w zakresie rozwoju "małych ojczyzn" i wykorzystania funduszu sołeckiego </t>
  </si>
  <si>
    <t>konkurs z nagrodami</t>
  </si>
  <si>
    <t xml:space="preserve">liczba konkursów </t>
  </si>
  <si>
    <t>1</t>
  </si>
  <si>
    <t>sołtysi, rolnicy z Mazowsza</t>
  </si>
  <si>
    <t>I-IV</t>
  </si>
  <si>
    <t>liczba uczestników konkursu</t>
  </si>
  <si>
    <t>minimum 15 maksimum 50</t>
  </si>
  <si>
    <t xml:space="preserve">liczba plakatów </t>
  </si>
  <si>
    <t>0</t>
  </si>
  <si>
    <t>III</t>
  </si>
  <si>
    <t>Wizyta studyjna dla sołtysów - producentów rolnych i potencjalnych producentów rolnych</t>
  </si>
  <si>
    <t xml:space="preserve">promocja spółdzielczości i realizacji przez rolników wspólnych inwestycji w łańcuchu żywnościowym </t>
  </si>
  <si>
    <t>wizyta studyjna - element towarzyszący konkursowi na najaktywniejsze sołectwo, promocja spółdzielczości na obszarach wiejskich</t>
  </si>
  <si>
    <t>liczba wyjazdów/wizyt studyjnych/wymian eksperckich</t>
  </si>
  <si>
    <t>III-IV</t>
  </si>
  <si>
    <t>liczba uczestników wyjazdów/wizyt studyjnych/wymian eksperckich</t>
  </si>
  <si>
    <t>II,III,IV, V,VI</t>
  </si>
  <si>
    <t>Kampania promocyjna „WIEŚci z Mazowsza” cz.1</t>
  </si>
  <si>
    <t xml:space="preserve">promocja działań podejmowanych na obszarach wiejskich wraz z informowaniem o nich społeczeństwa ze szczególnym uwzględnieniem wsparcia współpracy w sektorze rolnym i realizacji przez rolników wspólnych inwestycji, wspieranie rozwoju przedsiębiorczości na obszarach wiejskich, promocja jakości życia na wsi oraz wsi jako miejsca do życia i rozwoju zawodowego, wspieranie rozwoju społeczeństwa cyfrowego na obszarach wiejskich </t>
  </si>
  <si>
    <r>
      <t>audycje na kanale YouTube, profil w mediach społecznościowych</t>
    </r>
    <r>
      <rPr>
        <sz val="11"/>
        <color theme="1"/>
        <rFont val="Calibri"/>
        <family val="2"/>
        <charset val="238"/>
        <scheme val="minor"/>
      </rPr>
      <t xml:space="preserve">, spot promocyjny  </t>
    </r>
  </si>
  <si>
    <t>liczba działań promocyjnych w mediach</t>
  </si>
  <si>
    <t>minimum 8 maksimum 23</t>
  </si>
  <si>
    <t>mieszkańcy województwa mazowieckiego, w szczególności zainteresowani tematyką rolną oraz zagadnieniami z nimi związanymi, m.in. rolnicy, mieszkańcy obszarów wiejskich, władze samorządowe, organizacje rolnicze</t>
  </si>
  <si>
    <t>liczba wykorzystanych innych narzędzi komunikacji dla informacji lub promocji lub upowszechniania dobrych praktyk, np. mediów społecznościowych</t>
  </si>
  <si>
    <t>minimum 3 maksimum 5</t>
  </si>
  <si>
    <t xml:space="preserve">Prezentacje targowe </t>
  </si>
  <si>
    <t>promocja produktów tradycyjnych i regionalnych oraz walorów agroturystycznych mazowieckiej wsi</t>
  </si>
  <si>
    <t xml:space="preserve">stoisko wystawiennicze na targach, mazowieckie koło fortuny z nagrodami - materiałami promocyjnymi, wykonanymi na potrzeby tej operacji </t>
  </si>
  <si>
    <t>liczba targów, wystaw, jarmarków, festynów, dożynek</t>
  </si>
  <si>
    <t>minimum 1 maksimum 3</t>
  </si>
  <si>
    <t>współwystawcy i odwiedzający targi</t>
  </si>
  <si>
    <t>liczba kompletów promocyjnych (tylko gadżety)</t>
  </si>
  <si>
    <t>minimum 200 maksimum 1000</t>
  </si>
  <si>
    <t xml:space="preserve">Broszura Smaki Mazowsza </t>
  </si>
  <si>
    <t xml:space="preserve">promocja produktów tradycyjnych i regionalnych w tym Sieci Dziedzictwa Kulinarnego Mazowsze oraz Listy Produktów Tradycyjnych </t>
  </si>
  <si>
    <t>opracowanie, druk i dystrybucja broszury</t>
  </si>
  <si>
    <t>minimum 5000 maksimum 15000</t>
  </si>
  <si>
    <t>Urząd Marszałkowski  Województwa Mazowieckiego w Warszawie</t>
  </si>
  <si>
    <t xml:space="preserve">Dożynki Województwa Mazowieckiego </t>
  </si>
  <si>
    <t>promocja produktów tradycyjnych i regionalnych oraz tradycji mazowieckiej wsi</t>
  </si>
  <si>
    <r>
      <rPr>
        <sz val="11"/>
        <color theme="1"/>
        <rFont val="Calibri"/>
        <family val="2"/>
        <charset val="238"/>
        <scheme val="minor"/>
      </rPr>
      <t xml:space="preserve">stoisko wystawiennicze na dożynkach, kalendarze na 2019 rok, wykonane na potrzeby tej operacji </t>
    </r>
  </si>
  <si>
    <t xml:space="preserve">uczestnicy dożynek województwa mazowieckiego </t>
  </si>
  <si>
    <t>liczba kalendarzy</t>
  </si>
  <si>
    <t>584</t>
  </si>
  <si>
    <t xml:space="preserve">Konkurs na najaktywniejszą liderkę wiejską w województwie mazowieckim </t>
  </si>
  <si>
    <t xml:space="preserve">popularyzacja dobrych praktyk w zakresie działalności kobiet na obszarach wiejskich </t>
  </si>
  <si>
    <t>mieszkańcy obszarów wiejskich, liderki obszarów wiejskich Mazowsza</t>
  </si>
  <si>
    <t xml:space="preserve">liczba uczestników konkursów </t>
  </si>
  <si>
    <t>minimum 10; maksimum 40</t>
  </si>
  <si>
    <t xml:space="preserve">Konkurs na najlepszą orkiestrę dętą Krajowej Sieci Obszarów Wiejskich w województwie mazowieckim </t>
  </si>
  <si>
    <t>popularyzacja dobrych praktyk w zakresie  zachowania dziedzictwa kulturalnego poprzez kultywowanie tradycji pokoleniowej i rozwój działalności orkiestr dętych</t>
  </si>
  <si>
    <t>mieszkańcy Mazowsza, orkiestry dęte z Mazowsza</t>
  </si>
  <si>
    <t>minimum 300; maksimum 500</t>
  </si>
  <si>
    <t>100</t>
  </si>
  <si>
    <t xml:space="preserve">liczba zaproszeń </t>
  </si>
  <si>
    <t>50</t>
  </si>
  <si>
    <t xml:space="preserve">liczba banerów </t>
  </si>
  <si>
    <t>2</t>
  </si>
  <si>
    <t>XII Mazowiecki Kongres Rozwoju Obszarów Wiejskich</t>
  </si>
  <si>
    <t>stworzenie możliwości współpracy 
i wymiany doświadczeń dla wszystkich instytucji działających na rzecz rozwoju obszarów wiejskich na poziomie lokalnym, regionalnym</t>
  </si>
  <si>
    <t>kongres tematyczny</t>
  </si>
  <si>
    <t>liczba konferencji, spotkań, seminariów</t>
  </si>
  <si>
    <t>beneficjenci i potencjalni beneficjenci środków UE</t>
  </si>
  <si>
    <t>liczba uczestników  konferencji, spotkań, seminariów</t>
  </si>
  <si>
    <t>minimum 150 maksimum 270</t>
  </si>
  <si>
    <t>liczba kompletów: materiałów promocyjnych (tylko gadżety)</t>
  </si>
  <si>
    <t>Wkładka tematyczna do gazet</t>
  </si>
  <si>
    <t xml:space="preserve">dotarcie z informacją nt. dobrych praktyk na rzecz rozwoju obszarów wiejskich  </t>
  </si>
  <si>
    <t xml:space="preserve">jedna wkładka tematyczna w maksymalnie sześciu gazetach regionalnych </t>
  </si>
  <si>
    <t>partnerzy i potencjalni partnerzy KSOW, mieszkańcy Mazowsza</t>
  </si>
  <si>
    <t>VI</t>
  </si>
  <si>
    <t>"Aktywizacja mieszkańców obszarów wiejskich" - Wyjazd studyjno-szkoleniowy</t>
  </si>
  <si>
    <t>wzrost poziomu aktywności mieszkańców obszaru LGD Zielone Mosty Narwi oraz podejmowania inicjatyw w zakresie rozwoju obszarów wiejskich w tym przedsiębiorczości na obszarach wiejskich</t>
  </si>
  <si>
    <t xml:space="preserve">wyjazd studyjny </t>
  </si>
  <si>
    <t xml:space="preserve">liczba wyjazdów studyjnych </t>
  </si>
  <si>
    <t xml:space="preserve">przedstawiciele LGD Zielone Mosty Narwi, lokalni liderzy, przedstawiciele partnera projektu </t>
  </si>
  <si>
    <t xml:space="preserve"> Zielone Mosty Narwi </t>
  </si>
  <si>
    <t>Al. Jana Pawła II 1, 06-121 Pokrzywnica</t>
  </si>
  <si>
    <t xml:space="preserve">liczba uczestników wyjazdów studyjnych </t>
  </si>
  <si>
    <t>38</t>
  </si>
  <si>
    <t>II</t>
  </si>
  <si>
    <t>Cudze chwalicie swego nie znacie - tradycje kulinarne południowego Mazowsza</t>
  </si>
  <si>
    <t>zwiększenie rentowności gospodarstw produkujących i przetwarzających żywność poprzez promocję marki produktu tradycyjnego, zwiększenie oferty tych produktów i ich konkurencyjności w stosunku do innych rodzajów rolnictwa na terenie własnego regionu oraz innych regionów</t>
  </si>
  <si>
    <t>seminarium, publikacja</t>
  </si>
  <si>
    <t>liczba seminariów</t>
  </si>
  <si>
    <t>właściciele gospodarstw wytwarzających produkty tradycyjne, Koła Gospodyń Wiejskich, stowarzyszenia, producenci żywności</t>
  </si>
  <si>
    <t>Mazowiecki Ośrodek Doradztwa Rolniczego z siedzibą w Warszawie</t>
  </si>
  <si>
    <t xml:space="preserve">ul. Czereśniowa 98, 02-456 Warszawa </t>
  </si>
  <si>
    <t>liczba uczestników seminariów</t>
  </si>
  <si>
    <t xml:space="preserve">liczba publikacji </t>
  </si>
  <si>
    <t>1000</t>
  </si>
  <si>
    <t xml:space="preserve">Innowacyjność w rozwoju przedsiębiorczości na obszarach wiejskich </t>
  </si>
  <si>
    <t xml:space="preserve">aktywizacja właścicieli gospodarstw agroturystycznych do zwiększenia dochodowości gospodarstw poprzez wprowadzenie bogatej oferty usługowej </t>
  </si>
  <si>
    <t xml:space="preserve">szkolenie, wizyta studyjna </t>
  </si>
  <si>
    <t xml:space="preserve">liczba szkoleń </t>
  </si>
  <si>
    <t xml:space="preserve">właściciele gospodarstw agroturystycznych, obiektów turystyki wiejskiej lub będących w trakcie założenia takiej działalności  </t>
  </si>
  <si>
    <t xml:space="preserve">liczba uczestników szkoleń </t>
  </si>
  <si>
    <t>30</t>
  </si>
  <si>
    <t>XIII Jesienny Jarmark "Od pola do stołu"</t>
  </si>
  <si>
    <t>aktywizacja mieszkańców wsi do podejmowania inicjatyw w zakresie poszukiwania alternatywnych rozwiązań dla biznesu, promocji małych rodzinnych firm</t>
  </si>
  <si>
    <t xml:space="preserve">konferencja, konkurs </t>
  </si>
  <si>
    <t xml:space="preserve">liczba konferencji </t>
  </si>
  <si>
    <t>mieszkańcy północnego Mazowsza w tym mieszkańcy obszarów wiejskich, osoby szukające alternatywnych rozwiązań dla biznesu</t>
  </si>
  <si>
    <t>liczba uczestników konferencji</t>
  </si>
  <si>
    <t>liczba uczestników konkursów</t>
  </si>
  <si>
    <t>150</t>
  </si>
  <si>
    <t>liczba targów,imprez plenerowych/ wystaw</t>
  </si>
  <si>
    <t>Przetwórstwo mleka na poziomie własnego gospodarstwa - warsztaty serowarskie</t>
  </si>
  <si>
    <t xml:space="preserve">zwiększenie udziału gospodarstw zainteresowanych wprowadzeniem przetwórstwa na poziomie własnego gospodarstwa w ramach rozwoju przedsiębiorczości na obszarach wiejskich </t>
  </si>
  <si>
    <t xml:space="preserve">warsztat </t>
  </si>
  <si>
    <t xml:space="preserve">liczba warsztatów </t>
  </si>
  <si>
    <t>3</t>
  </si>
  <si>
    <t xml:space="preserve">właściciele gospodarstw rolnych </t>
  </si>
  <si>
    <t xml:space="preserve">liczba uczestników warsztatów </t>
  </si>
  <si>
    <t>60</t>
  </si>
  <si>
    <t>IV</t>
  </si>
  <si>
    <t>IV Mazowiecka Konferencja Pszczelarska "Ratujmy pszczoły"</t>
  </si>
  <si>
    <t xml:space="preserve">utrzymanie prawidłowego poziomu populacji pszczoły miodnej w województwie mazowieckim poprzez przekazanie wiedzy na temat odpowiedniej gospodarki pasiecznej, zwalczanie chorób i szkodników, wsparcie rynku produktów pszczelarskich </t>
  </si>
  <si>
    <t xml:space="preserve">konferencja </t>
  </si>
  <si>
    <t xml:space="preserve">pszczelarze, rolnicy, mieszkańcy obszarów wiejskich </t>
  </si>
  <si>
    <t>80</t>
  </si>
  <si>
    <t>Gospodarstwo opiekuńcze - dla seniorów opieka, a dla rolników nowe możliwości</t>
  </si>
  <si>
    <t xml:space="preserve">stworzenie koncepcji rozwoju gospodarstw agroturystyki i turystyki wiejskiej poprzez alternatywne źródła poprawy ich dochodowości, zwiększenie oferty dla klienta </t>
  </si>
  <si>
    <t xml:space="preserve">przedstawiciele gospodarstw agroturystyki i turystyki wiejskiej </t>
  </si>
  <si>
    <t>120</t>
  </si>
  <si>
    <t>Sprawdzone u sąsiada u nas też zadziała</t>
  </si>
  <si>
    <t xml:space="preserve">zapoznanie z nowymi technologiami i innowacyjnymi rozwiązaniami oraz uwarunkowaniami organizacyjnymi wynikającymi z rodzaju prowadzonej działalności rolniczej o zróżnicowanych kierunkach w tym rolnictwie ekologicznym </t>
  </si>
  <si>
    <t xml:space="preserve">wizyta studyjna </t>
  </si>
  <si>
    <t xml:space="preserve">rolnicy, producenci rolni, doradcy rolni, przedstawiciele LGD </t>
  </si>
  <si>
    <t>Mazowiecka Izba Rolnicza</t>
  </si>
  <si>
    <t>Parzniew, ul.Wolności 2, 05-804 Brwinów</t>
  </si>
  <si>
    <t>45</t>
  </si>
  <si>
    <t>Konferencja organizowana podczas XX Dni Kukurydzy i Buraka</t>
  </si>
  <si>
    <t xml:space="preserve">doskonalenie wiedzy rolników w zakresie zapobiegania i zwalczania chwastów w uprawie kukurydzy i buraka cukrowego </t>
  </si>
  <si>
    <t xml:space="preserve">konferencja, materiał drukowany </t>
  </si>
  <si>
    <t>rolnicy uprawiający kukurydzę, buraka cukrowego</t>
  </si>
  <si>
    <t xml:space="preserve">liczba uczestników konferencji </t>
  </si>
  <si>
    <t xml:space="preserve">liczba materiałów konferencyjnych </t>
  </si>
  <si>
    <t>I</t>
  </si>
  <si>
    <t>Tradycje polskiej wsi</t>
  </si>
  <si>
    <t>ochrona i zachowanie ciągłości tradycyjnych zawodów polskiej wsi</t>
  </si>
  <si>
    <t>seminarium, impreza plenerowa, film</t>
  </si>
  <si>
    <t xml:space="preserve">mieszkańcy obszarów wiejskich Mazowsza </t>
  </si>
  <si>
    <t>Stowarzyszenie Lokalna Grupa Działania Razem dla Rozwoju</t>
  </si>
  <si>
    <t>ul. Rębowska 52 lokal 3,4,6, 09-450 Wyszogród</t>
  </si>
  <si>
    <t xml:space="preserve">liczba filmów </t>
  </si>
  <si>
    <t>Ochrona pszczół - to się opłaca</t>
  </si>
  <si>
    <t xml:space="preserve">podniesienie jakości działań w pszczelarstwie poprzez propagowanie dobrych praktyk rolniczych na obszarach wiejskich </t>
  </si>
  <si>
    <t xml:space="preserve">pszczelarze, rolnicy, doradcy </t>
  </si>
  <si>
    <t>75</t>
  </si>
  <si>
    <t>Bierzmy przykład ze świętokrzyskiego - wyjazd studyjny gospodyń wiejskich z gminy Krasnosielc</t>
  </si>
  <si>
    <t>zwiększenie kompetencji oraz wzrost aktywności społecznej i kulturalnej kobiet zamieszkujących obszary wiejskie</t>
  </si>
  <si>
    <t xml:space="preserve">gospodynie wiejskie z gminy Krasnosielc </t>
  </si>
  <si>
    <t>Gmina Krasnosielc</t>
  </si>
  <si>
    <t xml:space="preserve">ul. Rynek 40, 06-212 Krasnosielc </t>
  </si>
  <si>
    <t>Nowoczesne technologie w uprawie zbóż</t>
  </si>
  <si>
    <t>przygotowanie rolników, doradców rolniczych, pracowników izb rolniczych do podejmowania działań prowadzących do wdrożenia innowacyjnych rozwiązań w technologii uprawy zbóż w gospodarstwach rolnych</t>
  </si>
  <si>
    <t>szkolenie</t>
  </si>
  <si>
    <t>rolnicy i doradcy rolni</t>
  </si>
  <si>
    <t>Lokalna żywność od rolnika bez pośrednika</t>
  </si>
  <si>
    <t xml:space="preserve">wspieranie współpracy w sektorze rolnym poprzez upowszechnienie kompleksowej wiedzy w zakresie organizacji łańcucha dostaw żywności, w tym przetwarzania i wprowadzania do obrotu produktów rolnych </t>
  </si>
  <si>
    <t>szkolenie, wyjazd studyjny, stoisko wystawiennicze, materiał drukowany, film</t>
  </si>
  <si>
    <t>rolnicy, przedsiębiorcy, przedstawiciele jednostek samorządu terytorialnego, organizacji pozarządowych, mieszkańcy obszarów wiejskich, przedstawiciele LGD</t>
  </si>
  <si>
    <t>Lokalna Grupa Działania Przyjazne Mazowsze</t>
  </si>
  <si>
    <t>ul. Sienkiewicza 11, 09-100 Płońsk</t>
  </si>
  <si>
    <t>40</t>
  </si>
  <si>
    <t>20</t>
  </si>
  <si>
    <t xml:space="preserve">liczba stoisk wystawienniczych na imprezie plenerowej </t>
  </si>
  <si>
    <t>liczba broszur</t>
  </si>
  <si>
    <t>liczba filmów</t>
  </si>
  <si>
    <t xml:space="preserve">liczba płyt z nagranym filmem </t>
  </si>
  <si>
    <t>500</t>
  </si>
  <si>
    <t>V Jarmark Raciąski - operacja o charakterze wystawienniczym</t>
  </si>
  <si>
    <t xml:space="preserve">aktywizacja mieszkańców wsi na rzecz podejmowania inicjatyw w zakresie rozwoju obszarów wiejskich, informowanie o polityce rozwoju obszarów wiejskich i o możliwościach finansowania, a także pozyskiwanie nowych beneficjentów PROW 2014-2020 </t>
  </si>
  <si>
    <t xml:space="preserve">impreza plenerowa - jarmark, materiał drukowany, film promocyjny </t>
  </si>
  <si>
    <t>mieszkańcy Miasta i Gminy Raciąż, powiatu płońskiego, mieszkańcy Mazowsza</t>
  </si>
  <si>
    <t xml:space="preserve">Miejskie Centrum Kultury, Sportu i Rekreacji im. Ryszarda Kaczorowskiego w Raciążu </t>
  </si>
  <si>
    <t>ul. Parkowa 14, 09-140 Raciąż</t>
  </si>
  <si>
    <t xml:space="preserve">liczba  filmów promocyjnych  </t>
  </si>
  <si>
    <t>liczba stron internetowych, na których zostanie zamieszczony film promocyjny</t>
  </si>
  <si>
    <t>liczba ulotek</t>
  </si>
  <si>
    <t>10 000</t>
  </si>
  <si>
    <t>Udział w Targach Turystycznych Wypoczynek 2018 Toruński Festiwal Smaków</t>
  </si>
  <si>
    <t>prezentacja osiągnięć i promocja polskiej wsi w kraju (elementy kulinarne i agroturystyczne) poprzez udział w Targach turystycznych Wypoczynek 2018 Toruński Festiwal Smaków; operacja daje możliwość wymiany doświadczeń oraz niesie za sobą wartość aktywizującą</t>
  </si>
  <si>
    <t>udział w targach - stoisko wystawiennicze</t>
  </si>
  <si>
    <t>Koła Gospodyń Wiejskich działające na terenie Miasta i Gminy Serock, gospodarstwa agroturystyczne, przedstawiciele urzędu Miasta i Gminy Serock</t>
  </si>
  <si>
    <t>Miasto i Gmina Serock</t>
  </si>
  <si>
    <t>ul. Rynek 21, 05-140 Serock</t>
  </si>
  <si>
    <t xml:space="preserve">Organizacja targów "Kurpiowskie targi rolnicze" w Ostrołęce </t>
  </si>
  <si>
    <t>organizacja targów rolniczych oraz przeprowadzenie konkursu z zakresu wiedzy o rolnictwie ekologicznym i kulturze regionu kurpiowskiego</t>
  </si>
  <si>
    <t xml:space="preserve">targi, publikacja/materiał drukowany, konkurs </t>
  </si>
  <si>
    <t xml:space="preserve">mieszkańcy Ostrołęki i obszarów wiejskich północno-wschodniego Mazowsza </t>
  </si>
  <si>
    <t>300</t>
  </si>
  <si>
    <t>liczba publikacji</t>
  </si>
  <si>
    <t xml:space="preserve">liczba ulotek </t>
  </si>
  <si>
    <t>XIX Mazowieckie Dni Rolnictwa - prezentacja osiągnięć, promocji polskiej wsi</t>
  </si>
  <si>
    <t>promocja polskich produktów żywnościowych, kultury wiejskiej, dziedzictwa kulturowego i nowych technologii; operacja niesie ze sobą wartość edukacyjną, marketingową oraz aktywizacyjną i promocyjną</t>
  </si>
  <si>
    <t xml:space="preserve">impreza plenerowa, publikacja, prezentacja potraw i produktów tradycyjnych połączona z degustacją </t>
  </si>
  <si>
    <t>rolnicy i mieszkańcy obszarów wiejskich, hodowcy oraz producenci maszyn, środków produkcji rolnej</t>
  </si>
  <si>
    <t>I-III</t>
  </si>
  <si>
    <t>1500</t>
  </si>
  <si>
    <t xml:space="preserve">liczba osób skorzystających z degustacji potraw i produktów tradycyjnych </t>
  </si>
  <si>
    <t>XVI Warszawskie Święto Chleba</t>
  </si>
  <si>
    <t>prezentacja i promocja produktów regionalnych oraz żywności o wysokiej jakości, informowanie o PROW 2014-2020</t>
  </si>
  <si>
    <t xml:space="preserve">impreza plenerowa, materiał drukowany, baner </t>
  </si>
  <si>
    <t xml:space="preserve">liczba wystawców na imprezie plenerowej </t>
  </si>
  <si>
    <t>10</t>
  </si>
  <si>
    <t>rodziny z dziećmi, rolnicy, turyści, przedsiębiorcy z sektora rolno-spożywczego grupy wytwórców i producentów rolnych, przedstawiciele samorządów lokalnych i instytucji administracji rządowej, mieszkańcy Mazowsza</t>
  </si>
  <si>
    <t>Centralna Biblioteka Rolnicza im. Michała Oczapowskiego</t>
  </si>
  <si>
    <t>ul. Krakowskie Przedmieście 66,
00-950 Warszawa, skrytka pocztowa 360</t>
  </si>
  <si>
    <t xml:space="preserve">liczba dni targowych imprezy plenerowej </t>
  </si>
  <si>
    <t>liczba banerów</t>
  </si>
  <si>
    <t>1,3,5</t>
  </si>
  <si>
    <t>Organizacja IX Festiwalu Aktywności Społecznej i Kulturalnej Sołectw</t>
  </si>
  <si>
    <t>aktywizacja mieszkańców obszaru LGD Zalew Zegrzyński, promocja lokalnego dziedzictwa kulturowego, historycznego, przyrodniczego, gospodarczego i kulinarnego</t>
  </si>
  <si>
    <t xml:space="preserve">impreza plenerowa - festiwal, stoisko wystawiennicze na imprezie plenerowej, materiał drukowany, banery i bilbordy, spot </t>
  </si>
  <si>
    <t>mieszkańcy obszaru LGD Zalew Zegrzyński, turyści</t>
  </si>
  <si>
    <t>Lokalna Grupa Działania Zalew Zegrzyński</t>
  </si>
  <si>
    <t>ul. Sikorskiego 11 /413, 05-119 Legionowo</t>
  </si>
  <si>
    <t>700</t>
  </si>
  <si>
    <t>8</t>
  </si>
  <si>
    <t>liczba bilbordów</t>
  </si>
  <si>
    <t>12</t>
  </si>
  <si>
    <t xml:space="preserve">liczba spotów </t>
  </si>
  <si>
    <t xml:space="preserve">liczba emisji spotów </t>
  </si>
  <si>
    <t>5760</t>
  </si>
  <si>
    <t xml:space="preserve">liczba ogłoszeń w prasie </t>
  </si>
  <si>
    <t>Gospodarstwa opiekuńcze szansa dla rozwoju obszarów wiejskich</t>
  </si>
  <si>
    <t>aktywizacja mieszkańców wsi na rzecz podejmowania inicjatyw w zakresie rozwoju obszarów wiejskich, w tym tworzenia i funkcjonowania gospodarstw opiekuńczych oraz kreowania miejsc pracy na terenach wiejskich</t>
  </si>
  <si>
    <t>rolnicy, mieszkańcy obszarów wiejskich, właściciele gospodarstw agroturystycznych i obiektów turystyki wiejskiej, pracownicy ośrodków pomocy społecznej, przedstawiciele organizacji pozarządowych, lokalni liderzy, pracownicy MODR</t>
  </si>
  <si>
    <t>II-III</t>
  </si>
  <si>
    <t>21</t>
  </si>
  <si>
    <t>XXVI Olimpiada Wiedzy Rolniczej</t>
  </si>
  <si>
    <t xml:space="preserve">aktywizacja młodzieży wiejskiej do pogłębiania wiedzy rolniczej, lepszego gospodarowania oraz podejmowania inicjatyw w zakresie rozwoju obszarów wiejskich, w tym tworzenia miejsc pracy dla siebie i innych na terenach wiejskich </t>
  </si>
  <si>
    <t>olimpiada</t>
  </si>
  <si>
    <t xml:space="preserve">liczba olimpiad </t>
  </si>
  <si>
    <t>młodzi rolnicy, mieszkańcy obszarów wiejskich z powiatów: nowodworskiego, legionowskiego, ciechanowskiego, mławskiego, płońskiego, pułtuskiego, żuromińskiego</t>
  </si>
  <si>
    <t xml:space="preserve">liczba uczestników olimpiad </t>
  </si>
  <si>
    <t>46</t>
  </si>
  <si>
    <t>Żywność a zdrowie człowieka - świadomy konsument</t>
  </si>
  <si>
    <t>element edukacji żywieniowej w ramach polityki prozdrowotnej - podniesienie wiedzy z zakresu wpływu żywności na zdrowie człowieka, kreowanie wizerunku świadomego konsumenta na rynku żywnościowym</t>
  </si>
  <si>
    <t>140</t>
  </si>
  <si>
    <t>Regionalne zwyczaje żniwne i dożynkowe</t>
  </si>
  <si>
    <t xml:space="preserve">aktywizacja mieszkańców wsi na rzecz podejmowania inicjatyw w zakresie rozwoju obszarów wiejskich z wykorzystaniem potencjału kulturowego poprzez promowanie lokalnych twórców, dorobku kulturowego i historycznego </t>
  </si>
  <si>
    <t xml:space="preserve">impreza plenerowa - dożynki, konkurs </t>
  </si>
  <si>
    <t xml:space="preserve">mieszkańcy powiatu sokołowskiego oraz powiatów ościennych </t>
  </si>
  <si>
    <t>Powiat Sokołowski</t>
  </si>
  <si>
    <t xml:space="preserve">ul. Wolności 23, 08-300 Sokołów Podlaski </t>
  </si>
  <si>
    <t>146</t>
  </si>
  <si>
    <t>Dożynki w Gminie Baboszewo</t>
  </si>
  <si>
    <t>wzmocnienie poczucia tożsamości i przynależności do grupy społecznej poprzez imprezę plenerową</t>
  </si>
  <si>
    <t>impreza plenerowa - dożynki, materiał drukowany, konkurs</t>
  </si>
  <si>
    <t>mieszkańcy sołectw tworzących gminę Baboszewo</t>
  </si>
  <si>
    <t>Gmina Baboszewo</t>
  </si>
  <si>
    <t xml:space="preserve">ul. Warszawska 9a, 09-130 Baboszewo </t>
  </si>
  <si>
    <t>7</t>
  </si>
  <si>
    <t>200</t>
  </si>
  <si>
    <t>Włączenie społeczne seniorów na obszarach wiejskich Mazowsza - inicjatywy lokalne</t>
  </si>
  <si>
    <t xml:space="preserve">opracowanie ekspertyzy "Włączenie społeczne seniorów na obszarach wiejskich Mazowsza - inicjatywy lokalne" - identyfikacja sytuacji osób starszych, ocena polityki senioralnej wobec mieszkańców wsi, opracowanie nowych instrumentów polityki społecznej i zdrowotnej </t>
  </si>
  <si>
    <t xml:space="preserve">ekspertyza </t>
  </si>
  <si>
    <t xml:space="preserve">liczba ekspertyz </t>
  </si>
  <si>
    <t xml:space="preserve">samorządy w województwie mazowieckim, Rady Seniorów, Koła Seniorów, Koła Gospodyń Wiejskich </t>
  </si>
  <si>
    <t>Instytut Ekonomiki Rolnictwa i Gospodarki Żywnościowej</t>
  </si>
  <si>
    <t>ul. Świętokrzyska 20, 00-002 Warszawa</t>
  </si>
  <si>
    <t>Nowoczesne i ekologiczne rolnictwo w Gminie Klembów</t>
  </si>
  <si>
    <t xml:space="preserve">zapoznanie z nowoczesnymi i ekologicznymi gospodarstwami, w których wytwarzane są produkty o charakterze regionalnym, aktywizacja mieszkańców do podejmowania nowych aktywności </t>
  </si>
  <si>
    <t xml:space="preserve">rolnicy, liderzy społeczności lokalnych, sołtysi, przedstawiciele organizacji pozarządowych </t>
  </si>
  <si>
    <t>Gmina Klembów</t>
  </si>
  <si>
    <t>ul. Żymirskiego 38, 05-205 Klembów</t>
  </si>
  <si>
    <t xml:space="preserve">liczba uczestników </t>
  </si>
  <si>
    <t>25</t>
  </si>
  <si>
    <t>Olimpiada Wiedzy Rolniczej</t>
  </si>
  <si>
    <t xml:space="preserve">aktywizacja młodzieży wiejskiej do pogłębiania wiedzy rolniczej, lepszego gospodarowania oraz podejmowania inicjatyw w zakresie rozwoju obszarów wiejskich, w tym tworzenia miejsc pracy dla siebie i innych na terenach wiejskich - organizator Mazowiecki Ośrodek Doradztwa Rolniczego z siedzibą w Warszawie Oddział w Płocku </t>
  </si>
  <si>
    <t>rolnicy prowadzący gospodarstwa rolne samodzielnie lub wspólnie z rodzicami z powiatów: gostynińskiego, płockiego, sierpeckiego</t>
  </si>
  <si>
    <t>Konkurs na najlepsze gospodarstwo ekologiczne</t>
  </si>
  <si>
    <t xml:space="preserve">wzrost świadomości konsumentów w zakresie rolnictwa ekologicznego </t>
  </si>
  <si>
    <t>konkurs</t>
  </si>
  <si>
    <t>rolnicy ekologiczni z Mazowsza</t>
  </si>
  <si>
    <t xml:space="preserve">liczba uczestników konkusów </t>
  </si>
  <si>
    <t>minimum 8 maksimum 12</t>
  </si>
  <si>
    <t>Dożynki Powiatu Siedleckiego 2018</t>
  </si>
  <si>
    <t xml:space="preserve">zwiększenie zainteresowania wdrażaniem programów na rzecz rozwoju obszarów wiejskich, promocja zrównoważonego rozwoju obszarów wiejskich, budowa partnerskich relacji ze społecznością lokalną, zachowanie i promocja dziedzictwa kulinarnego, kulturowego i tradycji na obszarach wiejskich </t>
  </si>
  <si>
    <t xml:space="preserve">impreza plenerowa - dożynki, materiał drukowany,  baner </t>
  </si>
  <si>
    <t>mieszkańcy obszarów wiejskich w szczególności z powiatu siedleckiego, mieszkańcy Mazowsza, beneficjenci i potencjalni beneficjenci programów UE, organizacje pozarządowe</t>
  </si>
  <si>
    <t>Powiat Siedlecki</t>
  </si>
  <si>
    <t>ul. J. Piłsudskiego 40, 08-110 Siedlce</t>
  </si>
  <si>
    <t>400</t>
  </si>
  <si>
    <t>26</t>
  </si>
  <si>
    <t>Kobieta przedsiębiorcza na obszarach wiejskich</t>
  </si>
  <si>
    <t>przeprowadzenie szkolenia z zakresu przedsiębiorczości, uzupełnienie wiedzy z zakresu legalnej produkcji i sprzedaży żywności z gospodarstwa, dobre praktyki z zakresu systemów jakości żywności, możliwości dofinansowania w ramach PROW 2014-2020</t>
  </si>
  <si>
    <t xml:space="preserve">mieszkańcy obszarów wiejskich północno-wschodniego Mazowsza, w szczególności kobiety; Koła Gospodyń Wiejskich, lokalne stowarzyszenia i grupy działania, wytwórcy produktów tradycyjnych, rolnicy ekologiczni, młodzież wiejska, przedstawiciele samorządów lokalnych </t>
  </si>
  <si>
    <t>Produkty tradycyjne oraz promocja lokalnych gospodarstw agroturystycznych</t>
  </si>
  <si>
    <t xml:space="preserve">zwiększenie wiedzy uczestników operacji w zakresie sposobów marketingowych, opracowywania strategii, współczesnych kanałów handlowych - służących rozwijaniu własnej przedsiębiorczości </t>
  </si>
  <si>
    <t xml:space="preserve">rolnicy z terenu gminy Serock, Koła Gospodyń Wiejskich, właściciele gospodarstw agroturystycznych </t>
  </si>
  <si>
    <t>Dożynki Gminne Drobin 2018</t>
  </si>
  <si>
    <t xml:space="preserve">zachowanie dziedzictwa kulturowego, podtrzymanie tradycji ludowej, aktywizacja mieszkańców, kultywowanie miejsc obrzędów i zwyczajów poprzez organizację dożynek gminnych </t>
  </si>
  <si>
    <t xml:space="preserve">impreza plenerowa - dożynki, materiał drukowany, konkurs, baner </t>
  </si>
  <si>
    <t>mieszkańcy Miasta i Gminy Drobin, rolnicy, mieszkańcy obszarów wiejskich, władze samorządowe, organizacje rolnicze, koła gospodyń wiejskich, sołtysi, grupy producentów rolnych, producenci żywności regionalnej i tradycyjnej</t>
  </si>
  <si>
    <t>Miasto i Gmina Drobin</t>
  </si>
  <si>
    <t>ul. Piłsudskiego 12, 09-210 Drobin</t>
  </si>
  <si>
    <t xml:space="preserve">V </t>
  </si>
  <si>
    <t>Konferencja Pszczelarska Dbajmy o pszczoły</t>
  </si>
  <si>
    <t>upowszechnienie informacji nt. znaczenia i zdrowotności owadów zapylających w produkcji rolniczej, ich wpływu na środowisko przyrodnicze i gospodarkę człowieka</t>
  </si>
  <si>
    <t xml:space="preserve">pszczelarze, mieszkańcy obszarów wiejskich, doradcy </t>
  </si>
  <si>
    <t>Polskie rolnictwo dziś i jutro</t>
  </si>
  <si>
    <t>przekazanie uczestnikom konferencji informacji nt. obecnego funkcjonowania Wspólnej Polityki Rolnej, wskazanie korzyści jakie przynosi rolnikom i obszarom wiejskim</t>
  </si>
  <si>
    <t>konferencja</t>
  </si>
  <si>
    <t xml:space="preserve">rolnicy, mieszkańcy obszarów wiejskich, przedstawiciele izb rolniczych </t>
  </si>
  <si>
    <t>350</t>
  </si>
  <si>
    <t xml:space="preserve">liczba materiałów promocyjnych i szkoleniowych </t>
  </si>
  <si>
    <t>Jarmark Łęski 2018</t>
  </si>
  <si>
    <t xml:space="preserve">zachowanie dziedzictwa kulturowego, podtrzymanie tradycji ludowej, aktywizacja mieszkańców, kultywowanie miejsc obrzędów i zwyczajów poprzez organizację jarmarku </t>
  </si>
  <si>
    <t>impreza plenerowa - jarmark, materiał drukowany, baner</t>
  </si>
  <si>
    <t>mieszkańcy sołectwa Łęg Kościelny, Łęg Probostwo oraz innych sołectw gminy Drobin,Koła Gospodyń Wiejskich, rolnicy, mieszkańcy obszarów wiejskich, władze samorządowe, organizacje rolnicze, sołtysi, grupy producentów rolnych, producenci żywności regionalnej i tradycyjnej</t>
  </si>
  <si>
    <t xml:space="preserve">liczba imprez towarzyszących </t>
  </si>
  <si>
    <t>Operacje własne</t>
  </si>
  <si>
    <t>Operacje partnerów</t>
  </si>
  <si>
    <t>Liczba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</si>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</sst>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7" fontId="0" fillId="0" borderId="7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" fontId="0" fillId="3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" fontId="0" fillId="3" borderId="5" xfId="0" applyNumberFormat="1" applyFont="1" applyFill="1" applyBorder="1" applyAlignment="1">
      <alignment horizontal="center" vertical="center" wrapText="1"/>
    </xf>
    <xf numFmtId="17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17" fontId="4" fillId="3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7" fontId="4" fillId="3" borderId="6" xfId="0" applyNumberFormat="1" applyFont="1" applyFill="1" applyBorder="1" applyAlignment="1">
      <alignment horizontal="center" vertical="center" wrapText="1"/>
    </xf>
    <xf numFmtId="17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17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7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7" fontId="0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4" fontId="0" fillId="0" borderId="0" xfId="0" applyNumberFormat="1"/>
    <xf numFmtId="0" fontId="0" fillId="2" borderId="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0" xfId="0" applyFont="1"/>
    <xf numFmtId="0" fontId="0" fillId="2" borderId="1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/>
    <xf numFmtId="3" fontId="0" fillId="0" borderId="4" xfId="0" applyNumberFormat="1" applyFont="1" applyBorder="1" applyAlignment="1">
      <alignment horizontal="center"/>
    </xf>
    <xf numFmtId="4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2:S152"/>
  <sheetViews>
    <sheetView tabSelected="1" topLeftCell="A142" zoomScale="70" zoomScaleNormal="70" workbookViewId="0">
      <selection activeCell="M151" sqref="M151:P151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1.85546875" customWidth="1"/>
    <col min="10" max="10" width="29.7109375" customWidth="1"/>
    <col min="11" max="11" width="10.7109375" customWidth="1"/>
    <col min="12" max="12" width="12.7109375" customWidth="1"/>
    <col min="13" max="16" width="14.7109375" customWidth="1"/>
    <col min="17" max="17" width="16.71093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4" spans="1:19" s="9" customFormat="1" ht="47.25" customHeight="1" x14ac:dyDescent="0.25">
      <c r="A4" s="2" t="s">
        <v>1</v>
      </c>
      <c r="B4" s="3" t="s">
        <v>2</v>
      </c>
      <c r="C4" s="3" t="s">
        <v>3</v>
      </c>
      <c r="D4" s="3" t="s">
        <v>4</v>
      </c>
      <c r="E4" s="2" t="s">
        <v>5</v>
      </c>
      <c r="F4" s="2" t="s">
        <v>6</v>
      </c>
      <c r="G4" s="2" t="s">
        <v>7</v>
      </c>
      <c r="H4" s="4" t="s">
        <v>8</v>
      </c>
      <c r="I4" s="4"/>
      <c r="J4" s="2" t="s">
        <v>9</v>
      </c>
      <c r="K4" s="5" t="s">
        <v>10</v>
      </c>
      <c r="L4" s="6"/>
      <c r="M4" s="7" t="s">
        <v>11</v>
      </c>
      <c r="N4" s="7"/>
      <c r="O4" s="7" t="s">
        <v>12</v>
      </c>
      <c r="P4" s="7"/>
      <c r="Q4" s="2" t="s">
        <v>13</v>
      </c>
      <c r="R4" s="3" t="s">
        <v>14</v>
      </c>
      <c r="S4" s="8"/>
    </row>
    <row r="5" spans="1:19" s="9" customFormat="1" ht="35.25" customHeight="1" x14ac:dyDescent="0.2">
      <c r="A5" s="10"/>
      <c r="B5" s="11"/>
      <c r="C5" s="11"/>
      <c r="D5" s="11"/>
      <c r="E5" s="10"/>
      <c r="F5" s="10"/>
      <c r="G5" s="10"/>
      <c r="H5" s="12" t="s">
        <v>15</v>
      </c>
      <c r="I5" s="12" t="s">
        <v>16</v>
      </c>
      <c r="J5" s="10"/>
      <c r="K5" s="13">
        <v>2018</v>
      </c>
      <c r="L5" s="13">
        <v>2019</v>
      </c>
      <c r="M5" s="14">
        <v>2018</v>
      </c>
      <c r="N5" s="14">
        <v>2019</v>
      </c>
      <c r="O5" s="14">
        <v>2018</v>
      </c>
      <c r="P5" s="14">
        <v>2019</v>
      </c>
      <c r="Q5" s="10"/>
      <c r="R5" s="11"/>
      <c r="S5" s="8"/>
    </row>
    <row r="6" spans="1:19" s="9" customFormat="1" ht="15.75" customHeight="1" x14ac:dyDescent="0.2">
      <c r="A6" s="15" t="s">
        <v>17</v>
      </c>
      <c r="B6" s="12" t="s">
        <v>18</v>
      </c>
      <c r="C6" s="12" t="s">
        <v>19</v>
      </c>
      <c r="D6" s="12" t="s">
        <v>20</v>
      </c>
      <c r="E6" s="15" t="s">
        <v>21</v>
      </c>
      <c r="F6" s="15" t="s">
        <v>22</v>
      </c>
      <c r="G6" s="15" t="s">
        <v>23</v>
      </c>
      <c r="H6" s="12" t="s">
        <v>24</v>
      </c>
      <c r="I6" s="12" t="s">
        <v>25</v>
      </c>
      <c r="J6" s="15" t="s">
        <v>26</v>
      </c>
      <c r="K6" s="13" t="s">
        <v>27</v>
      </c>
      <c r="L6" s="13" t="s">
        <v>28</v>
      </c>
      <c r="M6" s="16" t="s">
        <v>29</v>
      </c>
      <c r="N6" s="16" t="s">
        <v>30</v>
      </c>
      <c r="O6" s="16" t="s">
        <v>31</v>
      </c>
      <c r="P6" s="16" t="s">
        <v>32</v>
      </c>
      <c r="Q6" s="15" t="s">
        <v>33</v>
      </c>
      <c r="R6" s="12" t="s">
        <v>34</v>
      </c>
      <c r="S6" s="8"/>
    </row>
    <row r="7" spans="1:19" s="23" customFormat="1" ht="85.5" customHeight="1" x14ac:dyDescent="0.25">
      <c r="A7" s="17">
        <v>1</v>
      </c>
      <c r="B7" s="17" t="s">
        <v>35</v>
      </c>
      <c r="C7" s="17">
        <v>1</v>
      </c>
      <c r="D7" s="18">
        <v>6</v>
      </c>
      <c r="E7" s="18" t="s">
        <v>36</v>
      </c>
      <c r="F7" s="18" t="s">
        <v>37</v>
      </c>
      <c r="G7" s="18" t="s">
        <v>38</v>
      </c>
      <c r="H7" s="18" t="s">
        <v>39</v>
      </c>
      <c r="I7" s="19" t="s">
        <v>40</v>
      </c>
      <c r="J7" s="18" t="s">
        <v>41</v>
      </c>
      <c r="K7" s="20" t="s">
        <v>42</v>
      </c>
      <c r="L7" s="20"/>
      <c r="M7" s="21">
        <v>17850</v>
      </c>
      <c r="N7" s="21"/>
      <c r="O7" s="21">
        <v>17850</v>
      </c>
      <c r="P7" s="21"/>
      <c r="Q7" s="18" t="s">
        <v>43</v>
      </c>
      <c r="R7" s="18" t="s">
        <v>44</v>
      </c>
      <c r="S7" s="22"/>
    </row>
    <row r="8" spans="1:19" s="23" customFormat="1" ht="52.5" customHeight="1" x14ac:dyDescent="0.25">
      <c r="A8" s="24">
        <v>2</v>
      </c>
      <c r="B8" s="25" t="s">
        <v>35</v>
      </c>
      <c r="C8" s="25">
        <v>1</v>
      </c>
      <c r="D8" s="26">
        <v>9</v>
      </c>
      <c r="E8" s="26" t="s">
        <v>45</v>
      </c>
      <c r="F8" s="26" t="s">
        <v>46</v>
      </c>
      <c r="G8" s="27" t="s">
        <v>47</v>
      </c>
      <c r="H8" s="18" t="s">
        <v>48</v>
      </c>
      <c r="I8" s="19" t="s">
        <v>49</v>
      </c>
      <c r="J8" s="26" t="s">
        <v>50</v>
      </c>
      <c r="K8" s="28" t="s">
        <v>51</v>
      </c>
      <c r="L8" s="28"/>
      <c r="M8" s="29">
        <v>15420.66</v>
      </c>
      <c r="N8" s="29"/>
      <c r="O8" s="29">
        <v>15420.66</v>
      </c>
      <c r="P8" s="29"/>
      <c r="Q8" s="26" t="s">
        <v>43</v>
      </c>
      <c r="R8" s="26" t="s">
        <v>44</v>
      </c>
      <c r="S8" s="22"/>
    </row>
    <row r="9" spans="1:19" s="23" customFormat="1" ht="62.25" customHeight="1" x14ac:dyDescent="0.25">
      <c r="A9" s="30"/>
      <c r="B9" s="25"/>
      <c r="C9" s="25"/>
      <c r="D9" s="26"/>
      <c r="E9" s="26"/>
      <c r="F9" s="26"/>
      <c r="G9" s="31"/>
      <c r="H9" s="18" t="s">
        <v>52</v>
      </c>
      <c r="I9" s="19" t="s">
        <v>53</v>
      </c>
      <c r="J9" s="26"/>
      <c r="K9" s="26"/>
      <c r="L9" s="26"/>
      <c r="M9" s="25"/>
      <c r="N9" s="25"/>
      <c r="O9" s="25"/>
      <c r="P9" s="25"/>
      <c r="Q9" s="26"/>
      <c r="R9" s="26"/>
      <c r="S9" s="22"/>
    </row>
    <row r="10" spans="1:19" s="23" customFormat="1" ht="52.5" customHeight="1" x14ac:dyDescent="0.25">
      <c r="A10" s="32"/>
      <c r="B10" s="25"/>
      <c r="C10" s="25"/>
      <c r="D10" s="26"/>
      <c r="E10" s="26"/>
      <c r="F10" s="26"/>
      <c r="G10" s="33"/>
      <c r="H10" s="18" t="s">
        <v>54</v>
      </c>
      <c r="I10" s="19" t="s">
        <v>55</v>
      </c>
      <c r="J10" s="26"/>
      <c r="K10" s="26"/>
      <c r="L10" s="26"/>
      <c r="M10" s="25"/>
      <c r="N10" s="25"/>
      <c r="O10" s="25"/>
      <c r="P10" s="25"/>
      <c r="Q10" s="26"/>
      <c r="R10" s="26"/>
      <c r="S10" s="22"/>
    </row>
    <row r="11" spans="1:19" s="43" customFormat="1" ht="63" customHeight="1" x14ac:dyDescent="0.25">
      <c r="A11" s="34">
        <v>3</v>
      </c>
      <c r="B11" s="35" t="s">
        <v>56</v>
      </c>
      <c r="C11" s="35">
        <v>1</v>
      </c>
      <c r="D11" s="36">
        <v>9</v>
      </c>
      <c r="E11" s="36" t="s">
        <v>57</v>
      </c>
      <c r="F11" s="37" t="s">
        <v>58</v>
      </c>
      <c r="G11" s="36" t="s">
        <v>59</v>
      </c>
      <c r="H11" s="38" t="s">
        <v>60</v>
      </c>
      <c r="I11" s="39" t="s">
        <v>49</v>
      </c>
      <c r="J11" s="36" t="s">
        <v>50</v>
      </c>
      <c r="K11" s="40" t="s">
        <v>61</v>
      </c>
      <c r="L11" s="40"/>
      <c r="M11" s="41">
        <v>20000</v>
      </c>
      <c r="N11" s="41"/>
      <c r="O11" s="41">
        <v>20000</v>
      </c>
      <c r="P11" s="41"/>
      <c r="Q11" s="36" t="s">
        <v>43</v>
      </c>
      <c r="R11" s="36" t="s">
        <v>44</v>
      </c>
      <c r="S11" s="42"/>
    </row>
    <row r="12" spans="1:19" s="43" customFormat="1" ht="70.5" customHeight="1" x14ac:dyDescent="0.25">
      <c r="A12" s="44"/>
      <c r="B12" s="45"/>
      <c r="C12" s="45"/>
      <c r="D12" s="46"/>
      <c r="E12" s="46"/>
      <c r="F12" s="47"/>
      <c r="G12" s="46"/>
      <c r="H12" s="48" t="s">
        <v>62</v>
      </c>
      <c r="I12" s="49" t="s">
        <v>53</v>
      </c>
      <c r="J12" s="46"/>
      <c r="K12" s="46"/>
      <c r="L12" s="46"/>
      <c r="M12" s="45"/>
      <c r="N12" s="45"/>
      <c r="O12" s="45"/>
      <c r="P12" s="45"/>
      <c r="Q12" s="46"/>
      <c r="R12" s="46"/>
      <c r="S12" s="42"/>
    </row>
    <row r="13" spans="1:19" s="23" customFormat="1" ht="67.5" customHeight="1" x14ac:dyDescent="0.25">
      <c r="A13" s="24">
        <v>4</v>
      </c>
      <c r="B13" s="26" t="s">
        <v>63</v>
      </c>
      <c r="C13" s="25">
        <v>1</v>
      </c>
      <c r="D13" s="26">
        <v>9</v>
      </c>
      <c r="E13" s="50" t="s">
        <v>64</v>
      </c>
      <c r="F13" s="26" t="s">
        <v>65</v>
      </c>
      <c r="G13" s="50" t="s">
        <v>66</v>
      </c>
      <c r="H13" s="18" t="s">
        <v>67</v>
      </c>
      <c r="I13" s="19" t="s">
        <v>68</v>
      </c>
      <c r="J13" s="26" t="s">
        <v>69</v>
      </c>
      <c r="K13" s="28" t="s">
        <v>42</v>
      </c>
      <c r="L13" s="28"/>
      <c r="M13" s="51">
        <v>160000</v>
      </c>
      <c r="N13" s="51"/>
      <c r="O13" s="51">
        <v>160000</v>
      </c>
      <c r="P13" s="51"/>
      <c r="Q13" s="26" t="s">
        <v>43</v>
      </c>
      <c r="R13" s="26" t="s">
        <v>44</v>
      </c>
      <c r="S13" s="22"/>
    </row>
    <row r="14" spans="1:19" s="23" customFormat="1" ht="156.75" customHeight="1" x14ac:dyDescent="0.25">
      <c r="A14" s="32"/>
      <c r="B14" s="26"/>
      <c r="C14" s="25"/>
      <c r="D14" s="26"/>
      <c r="E14" s="52"/>
      <c r="F14" s="26"/>
      <c r="G14" s="52"/>
      <c r="H14" s="18" t="s">
        <v>70</v>
      </c>
      <c r="I14" s="19" t="s">
        <v>71</v>
      </c>
      <c r="J14" s="26"/>
      <c r="K14" s="26"/>
      <c r="L14" s="26"/>
      <c r="M14" s="53"/>
      <c r="N14" s="53"/>
      <c r="O14" s="53"/>
      <c r="P14" s="53"/>
      <c r="Q14" s="26"/>
      <c r="R14" s="26"/>
      <c r="S14" s="22"/>
    </row>
    <row r="15" spans="1:19" s="43" customFormat="1" ht="74.25" customHeight="1" x14ac:dyDescent="0.25">
      <c r="A15" s="34">
        <v>5</v>
      </c>
      <c r="B15" s="35" t="s">
        <v>56</v>
      </c>
      <c r="C15" s="35">
        <v>3</v>
      </c>
      <c r="D15" s="36">
        <v>10</v>
      </c>
      <c r="E15" s="36" t="s">
        <v>72</v>
      </c>
      <c r="F15" s="36" t="s">
        <v>73</v>
      </c>
      <c r="G15" s="54" t="s">
        <v>74</v>
      </c>
      <c r="H15" s="55" t="s">
        <v>75</v>
      </c>
      <c r="I15" s="49" t="s">
        <v>76</v>
      </c>
      <c r="J15" s="36" t="s">
        <v>77</v>
      </c>
      <c r="K15" s="40" t="s">
        <v>42</v>
      </c>
      <c r="L15" s="40"/>
      <c r="M15" s="41">
        <v>65000</v>
      </c>
      <c r="N15" s="41"/>
      <c r="O15" s="41">
        <v>65000</v>
      </c>
      <c r="P15" s="41"/>
      <c r="Q15" s="56" t="s">
        <v>43</v>
      </c>
      <c r="R15" s="36" t="s">
        <v>44</v>
      </c>
      <c r="S15" s="42"/>
    </row>
    <row r="16" spans="1:19" s="43" customFormat="1" ht="66" customHeight="1" x14ac:dyDescent="0.25">
      <c r="A16" s="44"/>
      <c r="B16" s="45"/>
      <c r="C16" s="45"/>
      <c r="D16" s="46"/>
      <c r="E16" s="46"/>
      <c r="F16" s="46"/>
      <c r="G16" s="57"/>
      <c r="H16" s="55" t="s">
        <v>78</v>
      </c>
      <c r="I16" s="58" t="s">
        <v>79</v>
      </c>
      <c r="J16" s="46"/>
      <c r="K16" s="46"/>
      <c r="L16" s="46"/>
      <c r="M16" s="45"/>
      <c r="N16" s="45"/>
      <c r="O16" s="45"/>
      <c r="P16" s="45"/>
      <c r="Q16" s="46"/>
      <c r="R16" s="46"/>
      <c r="S16" s="42"/>
    </row>
    <row r="17" spans="1:19" s="43" customFormat="1" ht="74.25" customHeight="1" x14ac:dyDescent="0.25">
      <c r="A17" s="59">
        <v>6</v>
      </c>
      <c r="B17" s="59" t="s">
        <v>56</v>
      </c>
      <c r="C17" s="59">
        <v>3</v>
      </c>
      <c r="D17" s="59">
        <v>10</v>
      </c>
      <c r="E17" s="59" t="s">
        <v>80</v>
      </c>
      <c r="F17" s="60" t="s">
        <v>81</v>
      </c>
      <c r="G17" s="59" t="s">
        <v>82</v>
      </c>
      <c r="H17" s="60" t="s">
        <v>39</v>
      </c>
      <c r="I17" s="60" t="s">
        <v>83</v>
      </c>
      <c r="J17" s="60" t="s">
        <v>41</v>
      </c>
      <c r="K17" s="59" t="s">
        <v>42</v>
      </c>
      <c r="L17" s="59"/>
      <c r="M17" s="61">
        <v>25000</v>
      </c>
      <c r="N17" s="59"/>
      <c r="O17" s="61">
        <v>25000</v>
      </c>
      <c r="P17" s="59"/>
      <c r="Q17" s="60" t="s">
        <v>84</v>
      </c>
      <c r="R17" s="60" t="s">
        <v>44</v>
      </c>
      <c r="S17" s="42"/>
    </row>
    <row r="18" spans="1:19" s="23" customFormat="1" ht="65.25" customHeight="1" x14ac:dyDescent="0.25">
      <c r="A18" s="24">
        <v>7</v>
      </c>
      <c r="B18" s="25" t="s">
        <v>56</v>
      </c>
      <c r="C18" s="25">
        <v>3</v>
      </c>
      <c r="D18" s="26">
        <v>10</v>
      </c>
      <c r="E18" s="26" t="s">
        <v>85</v>
      </c>
      <c r="F18" s="26" t="s">
        <v>86</v>
      </c>
      <c r="G18" s="26" t="s">
        <v>87</v>
      </c>
      <c r="H18" s="18" t="s">
        <v>75</v>
      </c>
      <c r="I18" s="19" t="s">
        <v>49</v>
      </c>
      <c r="J18" s="26" t="s">
        <v>88</v>
      </c>
      <c r="K18" s="28" t="s">
        <v>61</v>
      </c>
      <c r="L18" s="62"/>
      <c r="M18" s="62">
        <v>29999.040000000001</v>
      </c>
      <c r="N18" s="62"/>
      <c r="O18" s="62">
        <v>29999.040000000001</v>
      </c>
      <c r="P18" s="62"/>
      <c r="Q18" s="26" t="s">
        <v>43</v>
      </c>
      <c r="R18" s="26" t="s">
        <v>44</v>
      </c>
      <c r="S18" s="22"/>
    </row>
    <row r="19" spans="1:19" s="23" customFormat="1" ht="87.75" customHeight="1" x14ac:dyDescent="0.25">
      <c r="A19" s="32"/>
      <c r="B19" s="25"/>
      <c r="C19" s="25"/>
      <c r="D19" s="26"/>
      <c r="E19" s="26"/>
      <c r="F19" s="26"/>
      <c r="G19" s="26"/>
      <c r="H19" s="18" t="s">
        <v>89</v>
      </c>
      <c r="I19" s="19" t="s">
        <v>90</v>
      </c>
      <c r="J19" s="26"/>
      <c r="K19" s="26"/>
      <c r="L19" s="62"/>
      <c r="M19" s="62"/>
      <c r="N19" s="62"/>
      <c r="O19" s="62"/>
      <c r="P19" s="62"/>
      <c r="Q19" s="26"/>
      <c r="R19" s="26"/>
      <c r="S19" s="22"/>
    </row>
    <row r="20" spans="1:19" s="23" customFormat="1" ht="35.25" customHeight="1" x14ac:dyDescent="0.25">
      <c r="A20" s="24">
        <v>8</v>
      </c>
      <c r="B20" s="25" t="s">
        <v>35</v>
      </c>
      <c r="C20" s="25">
        <v>5</v>
      </c>
      <c r="D20" s="26">
        <v>11</v>
      </c>
      <c r="E20" s="26" t="s">
        <v>91</v>
      </c>
      <c r="F20" s="26" t="s">
        <v>92</v>
      </c>
      <c r="G20" s="63" t="s">
        <v>47</v>
      </c>
      <c r="H20" s="18" t="s">
        <v>48</v>
      </c>
      <c r="I20" s="19" t="s">
        <v>49</v>
      </c>
      <c r="J20" s="26" t="s">
        <v>93</v>
      </c>
      <c r="K20" s="64" t="s">
        <v>51</v>
      </c>
      <c r="L20" s="64"/>
      <c r="M20" s="65">
        <v>10800</v>
      </c>
      <c r="N20" s="65"/>
      <c r="O20" s="65">
        <v>10800</v>
      </c>
      <c r="P20" s="65"/>
      <c r="Q20" s="27" t="s">
        <v>43</v>
      </c>
      <c r="R20" s="27" t="s">
        <v>44</v>
      </c>
      <c r="S20" s="22"/>
    </row>
    <row r="21" spans="1:19" s="23" customFormat="1" ht="46.5" customHeight="1" x14ac:dyDescent="0.25">
      <c r="A21" s="30"/>
      <c r="B21" s="25"/>
      <c r="C21" s="25"/>
      <c r="D21" s="26"/>
      <c r="E21" s="26"/>
      <c r="F21" s="26"/>
      <c r="G21" s="66"/>
      <c r="H21" s="18" t="s">
        <v>94</v>
      </c>
      <c r="I21" s="19" t="s">
        <v>95</v>
      </c>
      <c r="J21" s="26"/>
      <c r="K21" s="67"/>
      <c r="L21" s="67"/>
      <c r="M21" s="30"/>
      <c r="N21" s="30"/>
      <c r="O21" s="30"/>
      <c r="P21" s="30"/>
      <c r="Q21" s="31"/>
      <c r="R21" s="31"/>
      <c r="S21" s="22"/>
    </row>
    <row r="22" spans="1:19" s="23" customFormat="1" ht="36" customHeight="1" x14ac:dyDescent="0.25">
      <c r="A22" s="32"/>
      <c r="B22" s="25"/>
      <c r="C22" s="25"/>
      <c r="D22" s="26"/>
      <c r="E22" s="26"/>
      <c r="F22" s="26"/>
      <c r="G22" s="68"/>
      <c r="H22" s="18" t="s">
        <v>54</v>
      </c>
      <c r="I22" s="19" t="s">
        <v>55</v>
      </c>
      <c r="J22" s="26"/>
      <c r="K22" s="52"/>
      <c r="L22" s="52"/>
      <c r="M22" s="32"/>
      <c r="N22" s="32"/>
      <c r="O22" s="32"/>
      <c r="P22" s="32"/>
      <c r="Q22" s="33"/>
      <c r="R22" s="33"/>
      <c r="S22" s="22"/>
    </row>
    <row r="23" spans="1:19" s="23" customFormat="1" ht="52.5" customHeight="1" x14ac:dyDescent="0.25">
      <c r="A23" s="25">
        <v>9</v>
      </c>
      <c r="B23" s="24" t="s">
        <v>35</v>
      </c>
      <c r="C23" s="24">
        <v>5</v>
      </c>
      <c r="D23" s="27">
        <v>11</v>
      </c>
      <c r="E23" s="27" t="s">
        <v>96</v>
      </c>
      <c r="F23" s="26" t="s">
        <v>97</v>
      </c>
      <c r="G23" s="26" t="s">
        <v>47</v>
      </c>
      <c r="H23" s="18" t="s">
        <v>48</v>
      </c>
      <c r="I23" s="19" t="s">
        <v>49</v>
      </c>
      <c r="J23" s="27" t="s">
        <v>98</v>
      </c>
      <c r="K23" s="28" t="s">
        <v>51</v>
      </c>
      <c r="L23" s="28"/>
      <c r="M23" s="29">
        <v>25000</v>
      </c>
      <c r="N23" s="29"/>
      <c r="O23" s="29">
        <v>25000</v>
      </c>
      <c r="P23" s="29"/>
      <c r="Q23" s="26" t="s">
        <v>43</v>
      </c>
      <c r="R23" s="26" t="s">
        <v>44</v>
      </c>
      <c r="S23" s="22"/>
    </row>
    <row r="24" spans="1:19" s="23" customFormat="1" ht="66" customHeight="1" x14ac:dyDescent="0.25">
      <c r="A24" s="25"/>
      <c r="B24" s="30"/>
      <c r="C24" s="30"/>
      <c r="D24" s="31"/>
      <c r="E24" s="31"/>
      <c r="F24" s="26"/>
      <c r="G24" s="26"/>
      <c r="H24" s="18" t="s">
        <v>94</v>
      </c>
      <c r="I24" s="19" t="s">
        <v>99</v>
      </c>
      <c r="J24" s="31"/>
      <c r="K24" s="26"/>
      <c r="L24" s="26"/>
      <c r="M24" s="25"/>
      <c r="N24" s="25"/>
      <c r="O24" s="25"/>
      <c r="P24" s="25"/>
      <c r="Q24" s="26"/>
      <c r="R24" s="26"/>
      <c r="S24" s="22"/>
    </row>
    <row r="25" spans="1:19" s="23" customFormat="1" ht="52.5" customHeight="1" x14ac:dyDescent="0.25">
      <c r="A25" s="25"/>
      <c r="B25" s="30"/>
      <c r="C25" s="30"/>
      <c r="D25" s="31"/>
      <c r="E25" s="31"/>
      <c r="F25" s="26"/>
      <c r="G25" s="26"/>
      <c r="H25" s="18" t="s">
        <v>54</v>
      </c>
      <c r="I25" s="19" t="s">
        <v>100</v>
      </c>
      <c r="J25" s="31"/>
      <c r="K25" s="26"/>
      <c r="L25" s="26"/>
      <c r="M25" s="25"/>
      <c r="N25" s="25"/>
      <c r="O25" s="25"/>
      <c r="P25" s="25"/>
      <c r="Q25" s="26"/>
      <c r="R25" s="26"/>
      <c r="S25" s="22"/>
    </row>
    <row r="26" spans="1:19" s="23" customFormat="1" ht="52.5" customHeight="1" x14ac:dyDescent="0.25">
      <c r="A26" s="25"/>
      <c r="B26" s="30"/>
      <c r="C26" s="30"/>
      <c r="D26" s="31"/>
      <c r="E26" s="31"/>
      <c r="F26" s="26"/>
      <c r="G26" s="26"/>
      <c r="H26" s="18" t="s">
        <v>101</v>
      </c>
      <c r="I26" s="19" t="s">
        <v>102</v>
      </c>
      <c r="J26" s="31"/>
      <c r="K26" s="26"/>
      <c r="L26" s="26"/>
      <c r="M26" s="25"/>
      <c r="N26" s="25"/>
      <c r="O26" s="25"/>
      <c r="P26" s="25"/>
      <c r="Q26" s="26"/>
      <c r="R26" s="26"/>
      <c r="S26" s="22"/>
    </row>
    <row r="27" spans="1:19" s="23" customFormat="1" ht="52.5" customHeight="1" x14ac:dyDescent="0.25">
      <c r="A27" s="25"/>
      <c r="B27" s="32"/>
      <c r="C27" s="32"/>
      <c r="D27" s="33"/>
      <c r="E27" s="33"/>
      <c r="F27" s="26"/>
      <c r="G27" s="26"/>
      <c r="H27" s="18" t="s">
        <v>103</v>
      </c>
      <c r="I27" s="19" t="s">
        <v>104</v>
      </c>
      <c r="J27" s="33"/>
      <c r="K27" s="26"/>
      <c r="L27" s="26"/>
      <c r="M27" s="25"/>
      <c r="N27" s="25"/>
      <c r="O27" s="25"/>
      <c r="P27" s="25"/>
      <c r="Q27" s="26"/>
      <c r="R27" s="26"/>
      <c r="S27" s="22"/>
    </row>
    <row r="28" spans="1:19" s="23" customFormat="1" ht="58.5" customHeight="1" x14ac:dyDescent="0.25">
      <c r="A28" s="24">
        <v>10</v>
      </c>
      <c r="B28" s="25" t="s">
        <v>35</v>
      </c>
      <c r="C28" s="25">
        <v>2</v>
      </c>
      <c r="D28" s="26">
        <v>12</v>
      </c>
      <c r="E28" s="26" t="s">
        <v>105</v>
      </c>
      <c r="F28" s="50" t="s">
        <v>106</v>
      </c>
      <c r="G28" s="26" t="s">
        <v>107</v>
      </c>
      <c r="H28" s="18" t="s">
        <v>108</v>
      </c>
      <c r="I28" s="19" t="s">
        <v>49</v>
      </c>
      <c r="J28" s="26" t="s">
        <v>109</v>
      </c>
      <c r="K28" s="64" t="s">
        <v>61</v>
      </c>
      <c r="L28" s="28"/>
      <c r="M28" s="51">
        <v>87684.63</v>
      </c>
      <c r="N28" s="51"/>
      <c r="O28" s="51">
        <v>87684.63</v>
      </c>
      <c r="P28" s="29"/>
      <c r="Q28" s="26" t="s">
        <v>43</v>
      </c>
      <c r="R28" s="26" t="s">
        <v>44</v>
      </c>
      <c r="S28" s="22"/>
    </row>
    <row r="29" spans="1:19" s="23" customFormat="1" ht="69.75" customHeight="1" x14ac:dyDescent="0.25">
      <c r="A29" s="30"/>
      <c r="B29" s="25"/>
      <c r="C29" s="25"/>
      <c r="D29" s="26"/>
      <c r="E29" s="26"/>
      <c r="F29" s="67"/>
      <c r="G29" s="26"/>
      <c r="H29" s="18" t="s">
        <v>110</v>
      </c>
      <c r="I29" s="19" t="s">
        <v>111</v>
      </c>
      <c r="J29" s="26"/>
      <c r="K29" s="67"/>
      <c r="L29" s="26"/>
      <c r="M29" s="69"/>
      <c r="N29" s="69"/>
      <c r="O29" s="69"/>
      <c r="P29" s="25"/>
      <c r="Q29" s="26"/>
      <c r="R29" s="26"/>
      <c r="S29" s="22"/>
    </row>
    <row r="30" spans="1:19" s="23" customFormat="1" ht="88.5" customHeight="1" x14ac:dyDescent="0.25">
      <c r="A30" s="32"/>
      <c r="B30" s="25"/>
      <c r="C30" s="25"/>
      <c r="D30" s="26"/>
      <c r="E30" s="26"/>
      <c r="F30" s="52"/>
      <c r="G30" s="26"/>
      <c r="H30" s="18" t="s">
        <v>112</v>
      </c>
      <c r="I30" s="19" t="s">
        <v>111</v>
      </c>
      <c r="J30" s="26"/>
      <c r="K30" s="52"/>
      <c r="L30" s="26"/>
      <c r="M30" s="53"/>
      <c r="N30" s="53"/>
      <c r="O30" s="53"/>
      <c r="P30" s="25"/>
      <c r="Q30" s="26"/>
      <c r="R30" s="26"/>
      <c r="S30" s="22"/>
    </row>
    <row r="31" spans="1:19" s="43" customFormat="1" ht="74.25" customHeight="1" x14ac:dyDescent="0.25">
      <c r="A31" s="59">
        <v>11</v>
      </c>
      <c r="B31" s="59" t="s">
        <v>35</v>
      </c>
      <c r="C31" s="59">
        <v>2</v>
      </c>
      <c r="D31" s="60">
        <v>12</v>
      </c>
      <c r="E31" s="60" t="s">
        <v>113</v>
      </c>
      <c r="F31" s="60" t="s">
        <v>114</v>
      </c>
      <c r="G31" s="60" t="s">
        <v>115</v>
      </c>
      <c r="H31" s="60" t="s">
        <v>67</v>
      </c>
      <c r="I31" s="49" t="s">
        <v>49</v>
      </c>
      <c r="J31" s="60" t="s">
        <v>116</v>
      </c>
      <c r="K31" s="55" t="s">
        <v>42</v>
      </c>
      <c r="L31" s="55"/>
      <c r="M31" s="61">
        <v>25000</v>
      </c>
      <c r="N31" s="61"/>
      <c r="O31" s="61">
        <v>25000</v>
      </c>
      <c r="P31" s="61"/>
      <c r="Q31" s="60" t="s">
        <v>43</v>
      </c>
      <c r="R31" s="60" t="s">
        <v>44</v>
      </c>
      <c r="S31" s="42"/>
    </row>
    <row r="32" spans="1:19" s="43" customFormat="1" ht="33" customHeight="1" x14ac:dyDescent="0.25">
      <c r="A32" s="34">
        <v>12</v>
      </c>
      <c r="B32" s="34" t="s">
        <v>117</v>
      </c>
      <c r="C32" s="34">
        <v>5</v>
      </c>
      <c r="D32" s="70">
        <v>4</v>
      </c>
      <c r="E32" s="70" t="s">
        <v>118</v>
      </c>
      <c r="F32" s="70" t="s">
        <v>119</v>
      </c>
      <c r="G32" s="70" t="s">
        <v>120</v>
      </c>
      <c r="H32" s="60" t="s">
        <v>121</v>
      </c>
      <c r="I32" s="49" t="s">
        <v>49</v>
      </c>
      <c r="J32" s="70" t="s">
        <v>122</v>
      </c>
      <c r="K32" s="71" t="s">
        <v>61</v>
      </c>
      <c r="L32" s="72"/>
      <c r="M32" s="73">
        <v>58300</v>
      </c>
      <c r="N32" s="73"/>
      <c r="O32" s="73">
        <v>58300</v>
      </c>
      <c r="P32" s="73"/>
      <c r="Q32" s="27" t="s">
        <v>123</v>
      </c>
      <c r="R32" s="70" t="s">
        <v>124</v>
      </c>
      <c r="S32" s="42"/>
    </row>
    <row r="33" spans="1:19" s="43" customFormat="1" ht="50.25" customHeight="1" x14ac:dyDescent="0.25">
      <c r="A33" s="74"/>
      <c r="B33" s="74"/>
      <c r="C33" s="74"/>
      <c r="D33" s="75"/>
      <c r="E33" s="75"/>
      <c r="F33" s="75"/>
      <c r="G33" s="75"/>
      <c r="H33" s="60" t="s">
        <v>125</v>
      </c>
      <c r="I33" s="49" t="s">
        <v>126</v>
      </c>
      <c r="J33" s="75"/>
      <c r="K33" s="76"/>
      <c r="L33" s="77"/>
      <c r="M33" s="78"/>
      <c r="N33" s="78"/>
      <c r="O33" s="78"/>
      <c r="P33" s="78"/>
      <c r="Q33" s="33"/>
      <c r="R33" s="75"/>
      <c r="S33" s="42"/>
    </row>
    <row r="34" spans="1:19" s="43" customFormat="1" ht="29.25" customHeight="1" x14ac:dyDescent="0.25">
      <c r="A34" s="34">
        <v>13</v>
      </c>
      <c r="B34" s="34" t="s">
        <v>127</v>
      </c>
      <c r="C34" s="34">
        <v>1</v>
      </c>
      <c r="D34" s="70">
        <v>6</v>
      </c>
      <c r="E34" s="70" t="s">
        <v>128</v>
      </c>
      <c r="F34" s="70" t="s">
        <v>129</v>
      </c>
      <c r="G34" s="70" t="s">
        <v>130</v>
      </c>
      <c r="H34" s="60" t="s">
        <v>131</v>
      </c>
      <c r="I34" s="49" t="s">
        <v>49</v>
      </c>
      <c r="J34" s="70" t="s">
        <v>132</v>
      </c>
      <c r="K34" s="79" t="s">
        <v>42</v>
      </c>
      <c r="L34" s="72"/>
      <c r="M34" s="73">
        <f>15600.27+2728.8</f>
        <v>18329.07</v>
      </c>
      <c r="N34" s="73"/>
      <c r="O34" s="73">
        <v>15600.27</v>
      </c>
      <c r="P34" s="73"/>
      <c r="Q34" s="70" t="s">
        <v>133</v>
      </c>
      <c r="R34" s="70" t="s">
        <v>134</v>
      </c>
      <c r="S34" s="42"/>
    </row>
    <row r="35" spans="1:19" s="43" customFormat="1" ht="43.5" customHeight="1" x14ac:dyDescent="0.25">
      <c r="A35" s="80"/>
      <c r="B35" s="80"/>
      <c r="C35" s="80"/>
      <c r="D35" s="81"/>
      <c r="E35" s="81"/>
      <c r="F35" s="81"/>
      <c r="G35" s="81"/>
      <c r="H35" s="60" t="s">
        <v>135</v>
      </c>
      <c r="I35" s="49" t="s">
        <v>102</v>
      </c>
      <c r="J35" s="81"/>
      <c r="K35" s="82"/>
      <c r="L35" s="83"/>
      <c r="M35" s="84"/>
      <c r="N35" s="84"/>
      <c r="O35" s="84"/>
      <c r="P35" s="84"/>
      <c r="Q35" s="81"/>
      <c r="R35" s="81"/>
      <c r="S35" s="42"/>
    </row>
    <row r="36" spans="1:19" s="43" customFormat="1" ht="63" customHeight="1" x14ac:dyDescent="0.25">
      <c r="A36" s="74"/>
      <c r="B36" s="74"/>
      <c r="C36" s="74"/>
      <c r="D36" s="75"/>
      <c r="E36" s="75"/>
      <c r="F36" s="75"/>
      <c r="G36" s="75"/>
      <c r="H36" s="60" t="s">
        <v>136</v>
      </c>
      <c r="I36" s="49" t="s">
        <v>137</v>
      </c>
      <c r="J36" s="75"/>
      <c r="K36" s="85"/>
      <c r="L36" s="77"/>
      <c r="M36" s="78"/>
      <c r="N36" s="78"/>
      <c r="O36" s="78"/>
      <c r="P36" s="78"/>
      <c r="Q36" s="75"/>
      <c r="R36" s="75"/>
      <c r="S36" s="42"/>
    </row>
    <row r="37" spans="1:19" s="43" customFormat="1" ht="16.5" customHeight="1" x14ac:dyDescent="0.25">
      <c r="A37" s="34">
        <v>14</v>
      </c>
      <c r="B37" s="34" t="s">
        <v>127</v>
      </c>
      <c r="C37" s="34">
        <v>1</v>
      </c>
      <c r="D37" s="70">
        <v>6</v>
      </c>
      <c r="E37" s="70" t="s">
        <v>138</v>
      </c>
      <c r="F37" s="70" t="s">
        <v>139</v>
      </c>
      <c r="G37" s="70" t="s">
        <v>140</v>
      </c>
      <c r="H37" s="60" t="s">
        <v>141</v>
      </c>
      <c r="I37" s="49" t="s">
        <v>49</v>
      </c>
      <c r="J37" s="70" t="s">
        <v>142</v>
      </c>
      <c r="K37" s="79" t="s">
        <v>42</v>
      </c>
      <c r="L37" s="72"/>
      <c r="M37" s="73">
        <f>13531.52+2728.8</f>
        <v>16260.32</v>
      </c>
      <c r="N37" s="73"/>
      <c r="O37" s="73">
        <v>13531.52</v>
      </c>
      <c r="P37" s="73"/>
      <c r="Q37" s="70" t="s">
        <v>133</v>
      </c>
      <c r="R37" s="70" t="s">
        <v>134</v>
      </c>
      <c r="S37" s="42"/>
    </row>
    <row r="38" spans="1:19" s="43" customFormat="1" ht="35.25" customHeight="1" x14ac:dyDescent="0.25">
      <c r="A38" s="80"/>
      <c r="B38" s="80"/>
      <c r="C38" s="80"/>
      <c r="D38" s="81"/>
      <c r="E38" s="81"/>
      <c r="F38" s="81"/>
      <c r="G38" s="81"/>
      <c r="H38" s="60" t="s">
        <v>143</v>
      </c>
      <c r="I38" s="49" t="s">
        <v>144</v>
      </c>
      <c r="J38" s="81"/>
      <c r="K38" s="82"/>
      <c r="L38" s="83"/>
      <c r="M38" s="84"/>
      <c r="N38" s="84"/>
      <c r="O38" s="84"/>
      <c r="P38" s="84"/>
      <c r="Q38" s="81"/>
      <c r="R38" s="81"/>
      <c r="S38" s="42"/>
    </row>
    <row r="39" spans="1:19" s="43" customFormat="1" ht="30.75" customHeight="1" x14ac:dyDescent="0.25">
      <c r="A39" s="80"/>
      <c r="B39" s="80"/>
      <c r="C39" s="80"/>
      <c r="D39" s="81"/>
      <c r="E39" s="81"/>
      <c r="F39" s="81"/>
      <c r="G39" s="81"/>
      <c r="H39" s="60" t="s">
        <v>121</v>
      </c>
      <c r="I39" s="49" t="s">
        <v>49</v>
      </c>
      <c r="J39" s="81"/>
      <c r="K39" s="82"/>
      <c r="L39" s="83"/>
      <c r="M39" s="84"/>
      <c r="N39" s="84"/>
      <c r="O39" s="84"/>
      <c r="P39" s="84"/>
      <c r="Q39" s="81"/>
      <c r="R39" s="81"/>
      <c r="S39" s="42"/>
    </row>
    <row r="40" spans="1:19" s="43" customFormat="1" ht="45.75" customHeight="1" x14ac:dyDescent="0.25">
      <c r="A40" s="74"/>
      <c r="B40" s="74"/>
      <c r="C40" s="74"/>
      <c r="D40" s="75"/>
      <c r="E40" s="75"/>
      <c r="F40" s="75"/>
      <c r="G40" s="75"/>
      <c r="H40" s="60" t="s">
        <v>125</v>
      </c>
      <c r="I40" s="49" t="s">
        <v>144</v>
      </c>
      <c r="J40" s="75"/>
      <c r="K40" s="85"/>
      <c r="L40" s="77"/>
      <c r="M40" s="78"/>
      <c r="N40" s="78"/>
      <c r="O40" s="78"/>
      <c r="P40" s="78"/>
      <c r="Q40" s="75"/>
      <c r="R40" s="75"/>
      <c r="S40" s="42"/>
    </row>
    <row r="41" spans="1:19" s="43" customFormat="1" ht="16.5" customHeight="1" x14ac:dyDescent="0.25">
      <c r="A41" s="34">
        <v>15</v>
      </c>
      <c r="B41" s="34" t="s">
        <v>56</v>
      </c>
      <c r="C41" s="34">
        <v>1</v>
      </c>
      <c r="D41" s="70">
        <v>6</v>
      </c>
      <c r="E41" s="70" t="s">
        <v>145</v>
      </c>
      <c r="F41" s="70" t="s">
        <v>146</v>
      </c>
      <c r="G41" s="70" t="s">
        <v>147</v>
      </c>
      <c r="H41" s="60" t="s">
        <v>148</v>
      </c>
      <c r="I41" s="49" t="s">
        <v>49</v>
      </c>
      <c r="J41" s="70" t="s">
        <v>149</v>
      </c>
      <c r="K41" s="79" t="s">
        <v>61</v>
      </c>
      <c r="L41" s="72"/>
      <c r="M41" s="73">
        <f>15175+2980</f>
        <v>18155</v>
      </c>
      <c r="N41" s="73"/>
      <c r="O41" s="73">
        <v>15175</v>
      </c>
      <c r="P41" s="73"/>
      <c r="Q41" s="70" t="s">
        <v>133</v>
      </c>
      <c r="R41" s="70" t="s">
        <v>134</v>
      </c>
      <c r="S41" s="42"/>
    </row>
    <row r="42" spans="1:19" s="43" customFormat="1" ht="30.75" customHeight="1" x14ac:dyDescent="0.25">
      <c r="A42" s="80"/>
      <c r="B42" s="80"/>
      <c r="C42" s="80"/>
      <c r="D42" s="81"/>
      <c r="E42" s="81"/>
      <c r="F42" s="81"/>
      <c r="G42" s="81"/>
      <c r="H42" s="60" t="s">
        <v>150</v>
      </c>
      <c r="I42" s="49" t="s">
        <v>100</v>
      </c>
      <c r="J42" s="81"/>
      <c r="K42" s="82"/>
      <c r="L42" s="83"/>
      <c r="M42" s="84"/>
      <c r="N42" s="84"/>
      <c r="O42" s="84"/>
      <c r="P42" s="84"/>
      <c r="Q42" s="81"/>
      <c r="R42" s="81"/>
      <c r="S42" s="42"/>
    </row>
    <row r="43" spans="1:19" s="43" customFormat="1" ht="14.25" customHeight="1" x14ac:dyDescent="0.25">
      <c r="A43" s="80"/>
      <c r="B43" s="80"/>
      <c r="C43" s="80"/>
      <c r="D43" s="81"/>
      <c r="E43" s="81"/>
      <c r="F43" s="81"/>
      <c r="G43" s="81"/>
      <c r="H43" s="60" t="s">
        <v>48</v>
      </c>
      <c r="I43" s="49" t="s">
        <v>49</v>
      </c>
      <c r="J43" s="81"/>
      <c r="K43" s="82"/>
      <c r="L43" s="83"/>
      <c r="M43" s="84"/>
      <c r="N43" s="84"/>
      <c r="O43" s="84"/>
      <c r="P43" s="84"/>
      <c r="Q43" s="81"/>
      <c r="R43" s="81"/>
      <c r="S43" s="42"/>
    </row>
    <row r="44" spans="1:19" s="43" customFormat="1" ht="33.75" customHeight="1" x14ac:dyDescent="0.25">
      <c r="A44" s="80"/>
      <c r="B44" s="80"/>
      <c r="C44" s="80"/>
      <c r="D44" s="81"/>
      <c r="E44" s="81"/>
      <c r="F44" s="81"/>
      <c r="G44" s="81"/>
      <c r="H44" s="60" t="s">
        <v>151</v>
      </c>
      <c r="I44" s="49" t="s">
        <v>152</v>
      </c>
      <c r="J44" s="81"/>
      <c r="K44" s="82"/>
      <c r="L44" s="83"/>
      <c r="M44" s="84"/>
      <c r="N44" s="84"/>
      <c r="O44" s="84"/>
      <c r="P44" s="84"/>
      <c r="Q44" s="81"/>
      <c r="R44" s="81"/>
      <c r="S44" s="42"/>
    </row>
    <row r="45" spans="1:19" s="43" customFormat="1" ht="59.25" customHeight="1" x14ac:dyDescent="0.25">
      <c r="A45" s="74"/>
      <c r="B45" s="74"/>
      <c r="C45" s="74"/>
      <c r="D45" s="75"/>
      <c r="E45" s="75"/>
      <c r="F45" s="75"/>
      <c r="G45" s="75"/>
      <c r="H45" s="60" t="s">
        <v>153</v>
      </c>
      <c r="I45" s="58" t="s">
        <v>49</v>
      </c>
      <c r="J45" s="75"/>
      <c r="K45" s="85"/>
      <c r="L45" s="77"/>
      <c r="M45" s="78"/>
      <c r="N45" s="78"/>
      <c r="O45" s="78"/>
      <c r="P45" s="78"/>
      <c r="Q45" s="75"/>
      <c r="R45" s="75"/>
      <c r="S45" s="42"/>
    </row>
    <row r="46" spans="1:19" s="43" customFormat="1" ht="75" customHeight="1" x14ac:dyDescent="0.25">
      <c r="A46" s="34">
        <v>16</v>
      </c>
      <c r="B46" s="34" t="s">
        <v>127</v>
      </c>
      <c r="C46" s="34">
        <v>1</v>
      </c>
      <c r="D46" s="70">
        <v>6</v>
      </c>
      <c r="E46" s="70" t="s">
        <v>154</v>
      </c>
      <c r="F46" s="70" t="s">
        <v>155</v>
      </c>
      <c r="G46" s="70" t="s">
        <v>156</v>
      </c>
      <c r="H46" s="60" t="s">
        <v>157</v>
      </c>
      <c r="I46" s="49" t="s">
        <v>158</v>
      </c>
      <c r="J46" s="70" t="s">
        <v>159</v>
      </c>
      <c r="K46" s="79" t="s">
        <v>42</v>
      </c>
      <c r="L46" s="72"/>
      <c r="M46" s="73">
        <f>12635.93+2728.8</f>
        <v>15364.73</v>
      </c>
      <c r="N46" s="73"/>
      <c r="O46" s="73">
        <v>12635.93</v>
      </c>
      <c r="P46" s="73"/>
      <c r="Q46" s="70" t="s">
        <v>133</v>
      </c>
      <c r="R46" s="70" t="s">
        <v>134</v>
      </c>
      <c r="S46" s="42"/>
    </row>
    <row r="47" spans="1:19" s="43" customFormat="1" ht="31.5" customHeight="1" x14ac:dyDescent="0.25">
      <c r="A47" s="74"/>
      <c r="B47" s="74"/>
      <c r="C47" s="74"/>
      <c r="D47" s="75"/>
      <c r="E47" s="75"/>
      <c r="F47" s="75"/>
      <c r="G47" s="75"/>
      <c r="H47" s="60" t="s">
        <v>160</v>
      </c>
      <c r="I47" s="49" t="s">
        <v>161</v>
      </c>
      <c r="J47" s="75"/>
      <c r="K47" s="85"/>
      <c r="L47" s="77"/>
      <c r="M47" s="78"/>
      <c r="N47" s="78"/>
      <c r="O47" s="78"/>
      <c r="P47" s="78"/>
      <c r="Q47" s="75"/>
      <c r="R47" s="75"/>
      <c r="S47" s="42"/>
    </row>
    <row r="48" spans="1:19" s="43" customFormat="1" ht="34.5" customHeight="1" x14ac:dyDescent="0.25">
      <c r="A48" s="34">
        <v>17</v>
      </c>
      <c r="B48" s="34" t="s">
        <v>162</v>
      </c>
      <c r="C48" s="34">
        <v>1</v>
      </c>
      <c r="D48" s="70">
        <v>6</v>
      </c>
      <c r="E48" s="70" t="s">
        <v>163</v>
      </c>
      <c r="F48" s="70" t="s">
        <v>164</v>
      </c>
      <c r="G48" s="70" t="s">
        <v>165</v>
      </c>
      <c r="H48" s="60" t="s">
        <v>148</v>
      </c>
      <c r="I48" s="49" t="s">
        <v>49</v>
      </c>
      <c r="J48" s="70" t="s">
        <v>166</v>
      </c>
      <c r="K48" s="79" t="s">
        <v>42</v>
      </c>
      <c r="L48" s="72"/>
      <c r="M48" s="73">
        <f>6291.5+1219</f>
        <v>7510.5</v>
      </c>
      <c r="N48" s="73"/>
      <c r="O48" s="73">
        <v>6291.5</v>
      </c>
      <c r="P48" s="73"/>
      <c r="Q48" s="70" t="s">
        <v>133</v>
      </c>
      <c r="R48" s="70" t="s">
        <v>134</v>
      </c>
      <c r="S48" s="42"/>
    </row>
    <row r="49" spans="1:19" s="43" customFormat="1" ht="54" customHeight="1" x14ac:dyDescent="0.25">
      <c r="A49" s="74"/>
      <c r="B49" s="74"/>
      <c r="C49" s="74"/>
      <c r="D49" s="75"/>
      <c r="E49" s="75"/>
      <c r="F49" s="75"/>
      <c r="G49" s="75"/>
      <c r="H49" s="60" t="s">
        <v>150</v>
      </c>
      <c r="I49" s="49" t="s">
        <v>167</v>
      </c>
      <c r="J49" s="75"/>
      <c r="K49" s="85"/>
      <c r="L49" s="77"/>
      <c r="M49" s="78"/>
      <c r="N49" s="78"/>
      <c r="O49" s="78"/>
      <c r="P49" s="78"/>
      <c r="Q49" s="75"/>
      <c r="R49" s="75"/>
      <c r="S49" s="42"/>
    </row>
    <row r="50" spans="1:19" s="43" customFormat="1" ht="36" customHeight="1" x14ac:dyDescent="0.25">
      <c r="A50" s="34">
        <v>18</v>
      </c>
      <c r="B50" s="34" t="s">
        <v>127</v>
      </c>
      <c r="C50" s="34">
        <v>1</v>
      </c>
      <c r="D50" s="70">
        <v>6</v>
      </c>
      <c r="E50" s="70" t="s">
        <v>168</v>
      </c>
      <c r="F50" s="70" t="s">
        <v>169</v>
      </c>
      <c r="G50" s="70" t="s">
        <v>165</v>
      </c>
      <c r="H50" s="60" t="s">
        <v>148</v>
      </c>
      <c r="I50" s="49" t="s">
        <v>104</v>
      </c>
      <c r="J50" s="70" t="s">
        <v>170</v>
      </c>
      <c r="K50" s="79" t="s">
        <v>42</v>
      </c>
      <c r="L50" s="72"/>
      <c r="M50" s="73">
        <f>11596+2728.8</f>
        <v>14324.8</v>
      </c>
      <c r="N50" s="73"/>
      <c r="O50" s="73">
        <v>11596</v>
      </c>
      <c r="P50" s="73"/>
      <c r="Q50" s="70" t="s">
        <v>133</v>
      </c>
      <c r="R50" s="70" t="s">
        <v>134</v>
      </c>
      <c r="S50" s="42"/>
    </row>
    <row r="51" spans="1:19" s="43" customFormat="1" ht="57.75" customHeight="1" x14ac:dyDescent="0.25">
      <c r="A51" s="74"/>
      <c r="B51" s="74"/>
      <c r="C51" s="74"/>
      <c r="D51" s="75"/>
      <c r="E51" s="75"/>
      <c r="F51" s="75"/>
      <c r="G51" s="75"/>
      <c r="H51" s="60" t="s">
        <v>150</v>
      </c>
      <c r="I51" s="49" t="s">
        <v>171</v>
      </c>
      <c r="J51" s="75"/>
      <c r="K51" s="85"/>
      <c r="L51" s="77"/>
      <c r="M51" s="78"/>
      <c r="N51" s="78"/>
      <c r="O51" s="78"/>
      <c r="P51" s="78"/>
      <c r="Q51" s="75"/>
      <c r="R51" s="75"/>
      <c r="S51" s="42"/>
    </row>
    <row r="52" spans="1:19" s="43" customFormat="1" ht="27" customHeight="1" x14ac:dyDescent="0.25">
      <c r="A52" s="34">
        <v>19</v>
      </c>
      <c r="B52" s="34" t="s">
        <v>127</v>
      </c>
      <c r="C52" s="34">
        <v>1</v>
      </c>
      <c r="D52" s="70">
        <v>6</v>
      </c>
      <c r="E52" s="70" t="s">
        <v>172</v>
      </c>
      <c r="F52" s="70" t="s">
        <v>173</v>
      </c>
      <c r="G52" s="70" t="s">
        <v>174</v>
      </c>
      <c r="H52" s="60" t="s">
        <v>121</v>
      </c>
      <c r="I52" s="49" t="s">
        <v>49</v>
      </c>
      <c r="J52" s="70" t="s">
        <v>175</v>
      </c>
      <c r="K52" s="79" t="s">
        <v>42</v>
      </c>
      <c r="L52" s="72"/>
      <c r="M52" s="73">
        <f>22413.4+3377.08</f>
        <v>25790.480000000003</v>
      </c>
      <c r="N52" s="73"/>
      <c r="O52" s="73">
        <v>22413.4</v>
      </c>
      <c r="P52" s="73"/>
      <c r="Q52" s="70" t="s">
        <v>176</v>
      </c>
      <c r="R52" s="70" t="s">
        <v>177</v>
      </c>
      <c r="S52" s="42"/>
    </row>
    <row r="53" spans="1:19" s="43" customFormat="1" ht="43.5" customHeight="1" x14ac:dyDescent="0.25">
      <c r="A53" s="74"/>
      <c r="B53" s="74"/>
      <c r="C53" s="74"/>
      <c r="D53" s="75"/>
      <c r="E53" s="75"/>
      <c r="F53" s="75"/>
      <c r="G53" s="75"/>
      <c r="H53" s="60" t="s">
        <v>125</v>
      </c>
      <c r="I53" s="49" t="s">
        <v>178</v>
      </c>
      <c r="J53" s="75"/>
      <c r="K53" s="85"/>
      <c r="L53" s="77"/>
      <c r="M53" s="78"/>
      <c r="N53" s="78"/>
      <c r="O53" s="78"/>
      <c r="P53" s="78"/>
      <c r="Q53" s="75"/>
      <c r="R53" s="75"/>
      <c r="S53" s="42"/>
    </row>
    <row r="54" spans="1:19" s="43" customFormat="1" ht="16.5" customHeight="1" x14ac:dyDescent="0.25">
      <c r="A54" s="34">
        <v>20</v>
      </c>
      <c r="B54" s="34" t="s">
        <v>127</v>
      </c>
      <c r="C54" s="34">
        <v>1</v>
      </c>
      <c r="D54" s="70">
        <v>6</v>
      </c>
      <c r="E54" s="70" t="s">
        <v>179</v>
      </c>
      <c r="F54" s="86" t="s">
        <v>180</v>
      </c>
      <c r="G54" s="70" t="s">
        <v>181</v>
      </c>
      <c r="H54" s="60" t="s">
        <v>148</v>
      </c>
      <c r="I54" s="49" t="s">
        <v>49</v>
      </c>
      <c r="J54" s="70" t="s">
        <v>182</v>
      </c>
      <c r="K54" s="79" t="s">
        <v>42</v>
      </c>
      <c r="L54" s="72"/>
      <c r="M54" s="73">
        <f>2602.7+3592.5</f>
        <v>6195.2</v>
      </c>
      <c r="N54" s="73"/>
      <c r="O54" s="73">
        <v>2602.6999999999998</v>
      </c>
      <c r="P54" s="73"/>
      <c r="Q54" s="70" t="s">
        <v>133</v>
      </c>
      <c r="R54" s="70" t="s">
        <v>134</v>
      </c>
      <c r="S54" s="42"/>
    </row>
    <row r="55" spans="1:19" s="43" customFormat="1" ht="36.75" customHeight="1" x14ac:dyDescent="0.25">
      <c r="A55" s="80"/>
      <c r="B55" s="80"/>
      <c r="C55" s="80"/>
      <c r="D55" s="81"/>
      <c r="E55" s="81"/>
      <c r="F55" s="87"/>
      <c r="G55" s="81"/>
      <c r="H55" s="60" t="s">
        <v>183</v>
      </c>
      <c r="I55" s="49" t="s">
        <v>100</v>
      </c>
      <c r="J55" s="81"/>
      <c r="K55" s="82"/>
      <c r="L55" s="83"/>
      <c r="M55" s="84"/>
      <c r="N55" s="84"/>
      <c r="O55" s="84"/>
      <c r="P55" s="84"/>
      <c r="Q55" s="81"/>
      <c r="R55" s="81"/>
      <c r="S55" s="42"/>
    </row>
    <row r="56" spans="1:19" s="43" customFormat="1" ht="39.75" customHeight="1" x14ac:dyDescent="0.25">
      <c r="A56" s="74"/>
      <c r="B56" s="74"/>
      <c r="C56" s="74"/>
      <c r="D56" s="75"/>
      <c r="E56" s="75"/>
      <c r="F56" s="88"/>
      <c r="G56" s="75"/>
      <c r="H56" s="60" t="s">
        <v>184</v>
      </c>
      <c r="I56" s="49" t="s">
        <v>100</v>
      </c>
      <c r="J56" s="75"/>
      <c r="K56" s="85"/>
      <c r="L56" s="77"/>
      <c r="M56" s="78"/>
      <c r="N56" s="78"/>
      <c r="O56" s="78"/>
      <c r="P56" s="78"/>
      <c r="Q56" s="75"/>
      <c r="R56" s="75"/>
      <c r="S56" s="42"/>
    </row>
    <row r="57" spans="1:19" s="43" customFormat="1" ht="16.5" customHeight="1" x14ac:dyDescent="0.25">
      <c r="A57" s="34">
        <v>21</v>
      </c>
      <c r="B57" s="34" t="s">
        <v>185</v>
      </c>
      <c r="C57" s="34">
        <v>1</v>
      </c>
      <c r="D57" s="70">
        <v>6</v>
      </c>
      <c r="E57" s="70" t="s">
        <v>186</v>
      </c>
      <c r="F57" s="70" t="s">
        <v>187</v>
      </c>
      <c r="G57" s="70" t="s">
        <v>188</v>
      </c>
      <c r="H57" s="60" t="s">
        <v>131</v>
      </c>
      <c r="I57" s="49" t="s">
        <v>49</v>
      </c>
      <c r="J57" s="70" t="s">
        <v>189</v>
      </c>
      <c r="K57" s="79" t="s">
        <v>42</v>
      </c>
      <c r="L57" s="72"/>
      <c r="M57" s="73">
        <v>172220</v>
      </c>
      <c r="N57" s="73"/>
      <c r="O57" s="73">
        <v>172220</v>
      </c>
      <c r="P57" s="73"/>
      <c r="Q57" s="70" t="s">
        <v>190</v>
      </c>
      <c r="R57" s="70" t="s">
        <v>191</v>
      </c>
      <c r="S57" s="42"/>
    </row>
    <row r="58" spans="1:19" s="43" customFormat="1" ht="30.75" customHeight="1" x14ac:dyDescent="0.25">
      <c r="A58" s="80"/>
      <c r="B58" s="80"/>
      <c r="C58" s="80"/>
      <c r="D58" s="81"/>
      <c r="E58" s="81"/>
      <c r="F58" s="81"/>
      <c r="G58" s="81"/>
      <c r="H58" s="60" t="s">
        <v>135</v>
      </c>
      <c r="I58" s="49" t="s">
        <v>100</v>
      </c>
      <c r="J58" s="81"/>
      <c r="K58" s="82"/>
      <c r="L58" s="83"/>
      <c r="M58" s="84"/>
      <c r="N58" s="84"/>
      <c r="O58" s="84"/>
      <c r="P58" s="84"/>
      <c r="Q58" s="81"/>
      <c r="R58" s="81"/>
      <c r="S58" s="42"/>
    </row>
    <row r="59" spans="1:19" s="43" customFormat="1" ht="57.75" customHeight="1" x14ac:dyDescent="0.25">
      <c r="A59" s="80"/>
      <c r="B59" s="80"/>
      <c r="C59" s="80"/>
      <c r="D59" s="81"/>
      <c r="E59" s="81"/>
      <c r="F59" s="81"/>
      <c r="G59" s="81"/>
      <c r="H59" s="60" t="s">
        <v>153</v>
      </c>
      <c r="I59" s="49" t="s">
        <v>49</v>
      </c>
      <c r="J59" s="81"/>
      <c r="K59" s="82"/>
      <c r="L59" s="83"/>
      <c r="M59" s="84"/>
      <c r="N59" s="84"/>
      <c r="O59" s="84"/>
      <c r="P59" s="84"/>
      <c r="Q59" s="81"/>
      <c r="R59" s="81"/>
      <c r="S59" s="42"/>
    </row>
    <row r="60" spans="1:19" s="43" customFormat="1" ht="16.5" customHeight="1" x14ac:dyDescent="0.25">
      <c r="A60" s="74"/>
      <c r="B60" s="74"/>
      <c r="C60" s="74"/>
      <c r="D60" s="75"/>
      <c r="E60" s="75"/>
      <c r="F60" s="75"/>
      <c r="G60" s="75"/>
      <c r="H60" s="60" t="s">
        <v>192</v>
      </c>
      <c r="I60" s="49" t="s">
        <v>49</v>
      </c>
      <c r="J60" s="75"/>
      <c r="K60" s="85"/>
      <c r="L60" s="77"/>
      <c r="M60" s="78"/>
      <c r="N60" s="78"/>
      <c r="O60" s="78"/>
      <c r="P60" s="78"/>
      <c r="Q60" s="75"/>
      <c r="R60" s="75"/>
      <c r="S60" s="42"/>
    </row>
    <row r="61" spans="1:19" s="43" customFormat="1" ht="42" customHeight="1" x14ac:dyDescent="0.25">
      <c r="A61" s="34">
        <v>22</v>
      </c>
      <c r="B61" s="35" t="s">
        <v>162</v>
      </c>
      <c r="C61" s="35">
        <v>1</v>
      </c>
      <c r="D61" s="36">
        <v>6</v>
      </c>
      <c r="E61" s="36" t="s">
        <v>193</v>
      </c>
      <c r="F61" s="36" t="s">
        <v>194</v>
      </c>
      <c r="G61" s="70" t="s">
        <v>165</v>
      </c>
      <c r="H61" s="60" t="s">
        <v>148</v>
      </c>
      <c r="I61" s="49" t="s">
        <v>49</v>
      </c>
      <c r="J61" s="36" t="s">
        <v>195</v>
      </c>
      <c r="K61" s="89" t="s">
        <v>61</v>
      </c>
      <c r="L61" s="40"/>
      <c r="M61" s="41">
        <f>7050.48+1020</f>
        <v>8070.48</v>
      </c>
      <c r="N61" s="41"/>
      <c r="O61" s="41">
        <v>7050.48</v>
      </c>
      <c r="P61" s="41"/>
      <c r="Q61" s="36" t="s">
        <v>133</v>
      </c>
      <c r="R61" s="36" t="s">
        <v>134</v>
      </c>
      <c r="S61" s="42"/>
    </row>
    <row r="62" spans="1:19" s="43" customFormat="1" ht="51" customHeight="1" x14ac:dyDescent="0.25">
      <c r="A62" s="80"/>
      <c r="B62" s="35"/>
      <c r="C62" s="35"/>
      <c r="D62" s="36"/>
      <c r="E62" s="36"/>
      <c r="F62" s="36"/>
      <c r="G62" s="81"/>
      <c r="H62" s="60" t="s">
        <v>183</v>
      </c>
      <c r="I62" s="49" t="s">
        <v>196</v>
      </c>
      <c r="J62" s="36"/>
      <c r="K62" s="89"/>
      <c r="L62" s="40"/>
      <c r="M62" s="41"/>
      <c r="N62" s="41"/>
      <c r="O62" s="41"/>
      <c r="P62" s="41"/>
      <c r="Q62" s="36"/>
      <c r="R62" s="36"/>
      <c r="S62" s="42"/>
    </row>
    <row r="63" spans="1:19" s="43" customFormat="1" ht="27" customHeight="1" x14ac:dyDescent="0.25">
      <c r="A63" s="34">
        <v>23</v>
      </c>
      <c r="B63" s="35" t="s">
        <v>117</v>
      </c>
      <c r="C63" s="35">
        <v>1</v>
      </c>
      <c r="D63" s="36">
        <v>6</v>
      </c>
      <c r="E63" s="36" t="s">
        <v>197</v>
      </c>
      <c r="F63" s="36" t="s">
        <v>198</v>
      </c>
      <c r="G63" s="70" t="s">
        <v>120</v>
      </c>
      <c r="H63" s="60" t="s">
        <v>121</v>
      </c>
      <c r="I63" s="49" t="s">
        <v>49</v>
      </c>
      <c r="J63" s="36" t="s">
        <v>199</v>
      </c>
      <c r="K63" s="89" t="s">
        <v>61</v>
      </c>
      <c r="L63" s="40"/>
      <c r="M63" s="41">
        <f>32832.93+4230.77</f>
        <v>37063.699999999997</v>
      </c>
      <c r="N63" s="41"/>
      <c r="O63" s="41">
        <v>32832.93</v>
      </c>
      <c r="P63" s="41"/>
      <c r="Q63" s="36" t="s">
        <v>200</v>
      </c>
      <c r="R63" s="36" t="s">
        <v>201</v>
      </c>
      <c r="S63" s="42"/>
    </row>
    <row r="64" spans="1:19" s="43" customFormat="1" ht="46.5" customHeight="1" x14ac:dyDescent="0.25">
      <c r="A64" s="80"/>
      <c r="B64" s="35"/>
      <c r="C64" s="35"/>
      <c r="D64" s="36"/>
      <c r="E64" s="36"/>
      <c r="F64" s="36"/>
      <c r="G64" s="81"/>
      <c r="H64" s="60" t="s">
        <v>125</v>
      </c>
      <c r="I64" s="49" t="s">
        <v>178</v>
      </c>
      <c r="J64" s="36"/>
      <c r="K64" s="89"/>
      <c r="L64" s="40"/>
      <c r="M64" s="41"/>
      <c r="N64" s="41"/>
      <c r="O64" s="41"/>
      <c r="P64" s="41"/>
      <c r="Q64" s="36"/>
      <c r="R64" s="36"/>
      <c r="S64" s="42"/>
    </row>
    <row r="65" spans="1:19" s="43" customFormat="1" ht="38.25" customHeight="1" x14ac:dyDescent="0.25">
      <c r="A65" s="34">
        <v>24</v>
      </c>
      <c r="B65" s="35" t="s">
        <v>162</v>
      </c>
      <c r="C65" s="35">
        <v>1</v>
      </c>
      <c r="D65" s="36">
        <v>6</v>
      </c>
      <c r="E65" s="36" t="s">
        <v>202</v>
      </c>
      <c r="F65" s="36" t="s">
        <v>203</v>
      </c>
      <c r="G65" s="70" t="s">
        <v>204</v>
      </c>
      <c r="H65" s="60" t="s">
        <v>141</v>
      </c>
      <c r="I65" s="49" t="s">
        <v>49</v>
      </c>
      <c r="J65" s="36" t="s">
        <v>205</v>
      </c>
      <c r="K65" s="89" t="s">
        <v>61</v>
      </c>
      <c r="L65" s="40"/>
      <c r="M65" s="41">
        <f>5195.07+840</f>
        <v>6035.07</v>
      </c>
      <c r="N65" s="41"/>
      <c r="O65" s="41">
        <v>5195.07</v>
      </c>
      <c r="P65" s="41"/>
      <c r="Q65" s="36" t="s">
        <v>133</v>
      </c>
      <c r="R65" s="36" t="s">
        <v>134</v>
      </c>
      <c r="S65" s="42"/>
    </row>
    <row r="66" spans="1:19" s="43" customFormat="1" ht="55.5" customHeight="1" x14ac:dyDescent="0.25">
      <c r="A66" s="80"/>
      <c r="B66" s="35"/>
      <c r="C66" s="35"/>
      <c r="D66" s="36"/>
      <c r="E66" s="36"/>
      <c r="F66" s="36"/>
      <c r="G66" s="81"/>
      <c r="H66" s="60" t="s">
        <v>143</v>
      </c>
      <c r="I66" s="49" t="s">
        <v>102</v>
      </c>
      <c r="J66" s="36"/>
      <c r="K66" s="89"/>
      <c r="L66" s="40"/>
      <c r="M66" s="41"/>
      <c r="N66" s="41"/>
      <c r="O66" s="41"/>
      <c r="P66" s="41"/>
      <c r="Q66" s="36"/>
      <c r="R66" s="36"/>
      <c r="S66" s="42"/>
    </row>
    <row r="67" spans="1:19" s="43" customFormat="1" ht="16.5" customHeight="1" x14ac:dyDescent="0.25">
      <c r="A67" s="34">
        <v>25</v>
      </c>
      <c r="B67" s="35" t="s">
        <v>56</v>
      </c>
      <c r="C67" s="90">
        <v>1</v>
      </c>
      <c r="D67" s="36">
        <v>9</v>
      </c>
      <c r="E67" s="36" t="s">
        <v>206</v>
      </c>
      <c r="F67" s="36" t="s">
        <v>207</v>
      </c>
      <c r="G67" s="70" t="s">
        <v>208</v>
      </c>
      <c r="H67" s="60" t="s">
        <v>141</v>
      </c>
      <c r="I67" s="49" t="s">
        <v>49</v>
      </c>
      <c r="J67" s="36" t="s">
        <v>209</v>
      </c>
      <c r="K67" s="89" t="s">
        <v>42</v>
      </c>
      <c r="L67" s="40"/>
      <c r="M67" s="41">
        <f>25118.08+2616.24</f>
        <v>27734.32</v>
      </c>
      <c r="N67" s="41"/>
      <c r="O67" s="41">
        <v>25118.080000000002</v>
      </c>
      <c r="P67" s="41"/>
      <c r="Q67" s="36" t="s">
        <v>210</v>
      </c>
      <c r="R67" s="36" t="s">
        <v>211</v>
      </c>
      <c r="S67" s="42"/>
    </row>
    <row r="68" spans="1:19" s="43" customFormat="1" ht="35.25" customHeight="1" x14ac:dyDescent="0.25">
      <c r="A68" s="80"/>
      <c r="B68" s="35"/>
      <c r="C68" s="90"/>
      <c r="D68" s="36"/>
      <c r="E68" s="36"/>
      <c r="F68" s="36"/>
      <c r="G68" s="81"/>
      <c r="H68" s="60" t="s">
        <v>143</v>
      </c>
      <c r="I68" s="49" t="s">
        <v>212</v>
      </c>
      <c r="J68" s="36"/>
      <c r="K68" s="89"/>
      <c r="L68" s="40"/>
      <c r="M68" s="41"/>
      <c r="N68" s="41"/>
      <c r="O68" s="41"/>
      <c r="P68" s="41"/>
      <c r="Q68" s="36"/>
      <c r="R68" s="36"/>
      <c r="S68" s="42"/>
    </row>
    <row r="69" spans="1:19" s="43" customFormat="1" ht="34.5" customHeight="1" x14ac:dyDescent="0.25">
      <c r="A69" s="80"/>
      <c r="B69" s="35"/>
      <c r="C69" s="90"/>
      <c r="D69" s="36"/>
      <c r="E69" s="36"/>
      <c r="F69" s="36"/>
      <c r="G69" s="81"/>
      <c r="H69" s="60" t="s">
        <v>121</v>
      </c>
      <c r="I69" s="49" t="s">
        <v>49</v>
      </c>
      <c r="J69" s="36"/>
      <c r="K69" s="89"/>
      <c r="L69" s="40"/>
      <c r="M69" s="41"/>
      <c r="N69" s="41"/>
      <c r="O69" s="41"/>
      <c r="P69" s="41"/>
      <c r="Q69" s="36"/>
      <c r="R69" s="36"/>
      <c r="S69" s="42"/>
    </row>
    <row r="70" spans="1:19" s="43" customFormat="1" ht="49.5" customHeight="1" x14ac:dyDescent="0.25">
      <c r="A70" s="91"/>
      <c r="B70" s="45"/>
      <c r="C70" s="92"/>
      <c r="D70" s="46"/>
      <c r="E70" s="46"/>
      <c r="F70" s="46"/>
      <c r="G70" s="93"/>
      <c r="H70" s="60" t="s">
        <v>125</v>
      </c>
      <c r="I70" s="49" t="s">
        <v>213</v>
      </c>
      <c r="J70" s="46"/>
      <c r="K70" s="94"/>
      <c r="L70" s="46"/>
      <c r="M70" s="45"/>
      <c r="N70" s="45"/>
      <c r="O70" s="45"/>
      <c r="P70" s="45"/>
      <c r="Q70" s="36"/>
      <c r="R70" s="36"/>
      <c r="S70" s="42"/>
    </row>
    <row r="71" spans="1:19" s="43" customFormat="1" ht="60" customHeight="1" x14ac:dyDescent="0.25">
      <c r="A71" s="91"/>
      <c r="B71" s="45"/>
      <c r="C71" s="92"/>
      <c r="D71" s="46"/>
      <c r="E71" s="46"/>
      <c r="F71" s="46"/>
      <c r="G71" s="93"/>
      <c r="H71" s="60" t="s">
        <v>214</v>
      </c>
      <c r="I71" s="49" t="s">
        <v>49</v>
      </c>
      <c r="J71" s="46"/>
      <c r="K71" s="94"/>
      <c r="L71" s="46"/>
      <c r="M71" s="45"/>
      <c r="N71" s="45"/>
      <c r="O71" s="45"/>
      <c r="P71" s="45"/>
      <c r="Q71" s="36"/>
      <c r="R71" s="36"/>
      <c r="S71" s="42"/>
    </row>
    <row r="72" spans="1:19" s="43" customFormat="1" ht="33" customHeight="1" x14ac:dyDescent="0.25">
      <c r="A72" s="91"/>
      <c r="B72" s="45"/>
      <c r="C72" s="92"/>
      <c r="D72" s="46"/>
      <c r="E72" s="46"/>
      <c r="F72" s="46"/>
      <c r="G72" s="93"/>
      <c r="H72" s="60" t="s">
        <v>215</v>
      </c>
      <c r="I72" s="49" t="s">
        <v>152</v>
      </c>
      <c r="J72" s="46"/>
      <c r="K72" s="94"/>
      <c r="L72" s="46"/>
      <c r="M72" s="45"/>
      <c r="N72" s="45"/>
      <c r="O72" s="45"/>
      <c r="P72" s="45"/>
      <c r="Q72" s="36"/>
      <c r="R72" s="36"/>
      <c r="S72" s="42"/>
    </row>
    <row r="73" spans="1:19" s="43" customFormat="1" ht="33" customHeight="1" x14ac:dyDescent="0.25">
      <c r="A73" s="91"/>
      <c r="B73" s="45"/>
      <c r="C73" s="92"/>
      <c r="D73" s="46"/>
      <c r="E73" s="46"/>
      <c r="F73" s="46"/>
      <c r="G73" s="93"/>
      <c r="H73" s="60" t="s">
        <v>216</v>
      </c>
      <c r="I73" s="49" t="s">
        <v>49</v>
      </c>
      <c r="J73" s="46"/>
      <c r="K73" s="94"/>
      <c r="L73" s="46"/>
      <c r="M73" s="45"/>
      <c r="N73" s="45"/>
      <c r="O73" s="45"/>
      <c r="P73" s="45"/>
      <c r="Q73" s="36"/>
      <c r="R73" s="36"/>
      <c r="S73" s="42"/>
    </row>
    <row r="74" spans="1:19" s="43" customFormat="1" ht="28.5" customHeight="1" x14ac:dyDescent="0.25">
      <c r="A74" s="44"/>
      <c r="B74" s="45"/>
      <c r="C74" s="92"/>
      <c r="D74" s="46"/>
      <c r="E74" s="46"/>
      <c r="F74" s="46"/>
      <c r="G74" s="95"/>
      <c r="H74" s="60" t="s">
        <v>217</v>
      </c>
      <c r="I74" s="58" t="s">
        <v>218</v>
      </c>
      <c r="J74" s="46"/>
      <c r="K74" s="94"/>
      <c r="L74" s="46"/>
      <c r="M74" s="45"/>
      <c r="N74" s="45"/>
      <c r="O74" s="45"/>
      <c r="P74" s="45"/>
      <c r="Q74" s="46"/>
      <c r="R74" s="46"/>
      <c r="S74" s="42"/>
    </row>
    <row r="75" spans="1:19" s="43" customFormat="1" ht="58.5" customHeight="1" x14ac:dyDescent="0.25">
      <c r="A75" s="34">
        <v>26</v>
      </c>
      <c r="B75" s="35" t="s">
        <v>56</v>
      </c>
      <c r="C75" s="35">
        <v>2.2999999999999998</v>
      </c>
      <c r="D75" s="36">
        <v>10</v>
      </c>
      <c r="E75" s="56" t="s">
        <v>219</v>
      </c>
      <c r="F75" s="56" t="s">
        <v>220</v>
      </c>
      <c r="G75" s="27" t="s">
        <v>221</v>
      </c>
      <c r="H75" s="60" t="s">
        <v>153</v>
      </c>
      <c r="I75" s="49" t="s">
        <v>49</v>
      </c>
      <c r="J75" s="26" t="s">
        <v>222</v>
      </c>
      <c r="K75" s="89" t="s">
        <v>56</v>
      </c>
      <c r="L75" s="40"/>
      <c r="M75" s="41">
        <f>39114+50000</f>
        <v>89114</v>
      </c>
      <c r="N75" s="41"/>
      <c r="O75" s="41">
        <v>39114</v>
      </c>
      <c r="P75" s="41"/>
      <c r="Q75" s="36" t="s">
        <v>223</v>
      </c>
      <c r="R75" s="36" t="s">
        <v>224</v>
      </c>
      <c r="S75" s="42"/>
    </row>
    <row r="76" spans="1:19" s="43" customFormat="1" ht="42" customHeight="1" x14ac:dyDescent="0.25">
      <c r="A76" s="80"/>
      <c r="B76" s="35"/>
      <c r="C76" s="35"/>
      <c r="D76" s="36"/>
      <c r="E76" s="56"/>
      <c r="F76" s="56"/>
      <c r="G76" s="31"/>
      <c r="H76" s="96" t="s">
        <v>225</v>
      </c>
      <c r="I76" s="58" t="s">
        <v>49</v>
      </c>
      <c r="J76" s="26"/>
      <c r="K76" s="89"/>
      <c r="L76" s="40"/>
      <c r="M76" s="41"/>
      <c r="N76" s="41"/>
      <c r="O76" s="41"/>
      <c r="P76" s="41"/>
      <c r="Q76" s="36"/>
      <c r="R76" s="36"/>
      <c r="S76" s="42"/>
    </row>
    <row r="77" spans="1:19" s="43" customFormat="1" ht="78.75" customHeight="1" x14ac:dyDescent="0.25">
      <c r="A77" s="80"/>
      <c r="B77" s="35"/>
      <c r="C77" s="35"/>
      <c r="D77" s="36"/>
      <c r="E77" s="56"/>
      <c r="F77" s="56"/>
      <c r="G77" s="31"/>
      <c r="H77" s="97" t="s">
        <v>226</v>
      </c>
      <c r="I77" s="98">
        <v>10</v>
      </c>
      <c r="J77" s="26"/>
      <c r="K77" s="89"/>
      <c r="L77" s="40"/>
      <c r="M77" s="41"/>
      <c r="N77" s="41"/>
      <c r="O77" s="41"/>
      <c r="P77" s="41"/>
      <c r="Q77" s="36"/>
      <c r="R77" s="36"/>
      <c r="S77" s="42"/>
    </row>
    <row r="78" spans="1:19" s="43" customFormat="1" ht="33" customHeight="1" x14ac:dyDescent="0.25">
      <c r="A78" s="91"/>
      <c r="B78" s="45"/>
      <c r="C78" s="45"/>
      <c r="D78" s="46"/>
      <c r="E78" s="94"/>
      <c r="F78" s="94"/>
      <c r="G78" s="93"/>
      <c r="H78" s="60" t="s">
        <v>54</v>
      </c>
      <c r="I78" s="49" t="s">
        <v>218</v>
      </c>
      <c r="J78" s="46"/>
      <c r="K78" s="94"/>
      <c r="L78" s="46"/>
      <c r="M78" s="45"/>
      <c r="N78" s="45"/>
      <c r="O78" s="45"/>
      <c r="P78" s="45"/>
      <c r="Q78" s="36"/>
      <c r="R78" s="36"/>
      <c r="S78" s="42"/>
    </row>
    <row r="79" spans="1:19" s="43" customFormat="1" ht="29.25" customHeight="1" x14ac:dyDescent="0.25">
      <c r="A79" s="44"/>
      <c r="B79" s="45"/>
      <c r="C79" s="45"/>
      <c r="D79" s="46"/>
      <c r="E79" s="94"/>
      <c r="F79" s="94"/>
      <c r="G79" s="95"/>
      <c r="H79" s="60" t="s">
        <v>227</v>
      </c>
      <c r="I79" s="58" t="s">
        <v>228</v>
      </c>
      <c r="J79" s="46"/>
      <c r="K79" s="94"/>
      <c r="L79" s="46"/>
      <c r="M79" s="45"/>
      <c r="N79" s="45"/>
      <c r="O79" s="45"/>
      <c r="P79" s="45"/>
      <c r="Q79" s="46"/>
      <c r="R79" s="46"/>
      <c r="S79" s="42"/>
    </row>
    <row r="80" spans="1:19" s="43" customFormat="1" ht="123.75" customHeight="1" x14ac:dyDescent="0.25">
      <c r="A80" s="99">
        <v>27</v>
      </c>
      <c r="B80" s="99" t="s">
        <v>185</v>
      </c>
      <c r="C80" s="100">
        <v>3</v>
      </c>
      <c r="D80" s="101">
        <v>10</v>
      </c>
      <c r="E80" s="101" t="s">
        <v>229</v>
      </c>
      <c r="F80" s="102" t="s">
        <v>230</v>
      </c>
      <c r="G80" s="101" t="s">
        <v>231</v>
      </c>
      <c r="H80" s="60" t="s">
        <v>153</v>
      </c>
      <c r="I80" s="49" t="s">
        <v>49</v>
      </c>
      <c r="J80" s="101" t="s">
        <v>232</v>
      </c>
      <c r="K80" s="103" t="s">
        <v>51</v>
      </c>
      <c r="L80" s="104"/>
      <c r="M80" s="105">
        <f>6484.95+2632.68</f>
        <v>9117.6299999999992</v>
      </c>
      <c r="N80" s="105"/>
      <c r="O80" s="105">
        <v>6484.95</v>
      </c>
      <c r="P80" s="105"/>
      <c r="Q80" s="101" t="s">
        <v>233</v>
      </c>
      <c r="R80" s="101" t="s">
        <v>234</v>
      </c>
      <c r="S80" s="42"/>
    </row>
    <row r="81" spans="1:19" s="43" customFormat="1" ht="60.75" customHeight="1" x14ac:dyDescent="0.25">
      <c r="A81" s="34">
        <v>28</v>
      </c>
      <c r="B81" s="35" t="s">
        <v>127</v>
      </c>
      <c r="C81" s="35">
        <v>2</v>
      </c>
      <c r="D81" s="36">
        <v>10</v>
      </c>
      <c r="E81" s="36" t="s">
        <v>235</v>
      </c>
      <c r="F81" s="56" t="s">
        <v>236</v>
      </c>
      <c r="G81" s="70" t="s">
        <v>237</v>
      </c>
      <c r="H81" s="60" t="s">
        <v>153</v>
      </c>
      <c r="I81" s="49" t="s">
        <v>49</v>
      </c>
      <c r="J81" s="36" t="s">
        <v>238</v>
      </c>
      <c r="K81" s="89" t="s">
        <v>61</v>
      </c>
      <c r="L81" s="40"/>
      <c r="M81" s="41">
        <f>10076.5+3056.2</f>
        <v>13132.7</v>
      </c>
      <c r="N81" s="41"/>
      <c r="O81" s="41">
        <v>10076.5</v>
      </c>
      <c r="P81" s="41"/>
      <c r="Q81" s="36" t="s">
        <v>133</v>
      </c>
      <c r="R81" s="36" t="s">
        <v>134</v>
      </c>
      <c r="S81" s="42"/>
    </row>
    <row r="82" spans="1:19" s="43" customFormat="1" ht="15" customHeight="1" x14ac:dyDescent="0.25">
      <c r="A82" s="80"/>
      <c r="B82" s="35"/>
      <c r="C82" s="35"/>
      <c r="D82" s="36"/>
      <c r="E82" s="36"/>
      <c r="F82" s="56"/>
      <c r="G82" s="81"/>
      <c r="H82" s="60" t="s">
        <v>54</v>
      </c>
      <c r="I82" s="49" t="s">
        <v>239</v>
      </c>
      <c r="J82" s="36"/>
      <c r="K82" s="89"/>
      <c r="L82" s="40"/>
      <c r="M82" s="41"/>
      <c r="N82" s="41"/>
      <c r="O82" s="41"/>
      <c r="P82" s="41"/>
      <c r="Q82" s="36"/>
      <c r="R82" s="36"/>
      <c r="S82" s="42"/>
    </row>
    <row r="83" spans="1:19" s="43" customFormat="1" ht="14.25" customHeight="1" x14ac:dyDescent="0.25">
      <c r="A83" s="80"/>
      <c r="B83" s="35"/>
      <c r="C83" s="35"/>
      <c r="D83" s="36"/>
      <c r="E83" s="36"/>
      <c r="F83" s="56"/>
      <c r="G83" s="81"/>
      <c r="H83" s="60" t="s">
        <v>101</v>
      </c>
      <c r="I83" s="49" t="s">
        <v>100</v>
      </c>
      <c r="J83" s="36"/>
      <c r="K83" s="89"/>
      <c r="L83" s="40"/>
      <c r="M83" s="41"/>
      <c r="N83" s="41"/>
      <c r="O83" s="41"/>
      <c r="P83" s="41"/>
      <c r="Q83" s="36"/>
      <c r="R83" s="36"/>
      <c r="S83" s="42"/>
    </row>
    <row r="84" spans="1:19" s="43" customFormat="1" ht="14.25" customHeight="1" x14ac:dyDescent="0.25">
      <c r="A84" s="80"/>
      <c r="B84" s="35"/>
      <c r="C84" s="35"/>
      <c r="D84" s="36"/>
      <c r="E84" s="36"/>
      <c r="F84" s="56"/>
      <c r="G84" s="81"/>
      <c r="H84" s="60" t="s">
        <v>240</v>
      </c>
      <c r="I84" s="49" t="s">
        <v>218</v>
      </c>
      <c r="J84" s="36"/>
      <c r="K84" s="89"/>
      <c r="L84" s="40"/>
      <c r="M84" s="41"/>
      <c r="N84" s="41"/>
      <c r="O84" s="41"/>
      <c r="P84" s="41"/>
      <c r="Q84" s="36"/>
      <c r="R84" s="36"/>
      <c r="S84" s="42"/>
    </row>
    <row r="85" spans="1:19" s="43" customFormat="1" ht="16.5" customHeight="1" x14ac:dyDescent="0.25">
      <c r="A85" s="91"/>
      <c r="B85" s="45"/>
      <c r="C85" s="45"/>
      <c r="D85" s="46"/>
      <c r="E85" s="46"/>
      <c r="F85" s="94"/>
      <c r="G85" s="93"/>
      <c r="H85" s="60" t="s">
        <v>241</v>
      </c>
      <c r="I85" s="49" t="s">
        <v>137</v>
      </c>
      <c r="J85" s="46"/>
      <c r="K85" s="94"/>
      <c r="L85" s="46"/>
      <c r="M85" s="45"/>
      <c r="N85" s="45"/>
      <c r="O85" s="45"/>
      <c r="P85" s="45"/>
      <c r="Q85" s="36"/>
      <c r="R85" s="36"/>
      <c r="S85" s="42"/>
    </row>
    <row r="86" spans="1:19" s="43" customFormat="1" ht="16.5" customHeight="1" x14ac:dyDescent="0.25">
      <c r="A86" s="91"/>
      <c r="B86" s="45"/>
      <c r="C86" s="45"/>
      <c r="D86" s="46"/>
      <c r="E86" s="46"/>
      <c r="F86" s="94"/>
      <c r="G86" s="93"/>
      <c r="H86" s="60" t="s">
        <v>48</v>
      </c>
      <c r="I86" s="49" t="s">
        <v>49</v>
      </c>
      <c r="J86" s="46"/>
      <c r="K86" s="94"/>
      <c r="L86" s="46"/>
      <c r="M86" s="45"/>
      <c r="N86" s="45"/>
      <c r="O86" s="45"/>
      <c r="P86" s="45"/>
      <c r="Q86" s="36"/>
      <c r="R86" s="36"/>
      <c r="S86" s="42"/>
    </row>
    <row r="87" spans="1:19" s="43" customFormat="1" ht="29.25" customHeight="1" x14ac:dyDescent="0.25">
      <c r="A87" s="44"/>
      <c r="B87" s="45"/>
      <c r="C87" s="45"/>
      <c r="D87" s="46"/>
      <c r="E87" s="46"/>
      <c r="F87" s="94"/>
      <c r="G87" s="95"/>
      <c r="H87" s="60" t="s">
        <v>151</v>
      </c>
      <c r="I87" s="58" t="s">
        <v>212</v>
      </c>
      <c r="J87" s="46"/>
      <c r="K87" s="94"/>
      <c r="L87" s="46"/>
      <c r="M87" s="45"/>
      <c r="N87" s="45"/>
      <c r="O87" s="45"/>
      <c r="P87" s="45"/>
      <c r="Q87" s="46"/>
      <c r="R87" s="46"/>
      <c r="S87" s="42"/>
    </row>
    <row r="88" spans="1:19" s="43" customFormat="1" ht="64.5" customHeight="1" x14ac:dyDescent="0.25">
      <c r="A88" s="34">
        <v>29</v>
      </c>
      <c r="B88" s="35" t="s">
        <v>56</v>
      </c>
      <c r="C88" s="35">
        <v>3</v>
      </c>
      <c r="D88" s="36">
        <v>10</v>
      </c>
      <c r="E88" s="36" t="s">
        <v>242</v>
      </c>
      <c r="F88" s="56" t="s">
        <v>243</v>
      </c>
      <c r="G88" s="70" t="s">
        <v>244</v>
      </c>
      <c r="H88" s="60" t="s">
        <v>153</v>
      </c>
      <c r="I88" s="49" t="s">
        <v>49</v>
      </c>
      <c r="J88" s="36" t="s">
        <v>245</v>
      </c>
      <c r="K88" s="106" t="s">
        <v>246</v>
      </c>
      <c r="L88" s="40"/>
      <c r="M88" s="41">
        <f>16405.8+2274</f>
        <v>18679.8</v>
      </c>
      <c r="N88" s="41"/>
      <c r="O88" s="41">
        <v>16405.8</v>
      </c>
      <c r="P88" s="41"/>
      <c r="Q88" s="36" t="s">
        <v>133</v>
      </c>
      <c r="R88" s="36" t="s">
        <v>134</v>
      </c>
      <c r="S88" s="42"/>
    </row>
    <row r="89" spans="1:19" s="43" customFormat="1" ht="15" customHeight="1" x14ac:dyDescent="0.25">
      <c r="A89" s="80"/>
      <c r="B89" s="35"/>
      <c r="C89" s="35"/>
      <c r="D89" s="36"/>
      <c r="E89" s="36"/>
      <c r="F89" s="56"/>
      <c r="G89" s="81"/>
      <c r="H89" s="60" t="s">
        <v>240</v>
      </c>
      <c r="I89" s="49" t="s">
        <v>247</v>
      </c>
      <c r="J89" s="36"/>
      <c r="K89" s="89"/>
      <c r="L89" s="40"/>
      <c r="M89" s="41"/>
      <c r="N89" s="41"/>
      <c r="O89" s="41"/>
      <c r="P89" s="41"/>
      <c r="Q89" s="36"/>
      <c r="R89" s="36"/>
      <c r="S89" s="42"/>
    </row>
    <row r="90" spans="1:19" s="43" customFormat="1" ht="77.25" customHeight="1" x14ac:dyDescent="0.25">
      <c r="A90" s="80"/>
      <c r="B90" s="35"/>
      <c r="C90" s="35"/>
      <c r="D90" s="36"/>
      <c r="E90" s="36"/>
      <c r="F90" s="56"/>
      <c r="G90" s="81"/>
      <c r="H90" s="60" t="s">
        <v>248</v>
      </c>
      <c r="I90" s="49" t="s">
        <v>239</v>
      </c>
      <c r="J90" s="36"/>
      <c r="K90" s="89"/>
      <c r="L90" s="40"/>
      <c r="M90" s="41"/>
      <c r="N90" s="41"/>
      <c r="O90" s="41"/>
      <c r="P90" s="41"/>
      <c r="Q90" s="36"/>
      <c r="R90" s="36"/>
      <c r="S90" s="42"/>
    </row>
    <row r="91" spans="1:19" s="43" customFormat="1" ht="57.75" customHeight="1" x14ac:dyDescent="0.25">
      <c r="A91" s="34">
        <v>30</v>
      </c>
      <c r="B91" s="35" t="s">
        <v>56</v>
      </c>
      <c r="C91" s="35">
        <v>3</v>
      </c>
      <c r="D91" s="36">
        <v>10</v>
      </c>
      <c r="E91" s="36" t="s">
        <v>249</v>
      </c>
      <c r="F91" s="56" t="s">
        <v>250</v>
      </c>
      <c r="G91" s="70" t="s">
        <v>251</v>
      </c>
      <c r="H91" s="97" t="s">
        <v>252</v>
      </c>
      <c r="I91" s="58" t="s">
        <v>253</v>
      </c>
      <c r="J91" s="36" t="s">
        <v>254</v>
      </c>
      <c r="K91" s="89" t="s">
        <v>162</v>
      </c>
      <c r="L91" s="40"/>
      <c r="M91" s="41">
        <f>29400+22915</f>
        <v>52315</v>
      </c>
      <c r="N91" s="41"/>
      <c r="O91" s="41">
        <v>29400</v>
      </c>
      <c r="P91" s="41"/>
      <c r="Q91" s="36" t="s">
        <v>255</v>
      </c>
      <c r="R91" s="36" t="s">
        <v>256</v>
      </c>
      <c r="S91" s="42"/>
    </row>
    <row r="92" spans="1:19" s="43" customFormat="1" ht="45" customHeight="1" x14ac:dyDescent="0.25">
      <c r="A92" s="80"/>
      <c r="B92" s="35"/>
      <c r="C92" s="35"/>
      <c r="D92" s="36"/>
      <c r="E92" s="36"/>
      <c r="F92" s="56"/>
      <c r="G92" s="81"/>
      <c r="H92" s="97" t="s">
        <v>257</v>
      </c>
      <c r="I92" s="58" t="s">
        <v>49</v>
      </c>
      <c r="J92" s="36"/>
      <c r="K92" s="89"/>
      <c r="L92" s="40"/>
      <c r="M92" s="41"/>
      <c r="N92" s="41"/>
      <c r="O92" s="41"/>
      <c r="P92" s="41"/>
      <c r="Q92" s="36"/>
      <c r="R92" s="36"/>
      <c r="S92" s="42"/>
    </row>
    <row r="93" spans="1:19" s="43" customFormat="1" ht="27.75" customHeight="1" x14ac:dyDescent="0.25">
      <c r="A93" s="80"/>
      <c r="B93" s="35"/>
      <c r="C93" s="35"/>
      <c r="D93" s="36"/>
      <c r="E93" s="36"/>
      <c r="F93" s="56"/>
      <c r="G93" s="81"/>
      <c r="H93" s="60" t="s">
        <v>54</v>
      </c>
      <c r="I93" s="49" t="s">
        <v>137</v>
      </c>
      <c r="J93" s="36"/>
      <c r="K93" s="89"/>
      <c r="L93" s="40"/>
      <c r="M93" s="41"/>
      <c r="N93" s="41"/>
      <c r="O93" s="41"/>
      <c r="P93" s="41"/>
      <c r="Q93" s="36"/>
      <c r="R93" s="36"/>
      <c r="S93" s="42"/>
    </row>
    <row r="94" spans="1:19" s="43" customFormat="1" ht="39.75" customHeight="1" x14ac:dyDescent="0.25">
      <c r="A94" s="91"/>
      <c r="B94" s="45"/>
      <c r="C94" s="45"/>
      <c r="D94" s="46"/>
      <c r="E94" s="46"/>
      <c r="F94" s="94"/>
      <c r="G94" s="93"/>
      <c r="H94" s="60" t="s">
        <v>258</v>
      </c>
      <c r="I94" s="49" t="s">
        <v>49</v>
      </c>
      <c r="J94" s="46"/>
      <c r="K94" s="94"/>
      <c r="L94" s="46"/>
      <c r="M94" s="45"/>
      <c r="N94" s="45"/>
      <c r="O94" s="45"/>
      <c r="P94" s="45"/>
      <c r="Q94" s="36"/>
      <c r="R94" s="36"/>
      <c r="S94" s="42"/>
    </row>
    <row r="95" spans="1:19" s="43" customFormat="1" ht="42" customHeight="1" x14ac:dyDescent="0.25">
      <c r="A95" s="34">
        <v>31</v>
      </c>
      <c r="B95" s="35" t="s">
        <v>117</v>
      </c>
      <c r="C95" s="35" t="s">
        <v>259</v>
      </c>
      <c r="D95" s="36">
        <v>11</v>
      </c>
      <c r="E95" s="36" t="s">
        <v>260</v>
      </c>
      <c r="F95" s="36" t="s">
        <v>261</v>
      </c>
      <c r="G95" s="70" t="s">
        <v>262</v>
      </c>
      <c r="H95" s="60" t="s">
        <v>153</v>
      </c>
      <c r="I95" s="49" t="s">
        <v>49</v>
      </c>
      <c r="J95" s="36" t="s">
        <v>263</v>
      </c>
      <c r="K95" s="89" t="s">
        <v>42</v>
      </c>
      <c r="L95" s="40"/>
      <c r="M95" s="41">
        <f>59487.02+16000</f>
        <v>75487.01999999999</v>
      </c>
      <c r="N95" s="41"/>
      <c r="O95" s="41">
        <v>59487.02</v>
      </c>
      <c r="P95" s="41"/>
      <c r="Q95" s="36" t="s">
        <v>264</v>
      </c>
      <c r="R95" s="36" t="s">
        <v>265</v>
      </c>
      <c r="S95" s="42"/>
    </row>
    <row r="96" spans="1:19" s="43" customFormat="1" ht="72" customHeight="1" x14ac:dyDescent="0.25">
      <c r="A96" s="80"/>
      <c r="B96" s="35"/>
      <c r="C96" s="35"/>
      <c r="D96" s="36"/>
      <c r="E96" s="36"/>
      <c r="F96" s="36"/>
      <c r="G96" s="81"/>
      <c r="H96" s="60" t="s">
        <v>214</v>
      </c>
      <c r="I96" s="49" t="s">
        <v>49</v>
      </c>
      <c r="J96" s="36"/>
      <c r="K96" s="89"/>
      <c r="L96" s="40"/>
      <c r="M96" s="41"/>
      <c r="N96" s="41"/>
      <c r="O96" s="41"/>
      <c r="P96" s="41"/>
      <c r="Q96" s="36"/>
      <c r="R96" s="36"/>
      <c r="S96" s="42"/>
    </row>
    <row r="97" spans="1:19" s="43" customFormat="1" ht="14.25" customHeight="1" x14ac:dyDescent="0.25">
      <c r="A97" s="80"/>
      <c r="B97" s="35"/>
      <c r="C97" s="35"/>
      <c r="D97" s="36"/>
      <c r="E97" s="36"/>
      <c r="F97" s="36"/>
      <c r="G97" s="81"/>
      <c r="H97" s="60" t="s">
        <v>101</v>
      </c>
      <c r="I97" s="49" t="s">
        <v>266</v>
      </c>
      <c r="J97" s="36"/>
      <c r="K97" s="89"/>
      <c r="L97" s="40"/>
      <c r="M97" s="41"/>
      <c r="N97" s="41"/>
      <c r="O97" s="41"/>
      <c r="P97" s="41"/>
      <c r="Q97" s="36"/>
      <c r="R97" s="36"/>
      <c r="S97" s="42"/>
    </row>
    <row r="98" spans="1:19" s="43" customFormat="1" ht="12.75" customHeight="1" x14ac:dyDescent="0.25">
      <c r="A98" s="80"/>
      <c r="B98" s="35"/>
      <c r="C98" s="35"/>
      <c r="D98" s="36"/>
      <c r="E98" s="36"/>
      <c r="F98" s="36"/>
      <c r="G98" s="81"/>
      <c r="H98" s="60" t="s">
        <v>54</v>
      </c>
      <c r="I98" s="49" t="s">
        <v>266</v>
      </c>
      <c r="J98" s="36"/>
      <c r="K98" s="89"/>
      <c r="L98" s="40"/>
      <c r="M98" s="41"/>
      <c r="N98" s="41"/>
      <c r="O98" s="41"/>
      <c r="P98" s="41"/>
      <c r="Q98" s="36"/>
      <c r="R98" s="36"/>
      <c r="S98" s="42"/>
    </row>
    <row r="99" spans="1:19" s="43" customFormat="1" ht="14.25" customHeight="1" x14ac:dyDescent="0.25">
      <c r="A99" s="80"/>
      <c r="B99" s="35"/>
      <c r="C99" s="35"/>
      <c r="D99" s="36"/>
      <c r="E99" s="36"/>
      <c r="F99" s="36"/>
      <c r="G99" s="81"/>
      <c r="H99" s="60" t="s">
        <v>103</v>
      </c>
      <c r="I99" s="49" t="s">
        <v>267</v>
      </c>
      <c r="J99" s="36"/>
      <c r="K99" s="89"/>
      <c r="L99" s="40"/>
      <c r="M99" s="41"/>
      <c r="N99" s="41"/>
      <c r="O99" s="41"/>
      <c r="P99" s="41"/>
      <c r="Q99" s="36"/>
      <c r="R99" s="36"/>
      <c r="S99" s="42"/>
    </row>
    <row r="100" spans="1:19" s="43" customFormat="1" ht="16.5" customHeight="1" x14ac:dyDescent="0.25">
      <c r="A100" s="91"/>
      <c r="B100" s="45"/>
      <c r="C100" s="45"/>
      <c r="D100" s="46"/>
      <c r="E100" s="46"/>
      <c r="F100" s="46"/>
      <c r="G100" s="93"/>
      <c r="H100" s="60" t="s">
        <v>268</v>
      </c>
      <c r="I100" s="49" t="s">
        <v>269</v>
      </c>
      <c r="J100" s="46"/>
      <c r="K100" s="94"/>
      <c r="L100" s="46"/>
      <c r="M100" s="45"/>
      <c r="N100" s="45"/>
      <c r="O100" s="45"/>
      <c r="P100" s="45"/>
      <c r="Q100" s="36"/>
      <c r="R100" s="36"/>
      <c r="S100" s="42"/>
    </row>
    <row r="101" spans="1:19" s="43" customFormat="1" ht="25.5" customHeight="1" x14ac:dyDescent="0.25">
      <c r="A101" s="91"/>
      <c r="B101" s="45"/>
      <c r="C101" s="45"/>
      <c r="D101" s="46"/>
      <c r="E101" s="46"/>
      <c r="F101" s="46"/>
      <c r="G101" s="93"/>
      <c r="H101" s="60" t="s">
        <v>270</v>
      </c>
      <c r="I101" s="49" t="s">
        <v>49</v>
      </c>
      <c r="J101" s="46"/>
      <c r="K101" s="94"/>
      <c r="L101" s="46"/>
      <c r="M101" s="45"/>
      <c r="N101" s="45"/>
      <c r="O101" s="45"/>
      <c r="P101" s="45"/>
      <c r="Q101" s="36"/>
      <c r="R101" s="36"/>
      <c r="S101" s="42"/>
    </row>
    <row r="102" spans="1:19" s="43" customFormat="1" ht="42.75" customHeight="1" x14ac:dyDescent="0.25">
      <c r="A102" s="91"/>
      <c r="B102" s="45"/>
      <c r="C102" s="45"/>
      <c r="D102" s="46"/>
      <c r="E102" s="46"/>
      <c r="F102" s="46"/>
      <c r="G102" s="93"/>
      <c r="H102" s="60" t="s">
        <v>271</v>
      </c>
      <c r="I102" s="49" t="s">
        <v>272</v>
      </c>
      <c r="J102" s="46"/>
      <c r="K102" s="94"/>
      <c r="L102" s="46"/>
      <c r="M102" s="45"/>
      <c r="N102" s="45"/>
      <c r="O102" s="45"/>
      <c r="P102" s="45"/>
      <c r="Q102" s="36"/>
      <c r="R102" s="36"/>
      <c r="S102" s="42"/>
    </row>
    <row r="103" spans="1:19" s="43" customFormat="1" ht="28.5" customHeight="1" x14ac:dyDescent="0.25">
      <c r="A103" s="44"/>
      <c r="B103" s="45"/>
      <c r="C103" s="45"/>
      <c r="D103" s="46"/>
      <c r="E103" s="46"/>
      <c r="F103" s="46"/>
      <c r="G103" s="95"/>
      <c r="H103" s="60" t="s">
        <v>273</v>
      </c>
      <c r="I103" s="58" t="s">
        <v>104</v>
      </c>
      <c r="J103" s="46"/>
      <c r="K103" s="94"/>
      <c r="L103" s="46"/>
      <c r="M103" s="45"/>
      <c r="N103" s="45"/>
      <c r="O103" s="45"/>
      <c r="P103" s="45"/>
      <c r="Q103" s="46"/>
      <c r="R103" s="46"/>
      <c r="S103" s="42"/>
    </row>
    <row r="104" spans="1:19" s="43" customFormat="1" ht="55.5" customHeight="1" x14ac:dyDescent="0.25">
      <c r="A104" s="34">
        <v>32</v>
      </c>
      <c r="B104" s="35" t="s">
        <v>117</v>
      </c>
      <c r="C104" s="35">
        <v>5</v>
      </c>
      <c r="D104" s="36">
        <v>11</v>
      </c>
      <c r="E104" s="36" t="s">
        <v>274</v>
      </c>
      <c r="F104" s="36" t="s">
        <v>275</v>
      </c>
      <c r="G104" s="70" t="s">
        <v>120</v>
      </c>
      <c r="H104" s="60" t="s">
        <v>121</v>
      </c>
      <c r="I104" s="49" t="s">
        <v>49</v>
      </c>
      <c r="J104" s="36" t="s">
        <v>276</v>
      </c>
      <c r="K104" s="89" t="s">
        <v>277</v>
      </c>
      <c r="L104" s="40"/>
      <c r="M104" s="41">
        <f>9840+1053.3</f>
        <v>10893.3</v>
      </c>
      <c r="N104" s="41"/>
      <c r="O104" s="41">
        <v>9840</v>
      </c>
      <c r="P104" s="41"/>
      <c r="Q104" s="36" t="s">
        <v>133</v>
      </c>
      <c r="R104" s="36" t="s">
        <v>134</v>
      </c>
      <c r="S104" s="42"/>
    </row>
    <row r="105" spans="1:19" s="43" customFormat="1" ht="75.75" customHeight="1" x14ac:dyDescent="0.25">
      <c r="A105" s="80"/>
      <c r="B105" s="35"/>
      <c r="C105" s="35"/>
      <c r="D105" s="36"/>
      <c r="E105" s="36"/>
      <c r="F105" s="36"/>
      <c r="G105" s="81"/>
      <c r="H105" s="60" t="s">
        <v>125</v>
      </c>
      <c r="I105" s="49" t="s">
        <v>278</v>
      </c>
      <c r="J105" s="36"/>
      <c r="K105" s="89"/>
      <c r="L105" s="40"/>
      <c r="M105" s="41"/>
      <c r="N105" s="41"/>
      <c r="O105" s="41"/>
      <c r="P105" s="41"/>
      <c r="Q105" s="36"/>
      <c r="R105" s="36"/>
      <c r="S105" s="42"/>
    </row>
    <row r="106" spans="1:19" s="43" customFormat="1" ht="34.5" customHeight="1" x14ac:dyDescent="0.25">
      <c r="A106" s="34">
        <v>33</v>
      </c>
      <c r="B106" s="35" t="s">
        <v>127</v>
      </c>
      <c r="C106" s="35">
        <v>5</v>
      </c>
      <c r="D106" s="36">
        <v>11</v>
      </c>
      <c r="E106" s="36" t="s">
        <v>279</v>
      </c>
      <c r="F106" s="36" t="s">
        <v>280</v>
      </c>
      <c r="G106" s="70" t="s">
        <v>281</v>
      </c>
      <c r="H106" s="60" t="s">
        <v>282</v>
      </c>
      <c r="I106" s="49" t="s">
        <v>49</v>
      </c>
      <c r="J106" s="36" t="s">
        <v>283</v>
      </c>
      <c r="K106" s="89" t="s">
        <v>61</v>
      </c>
      <c r="L106" s="40"/>
      <c r="M106" s="41">
        <f>7561.96+5280.25</f>
        <v>12842.21</v>
      </c>
      <c r="N106" s="41"/>
      <c r="O106" s="41">
        <v>7561.96</v>
      </c>
      <c r="P106" s="41"/>
      <c r="Q106" s="36" t="s">
        <v>133</v>
      </c>
      <c r="R106" s="36" t="s">
        <v>134</v>
      </c>
      <c r="S106" s="42"/>
    </row>
    <row r="107" spans="1:19" s="43" customFormat="1" ht="74.25" customHeight="1" x14ac:dyDescent="0.25">
      <c r="A107" s="80"/>
      <c r="B107" s="35"/>
      <c r="C107" s="35"/>
      <c r="D107" s="36"/>
      <c r="E107" s="36"/>
      <c r="F107" s="36"/>
      <c r="G107" s="81"/>
      <c r="H107" s="60" t="s">
        <v>284</v>
      </c>
      <c r="I107" s="49" t="s">
        <v>285</v>
      </c>
      <c r="J107" s="36"/>
      <c r="K107" s="89"/>
      <c r="L107" s="40"/>
      <c r="M107" s="41"/>
      <c r="N107" s="41"/>
      <c r="O107" s="41"/>
      <c r="P107" s="41"/>
      <c r="Q107" s="36"/>
      <c r="R107" s="36"/>
      <c r="S107" s="42"/>
    </row>
    <row r="108" spans="1:19" s="43" customFormat="1" ht="36.75" customHeight="1" x14ac:dyDescent="0.25">
      <c r="A108" s="34">
        <v>34</v>
      </c>
      <c r="B108" s="35" t="s">
        <v>117</v>
      </c>
      <c r="C108" s="35">
        <v>5</v>
      </c>
      <c r="D108" s="36">
        <v>11</v>
      </c>
      <c r="E108" s="36" t="s">
        <v>286</v>
      </c>
      <c r="F108" s="36" t="s">
        <v>287</v>
      </c>
      <c r="G108" s="70" t="s">
        <v>165</v>
      </c>
      <c r="H108" s="60" t="s">
        <v>148</v>
      </c>
      <c r="I108" s="49" t="s">
        <v>104</v>
      </c>
      <c r="J108" s="36" t="s">
        <v>189</v>
      </c>
      <c r="K108" s="89" t="s">
        <v>61</v>
      </c>
      <c r="L108" s="40"/>
      <c r="M108" s="41">
        <f>14418.2+3566.5</f>
        <v>17984.7</v>
      </c>
      <c r="N108" s="41"/>
      <c r="O108" s="41">
        <v>14418.2</v>
      </c>
      <c r="P108" s="41"/>
      <c r="Q108" s="36" t="s">
        <v>133</v>
      </c>
      <c r="R108" s="36" t="s">
        <v>134</v>
      </c>
      <c r="S108" s="42"/>
    </row>
    <row r="109" spans="1:19" s="43" customFormat="1" ht="52.5" customHeight="1" x14ac:dyDescent="0.25">
      <c r="A109" s="80"/>
      <c r="B109" s="35"/>
      <c r="C109" s="35"/>
      <c r="D109" s="36"/>
      <c r="E109" s="36"/>
      <c r="F109" s="36"/>
      <c r="G109" s="81"/>
      <c r="H109" s="60" t="s">
        <v>183</v>
      </c>
      <c r="I109" s="49" t="s">
        <v>288</v>
      </c>
      <c r="J109" s="36"/>
      <c r="K109" s="89"/>
      <c r="L109" s="40"/>
      <c r="M109" s="41"/>
      <c r="N109" s="41"/>
      <c r="O109" s="41"/>
      <c r="P109" s="41"/>
      <c r="Q109" s="36"/>
      <c r="R109" s="36"/>
      <c r="S109" s="42"/>
    </row>
    <row r="110" spans="1:19" s="43" customFormat="1" ht="64.5" customHeight="1" x14ac:dyDescent="0.25">
      <c r="A110" s="34">
        <v>35</v>
      </c>
      <c r="B110" s="35" t="s">
        <v>117</v>
      </c>
      <c r="C110" s="35">
        <v>5</v>
      </c>
      <c r="D110" s="36">
        <v>11</v>
      </c>
      <c r="E110" s="36" t="s">
        <v>289</v>
      </c>
      <c r="F110" s="36" t="s">
        <v>290</v>
      </c>
      <c r="G110" s="70" t="s">
        <v>291</v>
      </c>
      <c r="H110" s="60" t="s">
        <v>153</v>
      </c>
      <c r="I110" s="49" t="s">
        <v>49</v>
      </c>
      <c r="J110" s="36" t="s">
        <v>292</v>
      </c>
      <c r="K110" s="89" t="s">
        <v>61</v>
      </c>
      <c r="L110" s="40"/>
      <c r="M110" s="41">
        <f>24949.89+11710</f>
        <v>36659.89</v>
      </c>
      <c r="N110" s="41"/>
      <c r="O110" s="41">
        <v>24949.89</v>
      </c>
      <c r="P110" s="41"/>
      <c r="Q110" s="36" t="s">
        <v>293</v>
      </c>
      <c r="R110" s="36" t="s">
        <v>294</v>
      </c>
      <c r="S110" s="42"/>
    </row>
    <row r="111" spans="1:19" s="43" customFormat="1" ht="15" customHeight="1" x14ac:dyDescent="0.25">
      <c r="A111" s="80"/>
      <c r="B111" s="35"/>
      <c r="C111" s="35"/>
      <c r="D111" s="36"/>
      <c r="E111" s="36"/>
      <c r="F111" s="36"/>
      <c r="G111" s="81"/>
      <c r="H111" s="60" t="s">
        <v>48</v>
      </c>
      <c r="I111" s="49" t="s">
        <v>104</v>
      </c>
      <c r="J111" s="36"/>
      <c r="K111" s="89"/>
      <c r="L111" s="40"/>
      <c r="M111" s="41"/>
      <c r="N111" s="41"/>
      <c r="O111" s="41"/>
      <c r="P111" s="41"/>
      <c r="Q111" s="36"/>
      <c r="R111" s="36"/>
      <c r="S111" s="42"/>
    </row>
    <row r="112" spans="1:19" s="43" customFormat="1" ht="27.75" customHeight="1" x14ac:dyDescent="0.25">
      <c r="A112" s="80"/>
      <c r="B112" s="35"/>
      <c r="C112" s="35"/>
      <c r="D112" s="36"/>
      <c r="E112" s="36"/>
      <c r="F112" s="36"/>
      <c r="G112" s="81"/>
      <c r="H112" s="60" t="s">
        <v>94</v>
      </c>
      <c r="I112" s="49" t="s">
        <v>295</v>
      </c>
      <c r="J112" s="36"/>
      <c r="K112" s="89"/>
      <c r="L112" s="40"/>
      <c r="M112" s="41"/>
      <c r="N112" s="41"/>
      <c r="O112" s="41"/>
      <c r="P112" s="41"/>
      <c r="Q112" s="36"/>
      <c r="R112" s="36"/>
      <c r="S112" s="42"/>
    </row>
    <row r="113" spans="1:19" s="43" customFormat="1" ht="42" customHeight="1" x14ac:dyDescent="0.25">
      <c r="A113" s="34">
        <v>36</v>
      </c>
      <c r="B113" s="35" t="s">
        <v>117</v>
      </c>
      <c r="C113" s="35">
        <v>5</v>
      </c>
      <c r="D113" s="36">
        <v>11</v>
      </c>
      <c r="E113" s="36" t="s">
        <v>296</v>
      </c>
      <c r="F113" s="36" t="s">
        <v>297</v>
      </c>
      <c r="G113" s="70" t="s">
        <v>298</v>
      </c>
      <c r="H113" s="60" t="s">
        <v>153</v>
      </c>
      <c r="I113" s="49" t="s">
        <v>49</v>
      </c>
      <c r="J113" s="36" t="s">
        <v>299</v>
      </c>
      <c r="K113" s="89" t="s">
        <v>61</v>
      </c>
      <c r="L113" s="40"/>
      <c r="M113" s="41">
        <v>11935.23</v>
      </c>
      <c r="N113" s="41"/>
      <c r="O113" s="41">
        <v>11935.23</v>
      </c>
      <c r="P113" s="41"/>
      <c r="Q113" s="36" t="s">
        <v>300</v>
      </c>
      <c r="R113" s="36" t="s">
        <v>301</v>
      </c>
      <c r="S113" s="42"/>
    </row>
    <row r="114" spans="1:19" s="43" customFormat="1" ht="15" customHeight="1" x14ac:dyDescent="0.25">
      <c r="A114" s="80"/>
      <c r="B114" s="35"/>
      <c r="C114" s="35"/>
      <c r="D114" s="36"/>
      <c r="E114" s="36"/>
      <c r="F114" s="36"/>
      <c r="G114" s="81"/>
      <c r="H114" s="60" t="s">
        <v>48</v>
      </c>
      <c r="I114" s="49" t="s">
        <v>49</v>
      </c>
      <c r="J114" s="36"/>
      <c r="K114" s="89"/>
      <c r="L114" s="40"/>
      <c r="M114" s="41"/>
      <c r="N114" s="41"/>
      <c r="O114" s="41"/>
      <c r="P114" s="41"/>
      <c r="Q114" s="36"/>
      <c r="R114" s="36"/>
      <c r="S114" s="42"/>
    </row>
    <row r="115" spans="1:19" s="43" customFormat="1" ht="29.25" customHeight="1" x14ac:dyDescent="0.25">
      <c r="A115" s="80"/>
      <c r="B115" s="35"/>
      <c r="C115" s="35"/>
      <c r="D115" s="36"/>
      <c r="E115" s="36"/>
      <c r="F115" s="36"/>
      <c r="G115" s="81"/>
      <c r="H115" s="60" t="s">
        <v>94</v>
      </c>
      <c r="I115" s="58" t="s">
        <v>302</v>
      </c>
      <c r="J115" s="36"/>
      <c r="K115" s="89"/>
      <c r="L115" s="40"/>
      <c r="M115" s="41"/>
      <c r="N115" s="41"/>
      <c r="O115" s="41"/>
      <c r="P115" s="41"/>
      <c r="Q115" s="36"/>
      <c r="R115" s="36"/>
      <c r="S115" s="42"/>
    </row>
    <row r="116" spans="1:19" s="43" customFormat="1" ht="16.5" customHeight="1" x14ac:dyDescent="0.25">
      <c r="A116" s="91"/>
      <c r="B116" s="45"/>
      <c r="C116" s="45"/>
      <c r="D116" s="46"/>
      <c r="E116" s="46"/>
      <c r="F116" s="46"/>
      <c r="G116" s="93"/>
      <c r="H116" s="60" t="s">
        <v>54</v>
      </c>
      <c r="I116" s="49" t="s">
        <v>303</v>
      </c>
      <c r="J116" s="46"/>
      <c r="K116" s="94"/>
      <c r="L116" s="46"/>
      <c r="M116" s="45"/>
      <c r="N116" s="45"/>
      <c r="O116" s="45"/>
      <c r="P116" s="45"/>
      <c r="Q116" s="36"/>
      <c r="R116" s="36"/>
      <c r="S116" s="42"/>
    </row>
    <row r="117" spans="1:19" s="43" customFormat="1" ht="78.75" customHeight="1" x14ac:dyDescent="0.25">
      <c r="A117" s="99">
        <v>37</v>
      </c>
      <c r="B117" s="59" t="s">
        <v>117</v>
      </c>
      <c r="C117" s="59">
        <v>5</v>
      </c>
      <c r="D117" s="60">
        <v>11</v>
      </c>
      <c r="E117" s="60" t="s">
        <v>304</v>
      </c>
      <c r="F117" s="60" t="s">
        <v>305</v>
      </c>
      <c r="G117" s="101" t="s">
        <v>306</v>
      </c>
      <c r="H117" s="60" t="s">
        <v>307</v>
      </c>
      <c r="I117" s="49" t="s">
        <v>49</v>
      </c>
      <c r="J117" s="60" t="s">
        <v>308</v>
      </c>
      <c r="K117" s="96" t="s">
        <v>42</v>
      </c>
      <c r="L117" s="55"/>
      <c r="M117" s="61">
        <v>18000</v>
      </c>
      <c r="N117" s="61"/>
      <c r="O117" s="61">
        <v>18000</v>
      </c>
      <c r="P117" s="61"/>
      <c r="Q117" s="60" t="s">
        <v>309</v>
      </c>
      <c r="R117" s="60" t="s">
        <v>310</v>
      </c>
      <c r="S117" s="42"/>
    </row>
    <row r="118" spans="1:19" s="43" customFormat="1" ht="36.75" customHeight="1" x14ac:dyDescent="0.25">
      <c r="A118" s="34">
        <v>38</v>
      </c>
      <c r="B118" s="35" t="s">
        <v>117</v>
      </c>
      <c r="C118" s="35">
        <v>5</v>
      </c>
      <c r="D118" s="36">
        <v>11</v>
      </c>
      <c r="E118" s="36" t="s">
        <v>311</v>
      </c>
      <c r="F118" s="36" t="s">
        <v>312</v>
      </c>
      <c r="G118" s="70" t="s">
        <v>174</v>
      </c>
      <c r="H118" s="60" t="s">
        <v>121</v>
      </c>
      <c r="I118" s="49" t="s">
        <v>49</v>
      </c>
      <c r="J118" s="36" t="s">
        <v>313</v>
      </c>
      <c r="K118" s="89" t="s">
        <v>61</v>
      </c>
      <c r="L118" s="40"/>
      <c r="M118" s="41">
        <f>24102+3000</f>
        <v>27102</v>
      </c>
      <c r="N118" s="41"/>
      <c r="O118" s="41">
        <v>24102</v>
      </c>
      <c r="P118" s="41"/>
      <c r="Q118" s="36" t="s">
        <v>314</v>
      </c>
      <c r="R118" s="36" t="s">
        <v>315</v>
      </c>
      <c r="S118" s="42"/>
    </row>
    <row r="119" spans="1:19" s="43" customFormat="1" ht="34.5" customHeight="1" x14ac:dyDescent="0.25">
      <c r="A119" s="80"/>
      <c r="B119" s="35"/>
      <c r="C119" s="35"/>
      <c r="D119" s="36"/>
      <c r="E119" s="36"/>
      <c r="F119" s="36"/>
      <c r="G119" s="81"/>
      <c r="H119" s="60" t="s">
        <v>316</v>
      </c>
      <c r="I119" s="49" t="s">
        <v>317</v>
      </c>
      <c r="J119" s="36"/>
      <c r="K119" s="89"/>
      <c r="L119" s="40"/>
      <c r="M119" s="41"/>
      <c r="N119" s="41"/>
      <c r="O119" s="41"/>
      <c r="P119" s="41"/>
      <c r="Q119" s="36"/>
      <c r="R119" s="36"/>
      <c r="S119" s="42"/>
    </row>
    <row r="120" spans="1:19" s="43" customFormat="1" ht="42.75" customHeight="1" x14ac:dyDescent="0.25">
      <c r="A120" s="34">
        <v>39</v>
      </c>
      <c r="B120" s="90" t="s">
        <v>127</v>
      </c>
      <c r="C120" s="90">
        <v>5</v>
      </c>
      <c r="D120" s="56">
        <v>11</v>
      </c>
      <c r="E120" s="36" t="s">
        <v>318</v>
      </c>
      <c r="F120" s="36" t="s">
        <v>319</v>
      </c>
      <c r="G120" s="70" t="s">
        <v>281</v>
      </c>
      <c r="H120" s="60" t="s">
        <v>282</v>
      </c>
      <c r="I120" s="49" t="s">
        <v>49</v>
      </c>
      <c r="J120" s="56" t="s">
        <v>320</v>
      </c>
      <c r="K120" s="89" t="s">
        <v>61</v>
      </c>
      <c r="L120" s="40"/>
      <c r="M120" s="41">
        <f>6555.96+876</f>
        <v>7431.96</v>
      </c>
      <c r="N120" s="41"/>
      <c r="O120" s="41">
        <v>6555.96</v>
      </c>
      <c r="P120" s="41"/>
      <c r="Q120" s="36" t="s">
        <v>133</v>
      </c>
      <c r="R120" s="36" t="s">
        <v>134</v>
      </c>
      <c r="S120" s="42"/>
    </row>
    <row r="121" spans="1:19" s="43" customFormat="1" ht="57.75" customHeight="1" x14ac:dyDescent="0.25">
      <c r="A121" s="80"/>
      <c r="B121" s="90"/>
      <c r="C121" s="90"/>
      <c r="D121" s="56"/>
      <c r="E121" s="36"/>
      <c r="F121" s="36"/>
      <c r="G121" s="81"/>
      <c r="H121" s="60" t="s">
        <v>284</v>
      </c>
      <c r="I121" s="49" t="s">
        <v>102</v>
      </c>
      <c r="J121" s="56"/>
      <c r="K121" s="89"/>
      <c r="L121" s="40"/>
      <c r="M121" s="41"/>
      <c r="N121" s="41"/>
      <c r="O121" s="41"/>
      <c r="P121" s="41"/>
      <c r="Q121" s="36"/>
      <c r="R121" s="36"/>
      <c r="S121" s="42"/>
    </row>
    <row r="122" spans="1:19" s="43" customFormat="1" ht="42.75" customHeight="1" x14ac:dyDescent="0.25">
      <c r="A122" s="34">
        <v>40</v>
      </c>
      <c r="B122" s="35" t="s">
        <v>127</v>
      </c>
      <c r="C122" s="35">
        <v>2</v>
      </c>
      <c r="D122" s="36">
        <v>12</v>
      </c>
      <c r="E122" s="56" t="s">
        <v>321</v>
      </c>
      <c r="F122" s="36" t="s">
        <v>322</v>
      </c>
      <c r="G122" s="70" t="s">
        <v>323</v>
      </c>
      <c r="H122" s="60" t="s">
        <v>48</v>
      </c>
      <c r="I122" s="49" t="s">
        <v>49</v>
      </c>
      <c r="J122" s="36" t="s">
        <v>324</v>
      </c>
      <c r="K122" s="89" t="s">
        <v>42</v>
      </c>
      <c r="L122" s="40"/>
      <c r="M122" s="41">
        <f>8912.02+1968</f>
        <v>10880.02</v>
      </c>
      <c r="N122" s="41"/>
      <c r="O122" s="41">
        <v>8912.02</v>
      </c>
      <c r="P122" s="41"/>
      <c r="Q122" s="36" t="s">
        <v>133</v>
      </c>
      <c r="R122" s="36" t="s">
        <v>134</v>
      </c>
      <c r="S122" s="42"/>
    </row>
    <row r="123" spans="1:19" s="43" customFormat="1" ht="52.5" customHeight="1" x14ac:dyDescent="0.25">
      <c r="A123" s="80"/>
      <c r="B123" s="35"/>
      <c r="C123" s="35"/>
      <c r="D123" s="36"/>
      <c r="E123" s="56"/>
      <c r="F123" s="36"/>
      <c r="G123" s="81"/>
      <c r="H123" s="60" t="s">
        <v>325</v>
      </c>
      <c r="I123" s="49" t="s">
        <v>326</v>
      </c>
      <c r="J123" s="36"/>
      <c r="K123" s="89"/>
      <c r="L123" s="40"/>
      <c r="M123" s="41"/>
      <c r="N123" s="41"/>
      <c r="O123" s="41"/>
      <c r="P123" s="41"/>
      <c r="Q123" s="36"/>
      <c r="R123" s="36"/>
      <c r="S123" s="42"/>
    </row>
    <row r="124" spans="1:19" s="43" customFormat="1" ht="43.5" customHeight="1" x14ac:dyDescent="0.25">
      <c r="A124" s="34">
        <v>41</v>
      </c>
      <c r="B124" s="35" t="s">
        <v>117</v>
      </c>
      <c r="C124" s="35">
        <v>1</v>
      </c>
      <c r="D124" s="36">
        <v>13</v>
      </c>
      <c r="E124" s="36" t="s">
        <v>327</v>
      </c>
      <c r="F124" s="36" t="s">
        <v>328</v>
      </c>
      <c r="G124" s="70" t="s">
        <v>329</v>
      </c>
      <c r="H124" s="60" t="s">
        <v>153</v>
      </c>
      <c r="I124" s="49" t="s">
        <v>49</v>
      </c>
      <c r="J124" s="36" t="s">
        <v>330</v>
      </c>
      <c r="K124" s="89" t="s">
        <v>42</v>
      </c>
      <c r="L124" s="40"/>
      <c r="M124" s="41">
        <f>36008.51+5774.85</f>
        <v>41783.360000000001</v>
      </c>
      <c r="N124" s="41"/>
      <c r="O124" s="41">
        <v>36008.51</v>
      </c>
      <c r="P124" s="41"/>
      <c r="Q124" s="36" t="s">
        <v>331</v>
      </c>
      <c r="R124" s="36" t="s">
        <v>332</v>
      </c>
      <c r="S124" s="42"/>
    </row>
    <row r="125" spans="1:19" s="43" customFormat="1" ht="21.75" customHeight="1" x14ac:dyDescent="0.25">
      <c r="A125" s="80"/>
      <c r="B125" s="35"/>
      <c r="C125" s="35"/>
      <c r="D125" s="36"/>
      <c r="E125" s="36"/>
      <c r="F125" s="36"/>
      <c r="G125" s="81"/>
      <c r="H125" s="60" t="s">
        <v>101</v>
      </c>
      <c r="I125" s="49" t="s">
        <v>333</v>
      </c>
      <c r="J125" s="36"/>
      <c r="K125" s="89"/>
      <c r="L125" s="40"/>
      <c r="M125" s="41"/>
      <c r="N125" s="41"/>
      <c r="O125" s="41"/>
      <c r="P125" s="41"/>
      <c r="Q125" s="36"/>
      <c r="R125" s="36"/>
      <c r="S125" s="42"/>
    </row>
    <row r="126" spans="1:19" s="43" customFormat="1" ht="23.25" customHeight="1" x14ac:dyDescent="0.25">
      <c r="A126" s="80"/>
      <c r="B126" s="35"/>
      <c r="C126" s="35"/>
      <c r="D126" s="36"/>
      <c r="E126" s="36"/>
      <c r="F126" s="36"/>
      <c r="G126" s="81"/>
      <c r="H126" s="60" t="s">
        <v>54</v>
      </c>
      <c r="I126" s="49" t="s">
        <v>239</v>
      </c>
      <c r="J126" s="36"/>
      <c r="K126" s="89"/>
      <c r="L126" s="40"/>
      <c r="M126" s="41"/>
      <c r="N126" s="41"/>
      <c r="O126" s="41"/>
      <c r="P126" s="41"/>
      <c r="Q126" s="36"/>
      <c r="R126" s="36"/>
      <c r="S126" s="42"/>
    </row>
    <row r="127" spans="1:19" s="43" customFormat="1" ht="31.5" customHeight="1" x14ac:dyDescent="0.25">
      <c r="A127" s="91"/>
      <c r="B127" s="45"/>
      <c r="C127" s="45"/>
      <c r="D127" s="46"/>
      <c r="E127" s="46"/>
      <c r="F127" s="46"/>
      <c r="G127" s="93"/>
      <c r="H127" s="60" t="s">
        <v>258</v>
      </c>
      <c r="I127" s="49" t="s">
        <v>334</v>
      </c>
      <c r="J127" s="46"/>
      <c r="K127" s="56"/>
      <c r="L127" s="46"/>
      <c r="M127" s="45"/>
      <c r="N127" s="45"/>
      <c r="O127" s="45"/>
      <c r="P127" s="45"/>
      <c r="Q127" s="36"/>
      <c r="R127" s="36"/>
      <c r="S127" s="42"/>
    </row>
    <row r="128" spans="1:19" s="43" customFormat="1" ht="59.25" customHeight="1" x14ac:dyDescent="0.25">
      <c r="A128" s="34">
        <v>42</v>
      </c>
      <c r="B128" s="35" t="s">
        <v>56</v>
      </c>
      <c r="C128" s="35">
        <v>1.3</v>
      </c>
      <c r="D128" s="36">
        <v>13</v>
      </c>
      <c r="E128" s="36" t="s">
        <v>335</v>
      </c>
      <c r="F128" s="36" t="s">
        <v>336</v>
      </c>
      <c r="G128" s="70" t="s">
        <v>181</v>
      </c>
      <c r="H128" s="60" t="s">
        <v>148</v>
      </c>
      <c r="I128" s="49" t="s">
        <v>49</v>
      </c>
      <c r="J128" s="36" t="s">
        <v>337</v>
      </c>
      <c r="K128" s="89" t="s">
        <v>61</v>
      </c>
      <c r="L128" s="40"/>
      <c r="M128" s="41">
        <f>6517.15+2842.5</f>
        <v>9359.65</v>
      </c>
      <c r="N128" s="41"/>
      <c r="O128" s="41">
        <v>6517.15</v>
      </c>
      <c r="P128" s="41"/>
      <c r="Q128" s="36" t="s">
        <v>133</v>
      </c>
      <c r="R128" s="36" t="s">
        <v>134</v>
      </c>
      <c r="S128" s="42"/>
    </row>
    <row r="129" spans="1:19" s="43" customFormat="1" ht="56.25" customHeight="1" x14ac:dyDescent="0.25">
      <c r="A129" s="80"/>
      <c r="B129" s="35"/>
      <c r="C129" s="35"/>
      <c r="D129" s="36"/>
      <c r="E129" s="36"/>
      <c r="F129" s="36"/>
      <c r="G129" s="81"/>
      <c r="H129" s="60" t="s">
        <v>183</v>
      </c>
      <c r="I129" s="49" t="s">
        <v>167</v>
      </c>
      <c r="J129" s="36"/>
      <c r="K129" s="89"/>
      <c r="L129" s="40"/>
      <c r="M129" s="41"/>
      <c r="N129" s="41"/>
      <c r="O129" s="41"/>
      <c r="P129" s="41"/>
      <c r="Q129" s="36"/>
      <c r="R129" s="36"/>
      <c r="S129" s="42"/>
    </row>
    <row r="130" spans="1:19" s="43" customFormat="1" ht="53.25" customHeight="1" x14ac:dyDescent="0.25">
      <c r="A130" s="80"/>
      <c r="B130" s="35"/>
      <c r="C130" s="35"/>
      <c r="D130" s="36"/>
      <c r="E130" s="36"/>
      <c r="F130" s="36"/>
      <c r="G130" s="81"/>
      <c r="H130" s="60" t="s">
        <v>101</v>
      </c>
      <c r="I130" s="49" t="s">
        <v>152</v>
      </c>
      <c r="J130" s="36"/>
      <c r="K130" s="89"/>
      <c r="L130" s="40"/>
      <c r="M130" s="41"/>
      <c r="N130" s="41"/>
      <c r="O130" s="41"/>
      <c r="P130" s="41"/>
      <c r="Q130" s="36"/>
      <c r="R130" s="36"/>
      <c r="S130" s="42"/>
    </row>
    <row r="131" spans="1:19" s="43" customFormat="1" ht="28.5" customHeight="1" x14ac:dyDescent="0.25">
      <c r="A131" s="34">
        <v>43</v>
      </c>
      <c r="B131" s="35" t="s">
        <v>185</v>
      </c>
      <c r="C131" s="90">
        <v>1</v>
      </c>
      <c r="D131" s="36">
        <v>13</v>
      </c>
      <c r="E131" s="36" t="s">
        <v>338</v>
      </c>
      <c r="F131" s="36" t="s">
        <v>339</v>
      </c>
      <c r="G131" s="70" t="s">
        <v>204</v>
      </c>
      <c r="H131" s="60" t="s">
        <v>141</v>
      </c>
      <c r="I131" s="49" t="s">
        <v>49</v>
      </c>
      <c r="J131" s="36" t="s">
        <v>340</v>
      </c>
      <c r="K131" s="89" t="s">
        <v>61</v>
      </c>
      <c r="L131" s="40"/>
      <c r="M131" s="41">
        <f>16834.5+3147.04</f>
        <v>19981.54</v>
      </c>
      <c r="N131" s="41"/>
      <c r="O131" s="41">
        <v>16834.5</v>
      </c>
      <c r="P131" s="41"/>
      <c r="Q131" s="36" t="s">
        <v>233</v>
      </c>
      <c r="R131" s="36" t="s">
        <v>234</v>
      </c>
      <c r="S131" s="42"/>
    </row>
    <row r="132" spans="1:19" s="43" customFormat="1" ht="51.75" customHeight="1" x14ac:dyDescent="0.25">
      <c r="A132" s="80"/>
      <c r="B132" s="35"/>
      <c r="C132" s="90"/>
      <c r="D132" s="36"/>
      <c r="E132" s="36"/>
      <c r="F132" s="36"/>
      <c r="G132" s="81"/>
      <c r="H132" s="60" t="s">
        <v>143</v>
      </c>
      <c r="I132" s="49" t="s">
        <v>102</v>
      </c>
      <c r="J132" s="36"/>
      <c r="K132" s="89"/>
      <c r="L132" s="40"/>
      <c r="M132" s="41"/>
      <c r="N132" s="41"/>
      <c r="O132" s="41"/>
      <c r="P132" s="41"/>
      <c r="Q132" s="36"/>
      <c r="R132" s="36"/>
      <c r="S132" s="42"/>
    </row>
    <row r="133" spans="1:19" s="43" customFormat="1" ht="65.25" customHeight="1" x14ac:dyDescent="0.25">
      <c r="A133" s="34">
        <v>44</v>
      </c>
      <c r="B133" s="35" t="s">
        <v>117</v>
      </c>
      <c r="C133" s="35">
        <v>1.3</v>
      </c>
      <c r="D133" s="36">
        <v>13</v>
      </c>
      <c r="E133" s="36" t="s">
        <v>341</v>
      </c>
      <c r="F133" s="36" t="s">
        <v>342</v>
      </c>
      <c r="G133" s="70" t="s">
        <v>343</v>
      </c>
      <c r="H133" s="60" t="s">
        <v>153</v>
      </c>
      <c r="I133" s="49" t="s">
        <v>49</v>
      </c>
      <c r="J133" s="36" t="s">
        <v>344</v>
      </c>
      <c r="K133" s="89" t="s">
        <v>61</v>
      </c>
      <c r="L133" s="40"/>
      <c r="M133" s="41">
        <f>36827+19000</f>
        <v>55827</v>
      </c>
      <c r="N133" s="41"/>
      <c r="O133" s="41">
        <v>36827</v>
      </c>
      <c r="P133" s="41"/>
      <c r="Q133" s="36" t="s">
        <v>345</v>
      </c>
      <c r="R133" s="36" t="s">
        <v>346</v>
      </c>
      <c r="S133" s="42"/>
    </row>
    <row r="134" spans="1:19" s="43" customFormat="1" ht="21" customHeight="1" x14ac:dyDescent="0.25">
      <c r="A134" s="80"/>
      <c r="B134" s="35"/>
      <c r="C134" s="35"/>
      <c r="D134" s="36"/>
      <c r="E134" s="36"/>
      <c r="F134" s="36"/>
      <c r="G134" s="81"/>
      <c r="H134" s="60" t="s">
        <v>54</v>
      </c>
      <c r="I134" s="49" t="s">
        <v>100</v>
      </c>
      <c r="J134" s="36"/>
      <c r="K134" s="89"/>
      <c r="L134" s="40"/>
      <c r="M134" s="41"/>
      <c r="N134" s="41"/>
      <c r="O134" s="41"/>
      <c r="P134" s="41"/>
      <c r="Q134" s="36"/>
      <c r="R134" s="36"/>
      <c r="S134" s="42"/>
    </row>
    <row r="135" spans="1:19" s="43" customFormat="1" ht="24" customHeight="1" x14ac:dyDescent="0.25">
      <c r="A135" s="80"/>
      <c r="B135" s="35"/>
      <c r="C135" s="35"/>
      <c r="D135" s="36"/>
      <c r="E135" s="36"/>
      <c r="F135" s="36"/>
      <c r="G135" s="81"/>
      <c r="H135" s="60" t="s">
        <v>48</v>
      </c>
      <c r="I135" s="49" t="s">
        <v>104</v>
      </c>
      <c r="J135" s="36"/>
      <c r="K135" s="89"/>
      <c r="L135" s="40"/>
      <c r="M135" s="41"/>
      <c r="N135" s="41"/>
      <c r="O135" s="41"/>
      <c r="P135" s="41"/>
      <c r="Q135" s="36"/>
      <c r="R135" s="36"/>
      <c r="S135" s="42"/>
    </row>
    <row r="136" spans="1:19" s="43" customFormat="1" ht="30" customHeight="1" x14ac:dyDescent="0.25">
      <c r="A136" s="91"/>
      <c r="B136" s="45"/>
      <c r="C136" s="45"/>
      <c r="D136" s="46"/>
      <c r="E136" s="46"/>
      <c r="F136" s="46"/>
      <c r="G136" s="93"/>
      <c r="H136" s="107" t="s">
        <v>94</v>
      </c>
      <c r="I136" s="59">
        <v>15</v>
      </c>
      <c r="J136" s="46"/>
      <c r="K136" s="94"/>
      <c r="L136" s="46"/>
      <c r="M136" s="45"/>
      <c r="N136" s="45"/>
      <c r="O136" s="45"/>
      <c r="P136" s="45"/>
      <c r="Q136" s="36"/>
      <c r="R136" s="36"/>
      <c r="S136" s="42"/>
    </row>
    <row r="137" spans="1:19" s="43" customFormat="1" ht="15" customHeight="1" x14ac:dyDescent="0.25">
      <c r="A137" s="44"/>
      <c r="B137" s="45"/>
      <c r="C137" s="45"/>
      <c r="D137" s="46"/>
      <c r="E137" s="46"/>
      <c r="F137" s="46"/>
      <c r="G137" s="95"/>
      <c r="H137" s="60" t="s">
        <v>103</v>
      </c>
      <c r="I137" s="49" t="s">
        <v>104</v>
      </c>
      <c r="J137" s="46"/>
      <c r="K137" s="94"/>
      <c r="L137" s="46"/>
      <c r="M137" s="45"/>
      <c r="N137" s="45"/>
      <c r="O137" s="45"/>
      <c r="P137" s="45"/>
      <c r="Q137" s="46"/>
      <c r="R137" s="46"/>
      <c r="S137" s="42"/>
    </row>
    <row r="138" spans="1:19" s="43" customFormat="1" ht="43.5" customHeight="1" x14ac:dyDescent="0.25">
      <c r="A138" s="34">
        <v>45</v>
      </c>
      <c r="B138" s="35" t="s">
        <v>347</v>
      </c>
      <c r="C138" s="35">
        <v>1.3</v>
      </c>
      <c r="D138" s="36">
        <v>13</v>
      </c>
      <c r="E138" s="36" t="s">
        <v>348</v>
      </c>
      <c r="F138" s="36" t="s">
        <v>349</v>
      </c>
      <c r="G138" s="70" t="s">
        <v>165</v>
      </c>
      <c r="H138" s="60" t="s">
        <v>148</v>
      </c>
      <c r="I138" s="49" t="s">
        <v>49</v>
      </c>
      <c r="J138" s="36" t="s">
        <v>350</v>
      </c>
      <c r="K138" s="89" t="s">
        <v>42</v>
      </c>
      <c r="L138" s="40"/>
      <c r="M138" s="41">
        <f>4989.84+758</f>
        <v>5747.84</v>
      </c>
      <c r="N138" s="41"/>
      <c r="O138" s="41">
        <v>4989.84</v>
      </c>
      <c r="P138" s="41"/>
      <c r="Q138" s="36" t="s">
        <v>133</v>
      </c>
      <c r="R138" s="36" t="s">
        <v>134</v>
      </c>
      <c r="S138" s="42"/>
    </row>
    <row r="139" spans="1:19" s="43" customFormat="1" ht="48" customHeight="1" x14ac:dyDescent="0.25">
      <c r="A139" s="80"/>
      <c r="B139" s="35"/>
      <c r="C139" s="35"/>
      <c r="D139" s="36"/>
      <c r="E139" s="36"/>
      <c r="F139" s="36"/>
      <c r="G139" s="81"/>
      <c r="H139" s="60" t="s">
        <v>183</v>
      </c>
      <c r="I139" s="49" t="s">
        <v>161</v>
      </c>
      <c r="J139" s="36"/>
      <c r="K139" s="89"/>
      <c r="L139" s="40"/>
      <c r="M139" s="41"/>
      <c r="N139" s="41"/>
      <c r="O139" s="41"/>
      <c r="P139" s="41"/>
      <c r="Q139" s="36"/>
      <c r="R139" s="36"/>
      <c r="S139" s="42"/>
    </row>
    <row r="140" spans="1:19" s="43" customFormat="1" ht="16.5" customHeight="1" x14ac:dyDescent="0.25">
      <c r="A140" s="34">
        <v>46</v>
      </c>
      <c r="B140" s="35" t="s">
        <v>185</v>
      </c>
      <c r="C140" s="35">
        <v>3</v>
      </c>
      <c r="D140" s="36">
        <v>13</v>
      </c>
      <c r="E140" s="36" t="s">
        <v>351</v>
      </c>
      <c r="F140" s="36" t="s">
        <v>352</v>
      </c>
      <c r="G140" s="70" t="s">
        <v>353</v>
      </c>
      <c r="H140" s="60" t="s">
        <v>148</v>
      </c>
      <c r="I140" s="49" t="s">
        <v>49</v>
      </c>
      <c r="J140" s="36" t="s">
        <v>354</v>
      </c>
      <c r="K140" s="89" t="s">
        <v>42</v>
      </c>
      <c r="L140" s="40"/>
      <c r="M140" s="41">
        <f>24806.65+2786.1</f>
        <v>27592.75</v>
      </c>
      <c r="N140" s="41"/>
      <c r="O140" s="41">
        <v>24806.65</v>
      </c>
      <c r="P140" s="41"/>
      <c r="Q140" s="36" t="s">
        <v>176</v>
      </c>
      <c r="R140" s="36" t="s">
        <v>177</v>
      </c>
      <c r="S140" s="42"/>
    </row>
    <row r="141" spans="1:19" s="43" customFormat="1" ht="32.25" customHeight="1" x14ac:dyDescent="0.25">
      <c r="A141" s="80"/>
      <c r="B141" s="35"/>
      <c r="C141" s="35"/>
      <c r="D141" s="36"/>
      <c r="E141" s="36"/>
      <c r="F141" s="36"/>
      <c r="G141" s="81"/>
      <c r="H141" s="60" t="s">
        <v>150</v>
      </c>
      <c r="I141" s="49" t="s">
        <v>355</v>
      </c>
      <c r="J141" s="36"/>
      <c r="K141" s="89"/>
      <c r="L141" s="40"/>
      <c r="M141" s="41"/>
      <c r="N141" s="41"/>
      <c r="O141" s="41"/>
      <c r="P141" s="41"/>
      <c r="Q141" s="36"/>
      <c r="R141" s="36"/>
      <c r="S141" s="42"/>
    </row>
    <row r="142" spans="1:19" s="43" customFormat="1" ht="51" customHeight="1" x14ac:dyDescent="0.25">
      <c r="A142" s="80"/>
      <c r="B142" s="35"/>
      <c r="C142" s="35"/>
      <c r="D142" s="36"/>
      <c r="E142" s="36"/>
      <c r="F142" s="36"/>
      <c r="G142" s="81"/>
      <c r="H142" s="60" t="s">
        <v>356</v>
      </c>
      <c r="I142" s="49" t="s">
        <v>355</v>
      </c>
      <c r="J142" s="36"/>
      <c r="K142" s="89"/>
      <c r="L142" s="40"/>
      <c r="M142" s="41"/>
      <c r="N142" s="41"/>
      <c r="O142" s="41"/>
      <c r="P142" s="41"/>
      <c r="Q142" s="36"/>
      <c r="R142" s="36"/>
      <c r="S142" s="42"/>
    </row>
    <row r="143" spans="1:19" s="43" customFormat="1" ht="71.25" customHeight="1" x14ac:dyDescent="0.25">
      <c r="A143" s="34">
        <v>47</v>
      </c>
      <c r="B143" s="35" t="s">
        <v>117</v>
      </c>
      <c r="C143" s="35">
        <v>1.3</v>
      </c>
      <c r="D143" s="36">
        <v>13</v>
      </c>
      <c r="E143" s="36" t="s">
        <v>357</v>
      </c>
      <c r="F143" s="36" t="s">
        <v>358</v>
      </c>
      <c r="G143" s="36" t="s">
        <v>359</v>
      </c>
      <c r="H143" s="60" t="s">
        <v>153</v>
      </c>
      <c r="I143" s="49" t="s">
        <v>49</v>
      </c>
      <c r="J143" s="36" t="s">
        <v>360</v>
      </c>
      <c r="K143" s="89" t="s">
        <v>42</v>
      </c>
      <c r="L143" s="40"/>
      <c r="M143" s="41">
        <f>18700+4360</f>
        <v>23060</v>
      </c>
      <c r="N143" s="41"/>
      <c r="O143" s="41">
        <v>18700</v>
      </c>
      <c r="P143" s="41"/>
      <c r="Q143" s="36" t="s">
        <v>345</v>
      </c>
      <c r="R143" s="36" t="s">
        <v>346</v>
      </c>
      <c r="S143" s="42"/>
    </row>
    <row r="144" spans="1:19" s="43" customFormat="1" ht="36.75" customHeight="1" x14ac:dyDescent="0.25">
      <c r="A144" s="80"/>
      <c r="B144" s="35"/>
      <c r="C144" s="35"/>
      <c r="D144" s="36"/>
      <c r="E144" s="36"/>
      <c r="F144" s="36"/>
      <c r="G144" s="36"/>
      <c r="H144" s="60" t="s">
        <v>361</v>
      </c>
      <c r="I144" s="108">
        <v>2</v>
      </c>
      <c r="J144" s="36"/>
      <c r="K144" s="89"/>
      <c r="L144" s="40"/>
      <c r="M144" s="41"/>
      <c r="N144" s="41"/>
      <c r="O144" s="41"/>
      <c r="P144" s="41"/>
      <c r="Q144" s="36"/>
      <c r="R144" s="36"/>
      <c r="S144" s="42"/>
    </row>
    <row r="145" spans="1:19" s="43" customFormat="1" ht="24.75" customHeight="1" x14ac:dyDescent="0.25">
      <c r="A145" s="80"/>
      <c r="B145" s="35"/>
      <c r="C145" s="35"/>
      <c r="D145" s="36"/>
      <c r="E145" s="36"/>
      <c r="F145" s="36"/>
      <c r="G145" s="36"/>
      <c r="H145" s="60" t="s">
        <v>54</v>
      </c>
      <c r="I145" s="49" t="s">
        <v>100</v>
      </c>
      <c r="J145" s="36"/>
      <c r="K145" s="89"/>
      <c r="L145" s="40"/>
      <c r="M145" s="41"/>
      <c r="N145" s="41"/>
      <c r="O145" s="41"/>
      <c r="P145" s="41"/>
      <c r="Q145" s="36"/>
      <c r="R145" s="36"/>
      <c r="S145" s="42"/>
    </row>
    <row r="146" spans="1:19" s="43" customFormat="1" ht="54" customHeight="1" x14ac:dyDescent="0.25">
      <c r="A146" s="44"/>
      <c r="B146" s="45"/>
      <c r="C146" s="45"/>
      <c r="D146" s="46"/>
      <c r="E146" s="46"/>
      <c r="F146" s="46"/>
      <c r="G146" s="46"/>
      <c r="H146" s="60" t="s">
        <v>103</v>
      </c>
      <c r="I146" s="49" t="s">
        <v>104</v>
      </c>
      <c r="J146" s="46"/>
      <c r="K146" s="94"/>
      <c r="L146" s="46"/>
      <c r="M146" s="45"/>
      <c r="N146" s="45"/>
      <c r="O146" s="45"/>
      <c r="P146" s="45"/>
      <c r="Q146" s="36"/>
      <c r="R146" s="36"/>
      <c r="S146" s="42"/>
    </row>
    <row r="147" spans="1:19" x14ac:dyDescent="0.25">
      <c r="M147" s="109"/>
      <c r="N147" s="109"/>
      <c r="O147" s="109"/>
      <c r="P147" s="109"/>
    </row>
    <row r="148" spans="1:19" x14ac:dyDescent="0.25">
      <c r="L148" s="110"/>
      <c r="M148" s="111" t="s">
        <v>362</v>
      </c>
      <c r="N148" s="111"/>
      <c r="O148" s="111" t="s">
        <v>363</v>
      </c>
      <c r="P148" s="112"/>
      <c r="Q148" s="113"/>
    </row>
    <row r="149" spans="1:19" x14ac:dyDescent="0.25">
      <c r="L149" s="110"/>
      <c r="M149" s="114" t="s">
        <v>364</v>
      </c>
      <c r="N149" s="115" t="s">
        <v>365</v>
      </c>
      <c r="O149" s="115" t="s">
        <v>364</v>
      </c>
      <c r="P149" s="115" t="s">
        <v>365</v>
      </c>
      <c r="Q149" s="113"/>
    </row>
    <row r="150" spans="1:19" x14ac:dyDescent="0.25">
      <c r="L150" s="116" t="s">
        <v>366</v>
      </c>
      <c r="M150" s="117">
        <v>11</v>
      </c>
      <c r="N150" s="118">
        <v>481754.33</v>
      </c>
      <c r="O150" s="119">
        <v>36</v>
      </c>
      <c r="P150" s="120">
        <v>832490.06</v>
      </c>
      <c r="Q150" s="113"/>
    </row>
    <row r="151" spans="1:19" x14ac:dyDescent="0.25">
      <c r="L151" s="116" t="s">
        <v>367</v>
      </c>
      <c r="M151" s="118"/>
      <c r="N151" s="118"/>
      <c r="O151" s="118"/>
      <c r="P151" s="118"/>
      <c r="Q151" s="113"/>
    </row>
    <row r="152" spans="1:19" x14ac:dyDescent="0.25">
      <c r="M152" s="109"/>
      <c r="N152" s="109"/>
      <c r="O152" s="109"/>
      <c r="P152" s="109"/>
    </row>
  </sheetData>
  <mergeCells count="689">
    <mergeCell ref="Q143:Q146"/>
    <mergeCell ref="R143:R146"/>
    <mergeCell ref="L148:L149"/>
    <mergeCell ref="M148:N148"/>
    <mergeCell ref="O148:P148"/>
    <mergeCell ref="K143:K146"/>
    <mergeCell ref="L143:L146"/>
    <mergeCell ref="M143:M146"/>
    <mergeCell ref="N143:N146"/>
    <mergeCell ref="O143:O146"/>
    <mergeCell ref="P143:P146"/>
    <mergeCell ref="Q140:Q142"/>
    <mergeCell ref="R140:R142"/>
    <mergeCell ref="A143:A146"/>
    <mergeCell ref="B143:B146"/>
    <mergeCell ref="C143:C146"/>
    <mergeCell ref="D143:D146"/>
    <mergeCell ref="E143:E146"/>
    <mergeCell ref="F143:F146"/>
    <mergeCell ref="G143:G146"/>
    <mergeCell ref="J143:J146"/>
    <mergeCell ref="K140:K142"/>
    <mergeCell ref="L140:L142"/>
    <mergeCell ref="M140:M142"/>
    <mergeCell ref="N140:N142"/>
    <mergeCell ref="O140:O142"/>
    <mergeCell ref="P140:P142"/>
    <mergeCell ref="Q138:Q139"/>
    <mergeCell ref="R138:R139"/>
    <mergeCell ref="A140:A142"/>
    <mergeCell ref="B140:B142"/>
    <mergeCell ref="C140:C142"/>
    <mergeCell ref="D140:D142"/>
    <mergeCell ref="E140:E142"/>
    <mergeCell ref="F140:F142"/>
    <mergeCell ref="G140:G142"/>
    <mergeCell ref="J140:J142"/>
    <mergeCell ref="K138:K139"/>
    <mergeCell ref="L138:L139"/>
    <mergeCell ref="M138:M139"/>
    <mergeCell ref="N138:N139"/>
    <mergeCell ref="O138:O139"/>
    <mergeCell ref="P138:P139"/>
    <mergeCell ref="Q133:Q137"/>
    <mergeCell ref="R133:R137"/>
    <mergeCell ref="A138:A139"/>
    <mergeCell ref="B138:B139"/>
    <mergeCell ref="C138:C139"/>
    <mergeCell ref="D138:D139"/>
    <mergeCell ref="E138:E139"/>
    <mergeCell ref="F138:F139"/>
    <mergeCell ref="G138:G139"/>
    <mergeCell ref="J138:J139"/>
    <mergeCell ref="K133:K137"/>
    <mergeCell ref="L133:L137"/>
    <mergeCell ref="M133:M137"/>
    <mergeCell ref="N133:N137"/>
    <mergeCell ref="O133:O137"/>
    <mergeCell ref="P133:P137"/>
    <mergeCell ref="Q131:Q132"/>
    <mergeCell ref="R131:R132"/>
    <mergeCell ref="A133:A137"/>
    <mergeCell ref="B133:B137"/>
    <mergeCell ref="C133:C137"/>
    <mergeCell ref="D133:D137"/>
    <mergeCell ref="E133:E137"/>
    <mergeCell ref="F133:F137"/>
    <mergeCell ref="G133:G137"/>
    <mergeCell ref="J133:J137"/>
    <mergeCell ref="K131:K132"/>
    <mergeCell ref="L131:L132"/>
    <mergeCell ref="M131:M132"/>
    <mergeCell ref="N131:N132"/>
    <mergeCell ref="O131:O132"/>
    <mergeCell ref="P131:P132"/>
    <mergeCell ref="Q128:Q130"/>
    <mergeCell ref="R128:R130"/>
    <mergeCell ref="A131:A132"/>
    <mergeCell ref="B131:B132"/>
    <mergeCell ref="C131:C132"/>
    <mergeCell ref="D131:D132"/>
    <mergeCell ref="E131:E132"/>
    <mergeCell ref="F131:F132"/>
    <mergeCell ref="G131:G132"/>
    <mergeCell ref="J131:J132"/>
    <mergeCell ref="K128:K130"/>
    <mergeCell ref="L128:L130"/>
    <mergeCell ref="M128:M130"/>
    <mergeCell ref="N128:N130"/>
    <mergeCell ref="O128:O130"/>
    <mergeCell ref="P128:P130"/>
    <mergeCell ref="Q124:Q127"/>
    <mergeCell ref="R124:R127"/>
    <mergeCell ref="A128:A130"/>
    <mergeCell ref="B128:B130"/>
    <mergeCell ref="C128:C130"/>
    <mergeCell ref="D128:D130"/>
    <mergeCell ref="E128:E130"/>
    <mergeCell ref="F128:F130"/>
    <mergeCell ref="G128:G130"/>
    <mergeCell ref="J128:J130"/>
    <mergeCell ref="K124:K127"/>
    <mergeCell ref="L124:L127"/>
    <mergeCell ref="M124:M127"/>
    <mergeCell ref="N124:N127"/>
    <mergeCell ref="O124:O127"/>
    <mergeCell ref="P124:P127"/>
    <mergeCell ref="Q122:Q123"/>
    <mergeCell ref="R122:R123"/>
    <mergeCell ref="A124:A127"/>
    <mergeCell ref="B124:B127"/>
    <mergeCell ref="C124:C127"/>
    <mergeCell ref="D124:D127"/>
    <mergeCell ref="E124:E127"/>
    <mergeCell ref="F124:F127"/>
    <mergeCell ref="G124:G127"/>
    <mergeCell ref="J124:J127"/>
    <mergeCell ref="K122:K123"/>
    <mergeCell ref="L122:L123"/>
    <mergeCell ref="M122:M123"/>
    <mergeCell ref="N122:N123"/>
    <mergeCell ref="O122:O123"/>
    <mergeCell ref="P122:P123"/>
    <mergeCell ref="Q120:Q121"/>
    <mergeCell ref="R120:R121"/>
    <mergeCell ref="A122:A123"/>
    <mergeCell ref="B122:B123"/>
    <mergeCell ref="C122:C123"/>
    <mergeCell ref="D122:D123"/>
    <mergeCell ref="E122:E123"/>
    <mergeCell ref="F122:F123"/>
    <mergeCell ref="G122:G123"/>
    <mergeCell ref="J122:J123"/>
    <mergeCell ref="K120:K121"/>
    <mergeCell ref="L120:L121"/>
    <mergeCell ref="M120:M121"/>
    <mergeCell ref="N120:N121"/>
    <mergeCell ref="O120:O121"/>
    <mergeCell ref="P120:P121"/>
    <mergeCell ref="Q118:Q119"/>
    <mergeCell ref="R118:R119"/>
    <mergeCell ref="A120:A121"/>
    <mergeCell ref="B120:B121"/>
    <mergeCell ref="C120:C121"/>
    <mergeCell ref="D120:D121"/>
    <mergeCell ref="E120:E121"/>
    <mergeCell ref="F120:F121"/>
    <mergeCell ref="G120:G121"/>
    <mergeCell ref="J120:J121"/>
    <mergeCell ref="K118:K119"/>
    <mergeCell ref="L118:L119"/>
    <mergeCell ref="M118:M119"/>
    <mergeCell ref="N118:N119"/>
    <mergeCell ref="O118:O119"/>
    <mergeCell ref="P118:P119"/>
    <mergeCell ref="Q113:Q116"/>
    <mergeCell ref="R113:R116"/>
    <mergeCell ref="A118:A119"/>
    <mergeCell ref="B118:B119"/>
    <mergeCell ref="C118:C119"/>
    <mergeCell ref="D118:D119"/>
    <mergeCell ref="E118:E119"/>
    <mergeCell ref="F118:F119"/>
    <mergeCell ref="G118:G119"/>
    <mergeCell ref="J118:J119"/>
    <mergeCell ref="K113:K116"/>
    <mergeCell ref="L113:L116"/>
    <mergeCell ref="M113:M116"/>
    <mergeCell ref="N113:N116"/>
    <mergeCell ref="O113:O116"/>
    <mergeCell ref="P113:P116"/>
    <mergeCell ref="Q110:Q112"/>
    <mergeCell ref="R110:R112"/>
    <mergeCell ref="A113:A116"/>
    <mergeCell ref="B113:B116"/>
    <mergeCell ref="C113:C116"/>
    <mergeCell ref="D113:D116"/>
    <mergeCell ref="E113:E116"/>
    <mergeCell ref="F113:F116"/>
    <mergeCell ref="G113:G116"/>
    <mergeCell ref="J113:J116"/>
    <mergeCell ref="K110:K112"/>
    <mergeCell ref="L110:L112"/>
    <mergeCell ref="M110:M112"/>
    <mergeCell ref="N110:N112"/>
    <mergeCell ref="O110:O112"/>
    <mergeCell ref="P110:P112"/>
    <mergeCell ref="Q108:Q109"/>
    <mergeCell ref="R108:R109"/>
    <mergeCell ref="A110:A112"/>
    <mergeCell ref="B110:B112"/>
    <mergeCell ref="C110:C112"/>
    <mergeCell ref="D110:D112"/>
    <mergeCell ref="E110:E112"/>
    <mergeCell ref="F110:F112"/>
    <mergeCell ref="G110:G112"/>
    <mergeCell ref="J110:J112"/>
    <mergeCell ref="K108:K109"/>
    <mergeCell ref="L108:L109"/>
    <mergeCell ref="M108:M109"/>
    <mergeCell ref="N108:N109"/>
    <mergeCell ref="O108:O109"/>
    <mergeCell ref="P108:P109"/>
    <mergeCell ref="Q106:Q107"/>
    <mergeCell ref="R106:R107"/>
    <mergeCell ref="A108:A109"/>
    <mergeCell ref="B108:B109"/>
    <mergeCell ref="C108:C109"/>
    <mergeCell ref="D108:D109"/>
    <mergeCell ref="E108:E109"/>
    <mergeCell ref="F108:F109"/>
    <mergeCell ref="G108:G109"/>
    <mergeCell ref="J108:J109"/>
    <mergeCell ref="K106:K107"/>
    <mergeCell ref="L106:L107"/>
    <mergeCell ref="M106:M107"/>
    <mergeCell ref="N106:N107"/>
    <mergeCell ref="O106:O107"/>
    <mergeCell ref="P106:P107"/>
    <mergeCell ref="Q104:Q105"/>
    <mergeCell ref="R104:R105"/>
    <mergeCell ref="A106:A107"/>
    <mergeCell ref="B106:B107"/>
    <mergeCell ref="C106:C107"/>
    <mergeCell ref="D106:D107"/>
    <mergeCell ref="E106:E107"/>
    <mergeCell ref="F106:F107"/>
    <mergeCell ref="G106:G107"/>
    <mergeCell ref="J106:J107"/>
    <mergeCell ref="K104:K105"/>
    <mergeCell ref="L104:L105"/>
    <mergeCell ref="M104:M105"/>
    <mergeCell ref="N104:N105"/>
    <mergeCell ref="O104:O105"/>
    <mergeCell ref="P104:P105"/>
    <mergeCell ref="Q95:Q103"/>
    <mergeCell ref="R95:R103"/>
    <mergeCell ref="A104:A105"/>
    <mergeCell ref="B104:B105"/>
    <mergeCell ref="C104:C105"/>
    <mergeCell ref="D104:D105"/>
    <mergeCell ref="E104:E105"/>
    <mergeCell ref="F104:F105"/>
    <mergeCell ref="G104:G105"/>
    <mergeCell ref="J104:J105"/>
    <mergeCell ref="K95:K103"/>
    <mergeCell ref="L95:L103"/>
    <mergeCell ref="M95:M103"/>
    <mergeCell ref="N95:N103"/>
    <mergeCell ref="O95:O103"/>
    <mergeCell ref="P95:P103"/>
    <mergeCell ref="Q91:Q94"/>
    <mergeCell ref="R91:R94"/>
    <mergeCell ref="A95:A103"/>
    <mergeCell ref="B95:B103"/>
    <mergeCell ref="C95:C103"/>
    <mergeCell ref="D95:D103"/>
    <mergeCell ref="E95:E103"/>
    <mergeCell ref="F95:F103"/>
    <mergeCell ref="G95:G103"/>
    <mergeCell ref="J95:J103"/>
    <mergeCell ref="K91:K94"/>
    <mergeCell ref="L91:L94"/>
    <mergeCell ref="M91:M94"/>
    <mergeCell ref="N91:N94"/>
    <mergeCell ref="O91:O94"/>
    <mergeCell ref="P91:P94"/>
    <mergeCell ref="Q88:Q90"/>
    <mergeCell ref="R88:R90"/>
    <mergeCell ref="A91:A94"/>
    <mergeCell ref="B91:B94"/>
    <mergeCell ref="C91:C94"/>
    <mergeCell ref="D91:D94"/>
    <mergeCell ref="E91:E94"/>
    <mergeCell ref="F91:F94"/>
    <mergeCell ref="G91:G94"/>
    <mergeCell ref="J91:J94"/>
    <mergeCell ref="K88:K90"/>
    <mergeCell ref="L88:L90"/>
    <mergeCell ref="M88:M90"/>
    <mergeCell ref="N88:N90"/>
    <mergeCell ref="O88:O90"/>
    <mergeCell ref="P88:P90"/>
    <mergeCell ref="Q81:Q87"/>
    <mergeCell ref="R81:R87"/>
    <mergeCell ref="A88:A90"/>
    <mergeCell ref="B88:B90"/>
    <mergeCell ref="C88:C90"/>
    <mergeCell ref="D88:D90"/>
    <mergeCell ref="E88:E90"/>
    <mergeCell ref="F88:F90"/>
    <mergeCell ref="G88:G90"/>
    <mergeCell ref="J88:J90"/>
    <mergeCell ref="K81:K87"/>
    <mergeCell ref="L81:L87"/>
    <mergeCell ref="M81:M87"/>
    <mergeCell ref="N81:N87"/>
    <mergeCell ref="O81:O87"/>
    <mergeCell ref="P81:P87"/>
    <mergeCell ref="Q75:Q79"/>
    <mergeCell ref="R75:R79"/>
    <mergeCell ref="A81:A87"/>
    <mergeCell ref="B81:B87"/>
    <mergeCell ref="C81:C87"/>
    <mergeCell ref="D81:D87"/>
    <mergeCell ref="E81:E87"/>
    <mergeCell ref="F81:F87"/>
    <mergeCell ref="G81:G87"/>
    <mergeCell ref="J81:J87"/>
    <mergeCell ref="K75:K79"/>
    <mergeCell ref="L75:L79"/>
    <mergeCell ref="M75:M79"/>
    <mergeCell ref="N75:N79"/>
    <mergeCell ref="O75:O79"/>
    <mergeCell ref="P75:P79"/>
    <mergeCell ref="Q67:Q74"/>
    <mergeCell ref="R67:R74"/>
    <mergeCell ref="A75:A79"/>
    <mergeCell ref="B75:B79"/>
    <mergeCell ref="C75:C79"/>
    <mergeCell ref="D75:D79"/>
    <mergeCell ref="E75:E79"/>
    <mergeCell ref="F75:F79"/>
    <mergeCell ref="G75:G79"/>
    <mergeCell ref="J75:J79"/>
    <mergeCell ref="K67:K74"/>
    <mergeCell ref="L67:L74"/>
    <mergeCell ref="M67:M74"/>
    <mergeCell ref="N67:N74"/>
    <mergeCell ref="O67:O74"/>
    <mergeCell ref="P67:P74"/>
    <mergeCell ref="Q65:Q66"/>
    <mergeCell ref="R65:R66"/>
    <mergeCell ref="A67:A74"/>
    <mergeCell ref="B67:B74"/>
    <mergeCell ref="C67:C74"/>
    <mergeCell ref="D67:D74"/>
    <mergeCell ref="E67:E74"/>
    <mergeCell ref="F67:F74"/>
    <mergeCell ref="G67:G74"/>
    <mergeCell ref="J67:J74"/>
    <mergeCell ref="K65:K66"/>
    <mergeCell ref="L65:L66"/>
    <mergeCell ref="M65:M66"/>
    <mergeCell ref="N65:N66"/>
    <mergeCell ref="O65:O66"/>
    <mergeCell ref="P65:P66"/>
    <mergeCell ref="Q63:Q64"/>
    <mergeCell ref="R63:R64"/>
    <mergeCell ref="A65:A66"/>
    <mergeCell ref="B65:B66"/>
    <mergeCell ref="C65:C66"/>
    <mergeCell ref="D65:D66"/>
    <mergeCell ref="E65:E66"/>
    <mergeCell ref="F65:F66"/>
    <mergeCell ref="G65:G66"/>
    <mergeCell ref="J65:J66"/>
    <mergeCell ref="K63:K64"/>
    <mergeCell ref="L63:L64"/>
    <mergeCell ref="M63:M64"/>
    <mergeCell ref="N63:N64"/>
    <mergeCell ref="O63:O64"/>
    <mergeCell ref="P63:P64"/>
    <mergeCell ref="Q61:Q62"/>
    <mergeCell ref="R61:R62"/>
    <mergeCell ref="A63:A64"/>
    <mergeCell ref="B63:B64"/>
    <mergeCell ref="C63:C64"/>
    <mergeCell ref="D63:D64"/>
    <mergeCell ref="E63:E64"/>
    <mergeCell ref="F63:F64"/>
    <mergeCell ref="G63:G64"/>
    <mergeCell ref="J63:J64"/>
    <mergeCell ref="K61:K62"/>
    <mergeCell ref="L61:L62"/>
    <mergeCell ref="M61:M62"/>
    <mergeCell ref="N61:N62"/>
    <mergeCell ref="O61:O62"/>
    <mergeCell ref="P61:P62"/>
    <mergeCell ref="Q57:Q60"/>
    <mergeCell ref="R57:R60"/>
    <mergeCell ref="A61:A62"/>
    <mergeCell ref="B61:B62"/>
    <mergeCell ref="C61:C62"/>
    <mergeCell ref="D61:D62"/>
    <mergeCell ref="E61:E62"/>
    <mergeCell ref="F61:F62"/>
    <mergeCell ref="G61:G62"/>
    <mergeCell ref="J61:J62"/>
    <mergeCell ref="K57:K60"/>
    <mergeCell ref="L57:L60"/>
    <mergeCell ref="M57:M60"/>
    <mergeCell ref="N57:N60"/>
    <mergeCell ref="O57:O60"/>
    <mergeCell ref="P57:P60"/>
    <mergeCell ref="Q54:Q56"/>
    <mergeCell ref="R54:R56"/>
    <mergeCell ref="A57:A60"/>
    <mergeCell ref="B57:B60"/>
    <mergeCell ref="C57:C60"/>
    <mergeCell ref="D57:D60"/>
    <mergeCell ref="E57:E60"/>
    <mergeCell ref="F57:F60"/>
    <mergeCell ref="G57:G60"/>
    <mergeCell ref="J57:J60"/>
    <mergeCell ref="K54:K56"/>
    <mergeCell ref="L54:L56"/>
    <mergeCell ref="M54:M56"/>
    <mergeCell ref="N54:N56"/>
    <mergeCell ref="O54:O56"/>
    <mergeCell ref="P54:P56"/>
    <mergeCell ref="Q52:Q53"/>
    <mergeCell ref="R52:R53"/>
    <mergeCell ref="A54:A56"/>
    <mergeCell ref="B54:B56"/>
    <mergeCell ref="C54:C56"/>
    <mergeCell ref="D54:D56"/>
    <mergeCell ref="E54:E56"/>
    <mergeCell ref="F54:F56"/>
    <mergeCell ref="G54:G56"/>
    <mergeCell ref="J54:J56"/>
    <mergeCell ref="K52:K53"/>
    <mergeCell ref="L52:L53"/>
    <mergeCell ref="M52:M53"/>
    <mergeCell ref="N52:N53"/>
    <mergeCell ref="O52:O53"/>
    <mergeCell ref="P52:P53"/>
    <mergeCell ref="Q50:Q51"/>
    <mergeCell ref="R50:R51"/>
    <mergeCell ref="A52:A53"/>
    <mergeCell ref="B52:B53"/>
    <mergeCell ref="C52:C53"/>
    <mergeCell ref="D52:D53"/>
    <mergeCell ref="E52:E53"/>
    <mergeCell ref="F52:F53"/>
    <mergeCell ref="G52:G53"/>
    <mergeCell ref="J52:J53"/>
    <mergeCell ref="K50:K51"/>
    <mergeCell ref="L50:L51"/>
    <mergeCell ref="M50:M51"/>
    <mergeCell ref="N50:N51"/>
    <mergeCell ref="O50:O51"/>
    <mergeCell ref="P50:P51"/>
    <mergeCell ref="Q48:Q49"/>
    <mergeCell ref="R48:R49"/>
    <mergeCell ref="A50:A51"/>
    <mergeCell ref="B50:B51"/>
    <mergeCell ref="C50:C51"/>
    <mergeCell ref="D50:D51"/>
    <mergeCell ref="E50:E51"/>
    <mergeCell ref="F50:F51"/>
    <mergeCell ref="G50:G51"/>
    <mergeCell ref="J50:J51"/>
    <mergeCell ref="K48:K49"/>
    <mergeCell ref="L48:L49"/>
    <mergeCell ref="M48:M49"/>
    <mergeCell ref="N48:N49"/>
    <mergeCell ref="O48:O49"/>
    <mergeCell ref="P48:P49"/>
    <mergeCell ref="Q46:Q47"/>
    <mergeCell ref="R46:R47"/>
    <mergeCell ref="A48:A49"/>
    <mergeCell ref="B48:B49"/>
    <mergeCell ref="C48:C49"/>
    <mergeCell ref="D48:D49"/>
    <mergeCell ref="E48:E49"/>
    <mergeCell ref="F48:F49"/>
    <mergeCell ref="G48:G49"/>
    <mergeCell ref="J48:J49"/>
    <mergeCell ref="K46:K47"/>
    <mergeCell ref="L46:L47"/>
    <mergeCell ref="M46:M47"/>
    <mergeCell ref="N46:N47"/>
    <mergeCell ref="O46:O47"/>
    <mergeCell ref="P46:P47"/>
    <mergeCell ref="Q41:Q45"/>
    <mergeCell ref="R41:R45"/>
    <mergeCell ref="A46:A47"/>
    <mergeCell ref="B46:B47"/>
    <mergeCell ref="C46:C47"/>
    <mergeCell ref="D46:D47"/>
    <mergeCell ref="E46:E47"/>
    <mergeCell ref="F46:F47"/>
    <mergeCell ref="G46:G47"/>
    <mergeCell ref="J46:J47"/>
    <mergeCell ref="K41:K45"/>
    <mergeCell ref="L41:L45"/>
    <mergeCell ref="M41:M45"/>
    <mergeCell ref="N41:N45"/>
    <mergeCell ref="O41:O45"/>
    <mergeCell ref="P41:P45"/>
    <mergeCell ref="Q37:Q40"/>
    <mergeCell ref="R37:R40"/>
    <mergeCell ref="A41:A45"/>
    <mergeCell ref="B41:B45"/>
    <mergeCell ref="C41:C45"/>
    <mergeCell ref="D41:D45"/>
    <mergeCell ref="E41:E45"/>
    <mergeCell ref="F41:F45"/>
    <mergeCell ref="G41:G45"/>
    <mergeCell ref="J41:J45"/>
    <mergeCell ref="K37:K40"/>
    <mergeCell ref="L37:L40"/>
    <mergeCell ref="M37:M40"/>
    <mergeCell ref="N37:N40"/>
    <mergeCell ref="O37:O40"/>
    <mergeCell ref="P37:P40"/>
    <mergeCell ref="Q34:Q36"/>
    <mergeCell ref="R34:R36"/>
    <mergeCell ref="A37:A40"/>
    <mergeCell ref="B37:B40"/>
    <mergeCell ref="C37:C40"/>
    <mergeCell ref="D37:D40"/>
    <mergeCell ref="E37:E40"/>
    <mergeCell ref="F37:F40"/>
    <mergeCell ref="G37:G40"/>
    <mergeCell ref="J37:J40"/>
    <mergeCell ref="K34:K36"/>
    <mergeCell ref="L34:L36"/>
    <mergeCell ref="M34:M36"/>
    <mergeCell ref="N34:N36"/>
    <mergeCell ref="O34:O36"/>
    <mergeCell ref="P34:P36"/>
    <mergeCell ref="Q32:Q33"/>
    <mergeCell ref="R32:R33"/>
    <mergeCell ref="A34:A36"/>
    <mergeCell ref="B34:B36"/>
    <mergeCell ref="C34:C36"/>
    <mergeCell ref="D34:D36"/>
    <mergeCell ref="E34:E36"/>
    <mergeCell ref="F34:F36"/>
    <mergeCell ref="G34:G36"/>
    <mergeCell ref="J34:J36"/>
    <mergeCell ref="K32:K33"/>
    <mergeCell ref="L32:L33"/>
    <mergeCell ref="M32:M33"/>
    <mergeCell ref="N32:N33"/>
    <mergeCell ref="O32:O33"/>
    <mergeCell ref="P32:P33"/>
    <mergeCell ref="Q28:Q30"/>
    <mergeCell ref="R28:R30"/>
    <mergeCell ref="A32:A33"/>
    <mergeCell ref="B32:B33"/>
    <mergeCell ref="C32:C33"/>
    <mergeCell ref="D32:D33"/>
    <mergeCell ref="E32:E33"/>
    <mergeCell ref="F32:F33"/>
    <mergeCell ref="G32:G33"/>
    <mergeCell ref="J32:J33"/>
    <mergeCell ref="K28:K30"/>
    <mergeCell ref="L28:L30"/>
    <mergeCell ref="M28:M30"/>
    <mergeCell ref="N28:N30"/>
    <mergeCell ref="O28:O30"/>
    <mergeCell ref="P28:P30"/>
    <mergeCell ref="Q23:Q27"/>
    <mergeCell ref="R23:R27"/>
    <mergeCell ref="A28:A30"/>
    <mergeCell ref="B28:B30"/>
    <mergeCell ref="C28:C30"/>
    <mergeCell ref="D28:D30"/>
    <mergeCell ref="E28:E30"/>
    <mergeCell ref="F28:F30"/>
    <mergeCell ref="G28:G30"/>
    <mergeCell ref="J28:J30"/>
    <mergeCell ref="K23:K27"/>
    <mergeCell ref="L23:L27"/>
    <mergeCell ref="M23:M27"/>
    <mergeCell ref="N23:N27"/>
    <mergeCell ref="O23:O27"/>
    <mergeCell ref="P23:P27"/>
    <mergeCell ref="Q20:Q22"/>
    <mergeCell ref="R20:R22"/>
    <mergeCell ref="A23:A27"/>
    <mergeCell ref="B23:B27"/>
    <mergeCell ref="C23:C27"/>
    <mergeCell ref="D23:D27"/>
    <mergeCell ref="E23:E27"/>
    <mergeCell ref="F23:F27"/>
    <mergeCell ref="G23:G27"/>
    <mergeCell ref="J23:J27"/>
    <mergeCell ref="K20:K22"/>
    <mergeCell ref="L20:L22"/>
    <mergeCell ref="M20:M22"/>
    <mergeCell ref="N20:N22"/>
    <mergeCell ref="O20:O22"/>
    <mergeCell ref="P20:P22"/>
    <mergeCell ref="Q18:Q19"/>
    <mergeCell ref="R18:R19"/>
    <mergeCell ref="A20:A22"/>
    <mergeCell ref="B20:B22"/>
    <mergeCell ref="C20:C22"/>
    <mergeCell ref="D20:D22"/>
    <mergeCell ref="E20:E22"/>
    <mergeCell ref="F20:F22"/>
    <mergeCell ref="G20:G22"/>
    <mergeCell ref="J20:J22"/>
    <mergeCell ref="K18:K19"/>
    <mergeCell ref="L18:L19"/>
    <mergeCell ref="M18:M19"/>
    <mergeCell ref="N18:N19"/>
    <mergeCell ref="O18:O19"/>
    <mergeCell ref="P18:P19"/>
    <mergeCell ref="Q15:Q16"/>
    <mergeCell ref="R15:R16"/>
    <mergeCell ref="A18:A19"/>
    <mergeCell ref="B18:B19"/>
    <mergeCell ref="C18:C19"/>
    <mergeCell ref="D18:D19"/>
    <mergeCell ref="E18:E19"/>
    <mergeCell ref="F18:F19"/>
    <mergeCell ref="G18:G19"/>
    <mergeCell ref="J18:J19"/>
    <mergeCell ref="K15:K16"/>
    <mergeCell ref="L15:L16"/>
    <mergeCell ref="M15:M16"/>
    <mergeCell ref="N15:N16"/>
    <mergeCell ref="O15:O16"/>
    <mergeCell ref="P15:P16"/>
    <mergeCell ref="Q13:Q14"/>
    <mergeCell ref="R13:R14"/>
    <mergeCell ref="A15:A16"/>
    <mergeCell ref="B15:B16"/>
    <mergeCell ref="C15:C16"/>
    <mergeCell ref="D15:D16"/>
    <mergeCell ref="E15:E16"/>
    <mergeCell ref="F15:F16"/>
    <mergeCell ref="G15:G16"/>
    <mergeCell ref="J15:J16"/>
    <mergeCell ref="K13:K14"/>
    <mergeCell ref="L13:L14"/>
    <mergeCell ref="M13:M14"/>
    <mergeCell ref="N13:N14"/>
    <mergeCell ref="O13:O14"/>
    <mergeCell ref="P13:P14"/>
    <mergeCell ref="Q11:Q12"/>
    <mergeCell ref="R11:R12"/>
    <mergeCell ref="A13:A14"/>
    <mergeCell ref="B13:B14"/>
    <mergeCell ref="C13:C14"/>
    <mergeCell ref="D13:D14"/>
    <mergeCell ref="E13:E14"/>
    <mergeCell ref="F13:F14"/>
    <mergeCell ref="G13:G14"/>
    <mergeCell ref="J13:J14"/>
    <mergeCell ref="K11:K12"/>
    <mergeCell ref="L11:L12"/>
    <mergeCell ref="M11:M12"/>
    <mergeCell ref="N11:N12"/>
    <mergeCell ref="O11:O12"/>
    <mergeCell ref="P11:P12"/>
    <mergeCell ref="Q8:Q10"/>
    <mergeCell ref="R8:R10"/>
    <mergeCell ref="A11:A12"/>
    <mergeCell ref="B11:B12"/>
    <mergeCell ref="C11:C12"/>
    <mergeCell ref="D11:D12"/>
    <mergeCell ref="E11:E12"/>
    <mergeCell ref="F11:F12"/>
    <mergeCell ref="G11:G12"/>
    <mergeCell ref="J11:J12"/>
    <mergeCell ref="K8:K10"/>
    <mergeCell ref="L8:L10"/>
    <mergeCell ref="M8:M10"/>
    <mergeCell ref="N8:N10"/>
    <mergeCell ref="O8:O10"/>
    <mergeCell ref="P8:P10"/>
    <mergeCell ref="Q4:Q5"/>
    <mergeCell ref="R4:R5"/>
    <mergeCell ref="A8:A10"/>
    <mergeCell ref="B8:B10"/>
    <mergeCell ref="C8:C10"/>
    <mergeCell ref="D8:D10"/>
    <mergeCell ref="E8:E10"/>
    <mergeCell ref="F8:F10"/>
    <mergeCell ref="G8:G10"/>
    <mergeCell ref="J8:J10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Mazowiecka JR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kk</cp:lastModifiedBy>
  <dcterms:created xsi:type="dcterms:W3CDTF">2019-01-02T19:56:24Z</dcterms:created>
  <dcterms:modified xsi:type="dcterms:W3CDTF">2019-01-02T19:56:25Z</dcterms:modified>
</cp:coreProperties>
</file>