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na_pazdziernik\PO\"/>
    </mc:Choice>
  </mc:AlternateContent>
  <bookViews>
    <workbookView xWindow="0" yWindow="0" windowWidth="28800" windowHeight="12300"/>
  </bookViews>
  <sheets>
    <sheet name="Mazowiec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9" i="1" l="1"/>
  <c r="I218" i="1"/>
  <c r="I210" i="1"/>
  <c r="P171" i="1"/>
  <c r="M143" i="1"/>
  <c r="M140" i="1"/>
  <c r="M138" i="1"/>
  <c r="M133" i="1"/>
  <c r="M131" i="1"/>
  <c r="M128" i="1"/>
  <c r="M124" i="1"/>
  <c r="M122" i="1"/>
  <c r="M120" i="1"/>
  <c r="M118" i="1"/>
  <c r="M110" i="1"/>
  <c r="M108" i="1"/>
  <c r="M106" i="1"/>
  <c r="M104" i="1"/>
  <c r="M95" i="1"/>
  <c r="M91" i="1"/>
  <c r="M88" i="1"/>
  <c r="M81" i="1"/>
  <c r="M80" i="1"/>
  <c r="M75" i="1"/>
  <c r="M67" i="1"/>
  <c r="M65" i="1"/>
  <c r="M63" i="1"/>
  <c r="M61" i="1"/>
  <c r="M54" i="1"/>
  <c r="M52" i="1"/>
  <c r="M50" i="1"/>
  <c r="M48" i="1"/>
  <c r="M46" i="1"/>
  <c r="M41" i="1"/>
  <c r="M37" i="1"/>
  <c r="M34" i="1"/>
</calcChain>
</file>

<file path=xl/sharedStrings.xml><?xml version="1.0" encoding="utf-8"?>
<sst xmlns="http://schemas.openxmlformats.org/spreadsheetml/2006/main" count="1162" uniqueCount="540">
  <si>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</si>
  <si>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</si>
  <si>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</si>
  <si>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</si>
  <si>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</si>
  <si>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</si>
  <si>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</si>
  <si>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</si>
  <si>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</si>
  <si>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</si>
  <si>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</si>
  <si>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</si>
  <si>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</si>
  <si>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</si>
  <si>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</si>
  <si>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</si>
  <si>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</si>
  <si>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</si>
  <si>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</si>
  <si>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</si>
  <si>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</si>
  <si>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</si>
  <si>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</si>
  <si>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</si>
  <si>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</si>
  <si>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</si>
  <si>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</si>
  <si>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</si>
  <si>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</si>
  <si>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</si>
  <si>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</si>
  <si>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</si>
  <si>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</si>
  <si>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</si>
  <si>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 xml:space="preserve">VI </t>
  </si>
  <si>
    <t xml:space="preserve">Wydawnictwo/broszura nt. KSOW </t>
  </si>
  <si>
    <t xml:space="preserve">podsumowanie dotychczasowej działalności KSOW w województwie mazowieckim oraz wskazanie kierunków działań na przyszłość, prezentacja dobrych praktyk </t>
  </si>
  <si>
    <t>opracowanie, druk i dystrybucja wydawnictwa/broszury nt. KSOW</t>
  </si>
  <si>
    <t xml:space="preserve">liczba wydanych broszur, artykułów, publikacji itp. </t>
  </si>
  <si>
    <t>7500</t>
  </si>
  <si>
    <t xml:space="preserve">ogół społeczeństwa ze szczególnym uwzględnieniem mieszkańców obszarów wiejskich województwa mazowieckiego </t>
  </si>
  <si>
    <t>II-IV</t>
  </si>
  <si>
    <t xml:space="preserve">Urząd Marszałkowski  Województwa Mazowieckiego w Warszawie </t>
  </si>
  <si>
    <t>ul. Jagiellońska 26, 03-719 Warszawa</t>
  </si>
  <si>
    <t>Konkurs na najaktywniejsze sołectwo</t>
  </si>
  <si>
    <t xml:space="preserve">pobudzenie aktywności lokalnej i nagrodzenie dobrych praktyk w zakresie rozwoju "małych ojczyzn" i wykorzystania funduszu sołeckiego </t>
  </si>
  <si>
    <t>konkurs z nagrodami</t>
  </si>
  <si>
    <t xml:space="preserve">liczba konkursów </t>
  </si>
  <si>
    <t>1</t>
  </si>
  <si>
    <t>sołtysi, rolnicy z Mazowsza</t>
  </si>
  <si>
    <t>I-IV</t>
  </si>
  <si>
    <t>liczba uczestników konkursu</t>
  </si>
  <si>
    <t>minimum 15 maksimum 50</t>
  </si>
  <si>
    <t xml:space="preserve">liczba plakatów </t>
  </si>
  <si>
    <t>0</t>
  </si>
  <si>
    <t>III</t>
  </si>
  <si>
    <t>Wizyta studyjna dla sołtysów - producentów rolnych i potencjalnych producentów rolnych</t>
  </si>
  <si>
    <t xml:space="preserve">promocja spółdzielczości i realizacji przez rolników wspólnych inwestycji w łańcuchu żywnościowym </t>
  </si>
  <si>
    <t>wizyta studyjna - element towarzyszący konkursowi na najaktywniejsze sołectwo, promocja spółdzielczości na obszarach wiejskich</t>
  </si>
  <si>
    <t>liczba wyjazdów/wizyt studyjnych/wymian eksperckich</t>
  </si>
  <si>
    <t>III-IV</t>
  </si>
  <si>
    <t>liczba uczestników wyjazdów/wizyt studyjnych/wymian eksperckich</t>
  </si>
  <si>
    <t>II,III,IV, V,VI</t>
  </si>
  <si>
    <t>Kampania promocyjna „WIEŚci z Mazowsza” cz.1</t>
  </si>
  <si>
    <t xml:space="preserve">promocja działań podejmowanych na obszarach wiejskich wraz z informowaniem o nich społeczeństwa ze szczególnym uwzględnieniem wsparcia współpracy w sektorze rolnym i realizacji przez rolników wspólnych inwestycji, wspieranie rozwoju przedsiębiorczości na obszarach wiejskich, promocja jakości życia na wsi oraz wsi jako miejsca do życia i rozwoju zawodowego, wspieranie rozwoju społeczeństwa cyfrowego na obszarach wiejskich </t>
  </si>
  <si>
    <r>
      <t>audycje na kanale YouTube, profil w mediach społecznościowych</t>
    </r>
    <r>
      <rPr>
        <sz val="11"/>
        <color theme="1"/>
        <rFont val="Calibri"/>
        <family val="2"/>
        <charset val="238"/>
        <scheme val="minor"/>
      </rPr>
      <t xml:space="preserve">, spot promocyjny  </t>
    </r>
  </si>
  <si>
    <t>liczba działań promocyjnych w mediach</t>
  </si>
  <si>
    <t>minimum 8 maksimum 23</t>
  </si>
  <si>
    <t>mieszkańcy województwa mazowieckiego, w szczególności zainteresowani tematyką rolną oraz zagadnieniami z nimi związanymi, m.in. rolnicy, mieszkańcy obszarów wiejskich, władze samorządowe, organizacje rolnicze</t>
  </si>
  <si>
    <t>liczba wykorzystanych innych narzędzi komunikacji dla informacji lub promocji lub upowszechniania dobrych praktyk, np. mediów społecznościowych</t>
  </si>
  <si>
    <t>minimum 3 maksimum 5</t>
  </si>
  <si>
    <t xml:space="preserve">Prezentacje targowe </t>
  </si>
  <si>
    <t>promocja produktów tradycyjnych i regionalnych oraz walorów agroturystycznych mazowieckiej wsi</t>
  </si>
  <si>
    <t xml:space="preserve">stoisko wystawiennicze na targach, mazowieckie koło fortuny z nagrodami - materiałami promocyjnymi, wykonanymi na potrzeby tej operacji </t>
  </si>
  <si>
    <t>liczba targów, wystaw, jarmarków, festynów, dożynek</t>
  </si>
  <si>
    <t>minimum 1 maksimum 3</t>
  </si>
  <si>
    <t>współwystawcy i odwiedzający targi</t>
  </si>
  <si>
    <t>liczba kompletów promocyjnych (tylko gadżety)</t>
  </si>
  <si>
    <t>minimum 200 maksimum 1000</t>
  </si>
  <si>
    <t xml:space="preserve">Broszura Smaki Mazowsza </t>
  </si>
  <si>
    <t xml:space="preserve">promocja produktów tradycyjnych i regionalnych w tym Sieci Dziedzictwa Kulinarnego Mazowsze oraz Listy Produktów Tradycyjnych </t>
  </si>
  <si>
    <t>opracowanie, druk i dystrybucja broszury</t>
  </si>
  <si>
    <t>minimum 5000 maksimum 15000</t>
  </si>
  <si>
    <t>Urząd Marszałkowski  Województwa Mazowieckiego w Warszawie</t>
  </si>
  <si>
    <t xml:space="preserve">Dożynki Województwa Mazowieckiego </t>
  </si>
  <si>
    <t>promocja produktów tradycyjnych i regionalnych oraz tradycji mazowieckiej wsi</t>
  </si>
  <si>
    <r>
      <rPr>
        <sz val="11"/>
        <color theme="1"/>
        <rFont val="Calibri"/>
        <family val="2"/>
        <charset val="238"/>
        <scheme val="minor"/>
      </rPr>
      <t xml:space="preserve">stoisko wystawiennicze na dożynkach, kalendarze na 2019 rok, wykonane na potrzeby tej operacji </t>
    </r>
  </si>
  <si>
    <t xml:space="preserve">uczestnicy dożynek województwa mazowieckiego </t>
  </si>
  <si>
    <t>liczba kalendarzy</t>
  </si>
  <si>
    <t>584</t>
  </si>
  <si>
    <t xml:space="preserve">Konkurs na najaktywniejszą liderkę wiejską w województwie mazowieckim </t>
  </si>
  <si>
    <t xml:space="preserve">popularyzacja dobrych praktyk w zakresie działalności kobiet na obszarach wiejskich </t>
  </si>
  <si>
    <t>mieszkańcy obszarów wiejskich, liderki obszarów wiejskich Mazowsza</t>
  </si>
  <si>
    <t xml:space="preserve">liczba uczestników konkursów </t>
  </si>
  <si>
    <t>minimum 10; maksimum 40</t>
  </si>
  <si>
    <t xml:space="preserve">Konkurs na najlepszą orkiestrę dętą Krajowej Sieci Obszarów Wiejskich w województwie mazowieckim </t>
  </si>
  <si>
    <t>popularyzacja dobrych praktyk w zakresie  zachowania dziedzictwa kulturalnego poprzez kultywowanie tradycji pokoleniowej i rozwój działalności orkiestr dętych</t>
  </si>
  <si>
    <t>mieszkańcy Mazowsza, orkiestry dęte z Mazowsza</t>
  </si>
  <si>
    <t>minimum 300; maksimum 500</t>
  </si>
  <si>
    <t>100</t>
  </si>
  <si>
    <t xml:space="preserve">liczba zaproszeń </t>
  </si>
  <si>
    <t>50</t>
  </si>
  <si>
    <t xml:space="preserve">liczba banerów </t>
  </si>
  <si>
    <t>2</t>
  </si>
  <si>
    <t>XII Mazowiecki Kongres Rozwoju Obszarów Wiejskich</t>
  </si>
  <si>
    <t>stworzenie możliwości współpracy 
i wymiany doświadczeń dla wszystkich instytucji działających na rzecz rozwoju obszarów wiejskich na poziomie lokalnym, regionalnym</t>
  </si>
  <si>
    <t>kongres tematyczny</t>
  </si>
  <si>
    <t>liczba konferencji, spotkań, seminariów</t>
  </si>
  <si>
    <t>beneficjenci i potencjalni beneficjenci środków UE</t>
  </si>
  <si>
    <t>liczba uczestników  konferencji, spotkań, seminariów</t>
  </si>
  <si>
    <t>minimum 150 maksimum 270</t>
  </si>
  <si>
    <t>liczba kompletów: materiałów promocyjnych (tylko gadżety)</t>
  </si>
  <si>
    <t>Wkładka tematyczna do gazet</t>
  </si>
  <si>
    <t xml:space="preserve">dotarcie z informacją nt. dobrych praktyk na rzecz rozwoju obszarów wiejskich  </t>
  </si>
  <si>
    <t xml:space="preserve">jedna wkładka tematyczna w maksymalnie sześciu gazetach regionalnych </t>
  </si>
  <si>
    <t>partnerzy i potencjalni partnerzy KSOW, mieszkańcy Mazowsza</t>
  </si>
  <si>
    <t>VI</t>
  </si>
  <si>
    <t>"Aktywizacja mieszkańców obszarów wiejskich" - Wyjazd studyjno-szkoleniowy</t>
  </si>
  <si>
    <t>wzrost poziomu aktywności mieszkańców obszaru LGD Zielone Mosty Narwi oraz podejmowania inicjatyw w zakresie rozwoju obszarów wiejskich w tym przedsiębiorczości na obszarach wiejskich</t>
  </si>
  <si>
    <t xml:space="preserve">wyjazd studyjny </t>
  </si>
  <si>
    <t xml:space="preserve">liczba wyjazdów studyjnych </t>
  </si>
  <si>
    <t xml:space="preserve">przedstawiciele LGD Zielone Mosty Narwi, lokalni liderzy, przedstawiciele partnera projektu </t>
  </si>
  <si>
    <t xml:space="preserve"> Zielone Mosty Narwi </t>
  </si>
  <si>
    <t>Al. Jana Pawła II 1, 06-121 Pokrzywnica</t>
  </si>
  <si>
    <t xml:space="preserve">liczba uczestników wyjazdów studyjnych </t>
  </si>
  <si>
    <t>38</t>
  </si>
  <si>
    <t>II</t>
  </si>
  <si>
    <t>Cudze chwalicie swego nie znacie - tradycje kulinarne regionu południowego Mazowsza</t>
  </si>
  <si>
    <t>zwiększenie rentowności gospodarstw produkujących i przetwarzających żywność poprzez promocję marki produktu tradycyjnego, zwiększenie oferty tych produktów i ich konkurencyjności w stosunku do innych rodzajów rolnictwa na terenie własnego regionu oraz innych regionów</t>
  </si>
  <si>
    <t>seminarium, publikacja</t>
  </si>
  <si>
    <t>liczba seminariów</t>
  </si>
  <si>
    <t>właściciele gospodarstw wytwarzających produkty tradycyjne, Koła Gospodyń Wiejskich, stowarzyszenia, producenci żywności</t>
  </si>
  <si>
    <t>Mazowiecki Ośrodek Doradztwa Rolniczego z siedzibą w Warszawie</t>
  </si>
  <si>
    <t xml:space="preserve">ul. Czereśniowa 98, 02-456 Warszawa </t>
  </si>
  <si>
    <t>liczba uczestników seminariów</t>
  </si>
  <si>
    <t xml:space="preserve">liczba publikacji </t>
  </si>
  <si>
    <t>1000</t>
  </si>
  <si>
    <t xml:space="preserve">Innowacyjność w rozwoju przedsiębiorczości na obszarach wiejskich </t>
  </si>
  <si>
    <t xml:space="preserve">aktywizacja właścicieli gospodarstw agroturystycznych do zwiększenia dochodowości gospodarstw poprzez wprowadzenie bogatej oferty usługowej </t>
  </si>
  <si>
    <t xml:space="preserve">szkolenie, wizyta studyjna </t>
  </si>
  <si>
    <t xml:space="preserve">liczba szkoleń </t>
  </si>
  <si>
    <t xml:space="preserve">właściciele gospodarstw agroturystycznych, obiektów turystyki wiejskiej lub będących w trakcie założenia takiej działalności  </t>
  </si>
  <si>
    <t xml:space="preserve">liczba uczestników szkoleń </t>
  </si>
  <si>
    <t>30</t>
  </si>
  <si>
    <t>XIII Jesienny Jarmark "Od pola do stołu"</t>
  </si>
  <si>
    <t>aktywizacja mieszkańców wsi do podejmowania inicjatyw w zakresie poszukiwania alternatywnych rozwiązań dla biznesu, promocji małych rodzinnych firm</t>
  </si>
  <si>
    <t xml:space="preserve">konferencja, konkurs </t>
  </si>
  <si>
    <t xml:space="preserve">liczba konferencji </t>
  </si>
  <si>
    <t>mieszkańcy północnego Mazowsza w tym mieszkańcy obszarów wiejskich, osoby szukające alternatywnych rozwiązań dla biznesu</t>
  </si>
  <si>
    <t>liczba uczestników konferencji</t>
  </si>
  <si>
    <t>114</t>
  </si>
  <si>
    <t>liczba uczestników konkursów</t>
  </si>
  <si>
    <t>260</t>
  </si>
  <si>
    <t>liczba targów,imprez plenerowych/ wystaw</t>
  </si>
  <si>
    <t>Przetwórstwo mleka na poziomie własnego gospodarstwa - warsztaty serowarskie</t>
  </si>
  <si>
    <t xml:space="preserve">zwiększenie udziału gospodarstw zainteresowanych wprowadzeniem przetwórstwa na poziomie własnego gospodarstwa w ramach rozwoju przedsiębiorczości na obszarach wiejskich </t>
  </si>
  <si>
    <t xml:space="preserve">warsztat </t>
  </si>
  <si>
    <t xml:space="preserve">liczba warsztatów </t>
  </si>
  <si>
    <t>3</t>
  </si>
  <si>
    <t xml:space="preserve">właściciele gospodarstw rolnych </t>
  </si>
  <si>
    <t xml:space="preserve">liczba uczestników warsztatów </t>
  </si>
  <si>
    <t>80</t>
  </si>
  <si>
    <t>IV</t>
  </si>
  <si>
    <t>IV Mazowiecka Konferencja Pszczelarska "Ratujmy pszczoły"</t>
  </si>
  <si>
    <t xml:space="preserve">utrzymanie prawidłowego poziomu populacji pszczoły miodnej w województwie mazowieckim poprzez przekazanie wiedzy na temat odpowiedniej gospodarki pasiecznej, zwalczanie chorób i szkodników, wsparcie rynku produktów pszczelarskich </t>
  </si>
  <si>
    <t xml:space="preserve">konferencja </t>
  </si>
  <si>
    <t xml:space="preserve">pszczelarze, rolnicy, mieszkańcy obszarów wiejskich </t>
  </si>
  <si>
    <t>Gospodarstwo opiekuńcze - dla seniorów opieka, a dla rolników nowe możliwości</t>
  </si>
  <si>
    <t xml:space="preserve">stworzenie koncepcji rozwoju gospodarstw agroturystyki i turystyki wiejskiej poprzez alternatywne źródła poprawy ich dochodowości, zwiększenie oferty dla klienta </t>
  </si>
  <si>
    <t xml:space="preserve">przedstawiciele gospodarstw agroturystyki i turystyki wiejskiej </t>
  </si>
  <si>
    <t>120</t>
  </si>
  <si>
    <t>Sprawdzone u sąsiada u nas też zadziała</t>
  </si>
  <si>
    <t xml:space="preserve">zapoznanie z nowymi technologiami i innowacyjnymi rozwiązaniami oraz uwarunkowaniami organizacyjnymi wynikającymi z rodzaju prowadzonej działalności rolniczej o zróżnicowanych kierunkach w tym rolnictwie ekologicznym </t>
  </si>
  <si>
    <t xml:space="preserve">wizyta studyjna </t>
  </si>
  <si>
    <t xml:space="preserve">rolnicy, producenci rolni, doradcy rolni, przedstawiciele LGD </t>
  </si>
  <si>
    <t>Mazowiecka Izba Rolnicza</t>
  </si>
  <si>
    <t>Parzniew, ul.Wolności 2, 05-804 Brwinów</t>
  </si>
  <si>
    <t>45</t>
  </si>
  <si>
    <t>Konferencja organizowana podczas XX Dni Kukurydzy i Buraka</t>
  </si>
  <si>
    <t xml:space="preserve">doskonalenie wiedzy rolników w zakresie zapobiegania i zwalczania chwastów w uprawie kukurydzy i buraka cukrowego </t>
  </si>
  <si>
    <t xml:space="preserve">konferencja, materiał drukowany </t>
  </si>
  <si>
    <t>rolnicy uprawiający kukurydzę, buraka cukrowego</t>
  </si>
  <si>
    <t xml:space="preserve">liczba uczestników konferencji </t>
  </si>
  <si>
    <t xml:space="preserve">liczba materiałów konferencyjnych </t>
  </si>
  <si>
    <t>I</t>
  </si>
  <si>
    <t>Tradycje polskiej wsi</t>
  </si>
  <si>
    <t>ochrona i zachowanie ciągłości tradycyjnych zawodów polskiej wsi</t>
  </si>
  <si>
    <t>seminarium, impreza plenerowa, film</t>
  </si>
  <si>
    <t xml:space="preserve">mieszkańcy obszarów wiejskich Mazowsza </t>
  </si>
  <si>
    <t>Stowarzyszenie Lokalna Grupa Działania Razem dla Rozwoju</t>
  </si>
  <si>
    <t>ul. Rębowska 52 lokal 3,4,6, 09-450 Wyszogród</t>
  </si>
  <si>
    <t xml:space="preserve">liczba filmów </t>
  </si>
  <si>
    <t>Ochrona pszczół - to się opłaca</t>
  </si>
  <si>
    <t xml:space="preserve">podniesienie jakości działań w pszczelarstwie poprzez propagowanie dobrych praktyk rolniczych na obszarach wiejskich </t>
  </si>
  <si>
    <t xml:space="preserve">pszczelarze, rolnicy, doradcy </t>
  </si>
  <si>
    <t>81</t>
  </si>
  <si>
    <t>Bierzmy przykład ze świętokrzyskiego - wyjazd studyjny gospodyń wiejskich z gminy Krasnosielc</t>
  </si>
  <si>
    <t>zwiększenie kompetencji oraz wzrost aktywności społecznej i kulturalnej kobiet zamieszkujących obszary wiejskie</t>
  </si>
  <si>
    <t xml:space="preserve">gospodynie wiejskie z gminy Krasnosielc </t>
  </si>
  <si>
    <t>Gmina Krasnosielc</t>
  </si>
  <si>
    <t xml:space="preserve">ul. Rynek 40, 06-212 Krasnosielc </t>
  </si>
  <si>
    <t>Nowoczesne technologie w uprawie zbóż</t>
  </si>
  <si>
    <t>przygotowanie rolników, doradców rolniczych, pracowników izb rolniczych do podejmowania działań prowadzących do wdrożenia innowacyjnych rozwiązań w technologii uprawy zbóż w gospodarstwach rolnych</t>
  </si>
  <si>
    <t>szkolenie</t>
  </si>
  <si>
    <t>rolnicy i doradcy rolni</t>
  </si>
  <si>
    <t>54</t>
  </si>
  <si>
    <t>Lokalna żywność od rolnika bez pośrednika</t>
  </si>
  <si>
    <t xml:space="preserve">wspieranie współpracy w sektorze rolnym poprzez upowszechnienie kompleksowej wiedzy w zakresie organizacji łańcucha dostaw żywności, w tym przetwarzania i wprowadzania do obrotu produktów rolnych </t>
  </si>
  <si>
    <t>szkolenie, wyjazd studyjny, stoisko wystawiennicze, materiał drukowany, film</t>
  </si>
  <si>
    <t>rolnicy, przedsiębiorcy, przedstawiciele jednostek samorządu terytorialnego, organizacji pozarządowych, mieszkańcy obszarów wiejskich, przedstawiciele LGD</t>
  </si>
  <si>
    <t>Lokalna Grupa Działania Przyjazne Mazowsze</t>
  </si>
  <si>
    <t>ul. Sienkiewicza 11, 09-100 Płońsk</t>
  </si>
  <si>
    <t>53</t>
  </si>
  <si>
    <t>20</t>
  </si>
  <si>
    <t xml:space="preserve">liczba stoisk wystawienniczych na imprezie plenerowej </t>
  </si>
  <si>
    <t>liczba broszur</t>
  </si>
  <si>
    <t>150</t>
  </si>
  <si>
    <t>liczba filmów</t>
  </si>
  <si>
    <t>V Jarmark Raciąski - operacja o charakterze wystawienniczym</t>
  </si>
  <si>
    <t xml:space="preserve">aktywizacja mieszkańców wsi na rzecz podejmowania inicjatyw w zakresie rozwoju obszarów wiejskich, informowanie o polityce rozwoju obszarów wiejskich i o możliwościach finansowania, a także pozyskiwanie nowych beneficjentów PROW 2014-2020 </t>
  </si>
  <si>
    <t xml:space="preserve">impreza plenerowa - jarmark, materiał drukowany, film promocyjny </t>
  </si>
  <si>
    <t>mieszkańcy Miasta i Gminy Raciąż, powiatu płońskiego, mieszkańcy Mazowsza</t>
  </si>
  <si>
    <t xml:space="preserve">Miejskie Centrum Kultury, Sportu i Rekreacji im. Ryszarda Kaczorowskiego w Raciążu </t>
  </si>
  <si>
    <t>ul. Parkowa 14, 09-140 Raciąż</t>
  </si>
  <si>
    <t xml:space="preserve">liczba  filmów promocyjnych  </t>
  </si>
  <si>
    <t>liczba stron internetowych, na których zostanie zamieszczony film promocyjny</t>
  </si>
  <si>
    <t>500</t>
  </si>
  <si>
    <t>liczba ulotek</t>
  </si>
  <si>
    <t>10 000</t>
  </si>
  <si>
    <t>Udział w Targach Turystycznych Wypoczynek 2018 Toruński Festiwal Smaków</t>
  </si>
  <si>
    <t>prezentacja osiągnięć i promocja polskiej wsi w kraju (elementy kulinarne i agroturystyczne) poprzez udział w Targach turystycznych Wypoczynek 2018 Toruński Festiwal Smaków; operacja daje możliwość wymiany doświadczeń oraz niesie za sobą wartość aktywizującą</t>
  </si>
  <si>
    <t>udział w targach - stoisko wystawiennicze</t>
  </si>
  <si>
    <t>Koła Gospodyń Wiejskich działające na terenie Miasta i Gminy Serock, gospodarstwa agroturystyczne, przedstawiciele urzędu Miasta i Gminy Serock</t>
  </si>
  <si>
    <t>Miasto i Gmina Serock</t>
  </si>
  <si>
    <t>ul. Rynek 21, 05-140 Serock</t>
  </si>
  <si>
    <t xml:space="preserve">Organizacja targów "Kurpiowskie targi rolnicze" w Ostrołęce </t>
  </si>
  <si>
    <t>organizacja targów rolniczych oraz przeprowadzenie konkursu z zakresu wiedzy o rolnictwie ekologicznym i kulturze regionu kurpiowskiego</t>
  </si>
  <si>
    <t xml:space="preserve">targi, publikacja/materiał drukowany, konkurs </t>
  </si>
  <si>
    <t xml:space="preserve">mieszkańcy Ostrołęki i obszarów wiejskich północno-wschodniego Mazowsza </t>
  </si>
  <si>
    <t>300</t>
  </si>
  <si>
    <t>liczba publikacji</t>
  </si>
  <si>
    <t xml:space="preserve">liczba ulotek </t>
  </si>
  <si>
    <t>13</t>
  </si>
  <si>
    <t>XIX Mazowieckie Dni Rolnictwa - prezentacja osiągnięć, promocji polskiej wsi</t>
  </si>
  <si>
    <t>promocja polskich produktów żywnościowych, kultury wiejskiej, dziedzictwa kulturowego i nowych technologii; operacja niesie ze sobą wartość edukacyjną, marketingową oraz aktywizacyjną i promocyjną</t>
  </si>
  <si>
    <t xml:space="preserve">impreza plenerowa, publikacja, prezentacja potraw i produktów tradycyjnych połączona z degustacją </t>
  </si>
  <si>
    <t>rolnicy i mieszkańcy obszarów wiejskich, hodowcy oraz producenci maszyn, środków produkcji rolnej</t>
  </si>
  <si>
    <t>I-III</t>
  </si>
  <si>
    <t>1500</t>
  </si>
  <si>
    <t xml:space="preserve">liczba osób skorzystających z degustacji potraw i produktów tradycyjnych </t>
  </si>
  <si>
    <t>XVI Warszawskie Święto Chleba</t>
  </si>
  <si>
    <t>prezentacja i promocja produktów regionalnych oraz żywności o wysokiej jakości, informowanie o PROW 2014-2020</t>
  </si>
  <si>
    <t xml:space="preserve">impreza plenerowa, materiał drukowany, baner </t>
  </si>
  <si>
    <t xml:space="preserve">liczba wystawców na imprezie plenerowej </t>
  </si>
  <si>
    <t>10</t>
  </si>
  <si>
    <t>rodziny z dziećmi, rolnicy, turyści, przedsiębiorcy z sektora rolno-spożywczego grupy wytwórców i producentów rolnych, przedstawiciele samorządów lokalnych i instytucji administracji rządowej, mieszkańcy Mazowsza</t>
  </si>
  <si>
    <t>Centralna Biblioteka Rolnicza im. Michała Oczapowskiego</t>
  </si>
  <si>
    <t>ul. Krakowskie Przedmieście 66,
00-950 Warszawa, skrytka pocztowa 360</t>
  </si>
  <si>
    <t xml:space="preserve">liczba dni targowych imprezy plenerowej </t>
  </si>
  <si>
    <t>liczba banerów</t>
  </si>
  <si>
    <t>Organizacja IX Festiwalu Aktywności Społecznej i Kulturalnej Sołectw</t>
  </si>
  <si>
    <t>aktywizacja mieszkańców obszaru LGD Zalew Zegrzyński, promocja lokalnego dziedzictwa kulturowego, historycznego, przyrodniczego, gospodarczego i kulinarnego</t>
  </si>
  <si>
    <t xml:space="preserve">impreza plenerowa - festiwal, stoisko wystawiennicze na imprezie plenerowej, materiał drukowany, banery i bilbordy, spot </t>
  </si>
  <si>
    <t>mieszkańcy obszaru LGD Zalew Zegrzyński, turyści</t>
  </si>
  <si>
    <t>Lokalna Grupa Działania Zalew Zegrzyński</t>
  </si>
  <si>
    <t>ul. Sikorskiego 11 /413, 05-119 Legionowo</t>
  </si>
  <si>
    <t>700</t>
  </si>
  <si>
    <t>8</t>
  </si>
  <si>
    <t>liczba bilbordów</t>
  </si>
  <si>
    <t>12</t>
  </si>
  <si>
    <t xml:space="preserve">liczba spotów </t>
  </si>
  <si>
    <t xml:space="preserve">liczba emisji spotów </t>
  </si>
  <si>
    <t>5971</t>
  </si>
  <si>
    <t xml:space="preserve">liczba ogłoszeń w prasie </t>
  </si>
  <si>
    <t>Gospodarstwa opiekuńcze szansa dla rozwoju obszarów wiejskich</t>
  </si>
  <si>
    <t>aktywizacja mieszkańców wsi na rzecz podejmowania inicjatyw w zakresie rozwoju obszarów wiejskich, w tym tworzenia i funkcjonowania gospodarstw opiekuńczych oraz kreowania miejsc pracy na terenach wiejskich</t>
  </si>
  <si>
    <t>rolnicy, mieszkańcy obszarów wiejskich, właściciele gospodarstw agroturystycznych i obiektów turystyki wiejskiej, pracownicy ośrodków pomocy społecznej, przedstawiciele organizacji pozarządowych, lokalni liderzy, pracownicy MODR</t>
  </si>
  <si>
    <t>II-III</t>
  </si>
  <si>
    <t>21</t>
  </si>
  <si>
    <t>XXVI Olimpiada Wiedzy Rolniczej</t>
  </si>
  <si>
    <t xml:space="preserve">aktywizacja młodzieży wiejskiej do pogłębiania wiedzy rolniczej, lepszego gospodarowania oraz podejmowania inicjatyw w zakresie rozwoju obszarów wiejskich, w tym tworzenia miejsc pracy dla siebie i innych na terenach wiejskich </t>
  </si>
  <si>
    <t>olimpiada</t>
  </si>
  <si>
    <t xml:space="preserve">liczba olimpiad </t>
  </si>
  <si>
    <t>młodzi rolnicy, mieszkańcy obszarów wiejskich z powiatów: nowodworskiego, legionowskiego, ciechanowskiego, mławskiego, płońskiego, pułtuskiego, żuromińskiego</t>
  </si>
  <si>
    <t xml:space="preserve">liczba uczestników olimpiad </t>
  </si>
  <si>
    <t>40</t>
  </si>
  <si>
    <t>Żywność a zdrowie człowieka - świadomy konsument</t>
  </si>
  <si>
    <t>element edukacji żywieniowej w ramach polityki prozdrowotnej - podniesienie wiedzy z zakresu wpływu żywności na zdrowie człowieka, kreowanie wizerunku świadomego konsumenta na rynku żywnościowym</t>
  </si>
  <si>
    <t>149</t>
  </si>
  <si>
    <t>Regionalne zwyczaje żniwne i dożynkowe</t>
  </si>
  <si>
    <t xml:space="preserve">aktywizacja mieszkańców wsi na rzecz podejmowania inicjatyw w zakresie rozwoju obszarów wiejskich z wykorzystaniem potencjału kulturowego poprzez promowanie lokalnych twórców, dorobku kulturowego i historycznego </t>
  </si>
  <si>
    <t xml:space="preserve">impreza plenerowa - dożynki, konkurs </t>
  </si>
  <si>
    <t xml:space="preserve">mieszkańcy powiatu sokołowskiego oraz powiatów ościennych </t>
  </si>
  <si>
    <t>Powiat Sokołowski</t>
  </si>
  <si>
    <t xml:space="preserve">ul. Wolności 23, 08-300 Sokołów Podlaski </t>
  </si>
  <si>
    <t>146</t>
  </si>
  <si>
    <t>Dożynki w Gminie Baboszewo</t>
  </si>
  <si>
    <t>wzmocnienie poczucia tożsamości i przynależności do grupy społecznej poprzez imprezę plenerową</t>
  </si>
  <si>
    <t>impreza plenerowa - dożynki, materiał drukowany, konkurs</t>
  </si>
  <si>
    <t>mieszkańcy sołectw tworzących gminę Baboszewo</t>
  </si>
  <si>
    <t>Gmina Baboszewo</t>
  </si>
  <si>
    <t xml:space="preserve">ul. Warszawska 9a, 09-130 Baboszewo </t>
  </si>
  <si>
    <t>200</t>
  </si>
  <si>
    <t>Włączenie społeczne seniorów na obszarach wiejskich Mazowsza - inicjatywy lokalne</t>
  </si>
  <si>
    <t xml:space="preserve">opracowanie ekspertyzy "Włączenie społeczne seniorów na obszarach wiejskich Mazowsza - inicjatywy lokalne" - identyfikacja sytuacji osób starszych, ocena polityki senioralnej wobec mieszkańców wsi, opracowanie nowych instrumentów polityki społecznej i zdrowotnej </t>
  </si>
  <si>
    <t xml:space="preserve">ekspertyza </t>
  </si>
  <si>
    <t xml:space="preserve">liczba ekspertyz </t>
  </si>
  <si>
    <t xml:space="preserve">samorządy w województwie mazowieckim, Rady Seniorów, Koła Seniorów, Koła Gospodyń Wiejskich </t>
  </si>
  <si>
    <t>Instytut Ekonomiki Rolnictwa i Gospodarki Żywnościowej</t>
  </si>
  <si>
    <t>ul. Świętokrzyska 20, 00-002 Warszawa</t>
  </si>
  <si>
    <t>Nowoczesne i ekologiczne rolnictwo w Gminie Klembów</t>
  </si>
  <si>
    <t xml:space="preserve">zapoznanie z nowoczesnymi i ekologicznymi gospodarstwami, w których wytwarzane są produkty o charakterze regionalnym, aktywizacja mieszkańców do podejmowania nowych aktywności </t>
  </si>
  <si>
    <t xml:space="preserve">rolnicy, liderzy społeczności lokalnych, sołtysi, przedstawiciele organizacji pozarządowych </t>
  </si>
  <si>
    <t>Gmina Klembów</t>
  </si>
  <si>
    <t>ul. Żymirskiego 38, 05-205 Klembów</t>
  </si>
  <si>
    <t xml:space="preserve">liczba uczestników </t>
  </si>
  <si>
    <t>25</t>
  </si>
  <si>
    <t>Olimpiada Wiedzy Rolniczej</t>
  </si>
  <si>
    <t xml:space="preserve">aktywizacja młodzieży wiejskiej do pogłębiania wiedzy rolniczej, lepszego gospodarowania oraz podejmowania inicjatyw w zakresie rozwoju obszarów wiejskich, w tym tworzenia miejsc pracy dla siebie i innych na terenach wiejskich - organizator Mazowiecki Ośrodek Doradztwa Rolniczego z siedzibą w Warszawie Oddział w Płocku </t>
  </si>
  <si>
    <t>rolnicy prowadzący gospodarstwa rolne samodzielnie lub wspólnie z rodzicami z powiatów: gostynińskiego, płockiego, sierpeckiego</t>
  </si>
  <si>
    <t>Konkurs na najlepsze gospodarstwo ekologiczne</t>
  </si>
  <si>
    <t xml:space="preserve">wzrost świadomości konsumentów w zakresie rolnictwa ekologicznego </t>
  </si>
  <si>
    <t>konkurs</t>
  </si>
  <si>
    <t>rolnicy ekologiczni z Mazowsza</t>
  </si>
  <si>
    <t xml:space="preserve">liczba uczestników konkusów </t>
  </si>
  <si>
    <t>minimum 8 maksimum 12</t>
  </si>
  <si>
    <t>Dożynki Powiatu Siedleckiego 2018</t>
  </si>
  <si>
    <t xml:space="preserve">zwiększenie zainteresowania wdrażaniem programów na rzecz rozwoju obszarów wiejskich, promocja zrównoważonego rozwoju obszarów wiejskich, budowa partnerskich relacji ze społecznością lokalną, zachowanie i promocja dziedzictwa kulinarnego, kulturowego i tradycji na obszarach wiejskich </t>
  </si>
  <si>
    <t xml:space="preserve">impreza plenerowa - dożynki, materiał drukowany,  baner </t>
  </si>
  <si>
    <t>mieszkańcy obszarów wiejskich w szczególności z powiatu siedleckiego, mieszkańcy Mazowsza, beneficjenci i potencjalni beneficjenci programów UE, organizacje pozarządowe</t>
  </si>
  <si>
    <t>Powiat Siedlecki</t>
  </si>
  <si>
    <t>ul. J. Piłsudskiego 40, 08-110 Siedlce</t>
  </si>
  <si>
    <t>400</t>
  </si>
  <si>
    <t>26</t>
  </si>
  <si>
    <t>Kobieta przedsiębiorcza na obszarach wiejskich</t>
  </si>
  <si>
    <t>przeprowadzenie szkolenia z zakresu przedsiębiorczości, uzupełnienie wiedzy z zakresu legalnej produkcji i sprzedaży żywności z gospodarstwa, dobre praktyki z zakresu systemów jakości żywności, możliwości dofinansowania w ramach PROW 2014-2020</t>
  </si>
  <si>
    <t xml:space="preserve">mieszkańcy obszarów wiejskich północno-wschodniego Mazowsza, w szczególności kobiety; Koła Gospodyń Wiejskich, lokalne stowarzyszenia i grupy działania, wytwórcy produktów tradycyjnych, rolnicy ekologiczni, młodzież wiejska, przedstawiciele samorządów lokalnych </t>
  </si>
  <si>
    <t>89</t>
  </si>
  <si>
    <t>Produkty tradycyjne oraz promocja lokalnych gospodarstw agroturystycznych</t>
  </si>
  <si>
    <t xml:space="preserve">zwiększenie wiedzy uczestników operacji w zakresie sposobów marketingowych, opracowywania strategii, współczesnych kanałów handlowych - służących rozwijaniu własnej przedsiębiorczości </t>
  </si>
  <si>
    <t xml:space="preserve">rolnicy z terenu gminy Serock, Koła Gospodyń Wiejskich, właściciele gospodarstw agroturystycznych </t>
  </si>
  <si>
    <t>Dożynki Gminne Drobin 2018</t>
  </si>
  <si>
    <t xml:space="preserve">zachowanie dziedzictwa kulturowego, podtrzymanie tradycji ludowej, aktywizacja mieszkańców, kultywowanie miejsc obrzędów i zwyczajów poprzez organizację dożynek gminnych </t>
  </si>
  <si>
    <t xml:space="preserve">impreza plenerowa - dożynki, materiał drukowany, konkurs, baner </t>
  </si>
  <si>
    <t>mieszkańcy Miasta i Gminy Drobin, rolnicy, mieszkańcy obszarów wiejskich, władze samorządowe, organizacje rolnicze, koła gospodyń wiejskich, sołtysi, grupy producentów rolnych, producenci żywności regionalnej i tradycyjnej</t>
  </si>
  <si>
    <t>Miasto i Gmina Drobin</t>
  </si>
  <si>
    <t>ul. Piłsudskiego 12, 09-210 Drobin</t>
  </si>
  <si>
    <t xml:space="preserve">V </t>
  </si>
  <si>
    <t>Konferencja Pszczelarska Dbajmy o pszczoły</t>
  </si>
  <si>
    <t>upowszechnienie informacji nt. znaczenia i zdrowotności owadów zapylających w produkcji rolniczej, ich wpływu na środowisko przyrodnicze i gospodarkę człowieka</t>
  </si>
  <si>
    <t xml:space="preserve">pszczelarze, mieszkańcy obszarów wiejskich, doradcy </t>
  </si>
  <si>
    <t>64</t>
  </si>
  <si>
    <t>Polskie rolnictwo dziś i jutro</t>
  </si>
  <si>
    <t>przekazanie uczestnikom konferencji informacji nt. obecnego funkcjonowania Wspólnej Polityki Rolnej, wskazanie korzyści jakie przynosi rolnikom i obszarom wiejskim</t>
  </si>
  <si>
    <t>konferencja</t>
  </si>
  <si>
    <t xml:space="preserve">rolnicy, mieszkańcy obszarów wiejskich, przedstawiciele izb rolniczych </t>
  </si>
  <si>
    <t>257</t>
  </si>
  <si>
    <t xml:space="preserve">liczba materiałów promocyjnych i szkoleniowych </t>
  </si>
  <si>
    <t>Jarmark Łęski 2018</t>
  </si>
  <si>
    <t xml:space="preserve">zachowanie dziedzictwa kulturowego, podtrzymanie tradycji ludowej, aktywizacja mieszkańców, kultywowanie miejsc obrzędów i zwyczajów poprzez organizację jarmarku </t>
  </si>
  <si>
    <t>impreza plenerowa - jarmark, materiał drukowany, baner</t>
  </si>
  <si>
    <t>mieszkańcy sołectwa Łęg Kościelny, Łęg Probostwo oraz innych sołectw gminy Drobin,Koła Gospodyń Wiejskich, rolnicy, mieszkańcy obszarów wiejskich, władze samorządowe, organizacje rolnicze, sołtysi, grupy producentów rolnych, producenci żywności regionalnej i tradycyjnej</t>
  </si>
  <si>
    <t xml:space="preserve">liczba imprez towarzyszących </t>
  </si>
  <si>
    <t>Dobre praktyki PROW 2014-2020 - cz. I</t>
  </si>
  <si>
    <t xml:space="preserve"> prezentacja dobrych praktyk w operacjach partnerów KSOW z nastawieniem na realizację różnych priorytetów PROW 2014-2020</t>
  </si>
  <si>
    <t xml:space="preserve">publikacja dobrych praktyk w kalendarzach </t>
  </si>
  <si>
    <t>Tytuły publikacji wydanych w formie papierowej (kalendarze)</t>
  </si>
  <si>
    <t>2 rodzaje/ nakład: minimum 2000 maksimum 3000</t>
  </si>
  <si>
    <t>Dobre praktyki PROW 2014-2020 - cz. II</t>
  </si>
  <si>
    <t>gromadzenie dobrych praktyk w ramach operacji nastawionych na realizację m. in: różnych priorytetów PROW 2014-2020</t>
  </si>
  <si>
    <t>wyjazd studyjny</t>
  </si>
  <si>
    <t>Zagraniczne wyjazdy  studyjne</t>
  </si>
  <si>
    <t>minimum 1 maksimum 2</t>
  </si>
  <si>
    <t>partnerzy KSOW i/lub przedstawiciele Wojewódzkiej Grupy Roboczej z Mazowsza, przedstawiciele Samorządu Województwa Mazowieckiego</t>
  </si>
  <si>
    <t>Uczestnicy zagranicznych wyjazdów  studyjnych</t>
  </si>
  <si>
    <t>minimum 10 maksimum 40</t>
  </si>
  <si>
    <t xml:space="preserve">Szkolenie specjalistyczne dla LGD </t>
  </si>
  <si>
    <t>stworzenie możliwości współpracy 
i wymiany doświadczeń dla LGD, działających na rzecz rozwoju obszarów wiejskich na poziomie lokalnym, regionalnym i międzynarodowym</t>
  </si>
  <si>
    <t>przedstawiciele LGD oraz Samorządu Województwa Mazowieckiego</t>
  </si>
  <si>
    <t>minimum 10 maksimum 20</t>
  </si>
  <si>
    <t xml:space="preserve">Działalność informacyjno-szkoleniowa dla LGD </t>
  </si>
  <si>
    <t>operacja będzie dotyczyła: wdrażania inicjatywy LEADER w ramach PROW 2014-2020; podsumowania dotychczasowych postępów we wdrażaniu LSR, zobowiązań wynikających z umowy ramowej, spraw bieżących, zmian w przepisach dotyczących wdrażania inicjatywy LEADER</t>
  </si>
  <si>
    <t xml:space="preserve">spotkanie </t>
  </si>
  <si>
    <t>Szkolenia/seminaria/inne formy szkoleniowe</t>
  </si>
  <si>
    <t>Uczestnicy szkoleń/seminariów/innych form szkoleniowych</t>
  </si>
  <si>
    <t>minimum 40 maksimum 120</t>
  </si>
  <si>
    <t xml:space="preserve">Publikacja dotycząca włączenia społecznego seniorów </t>
  </si>
  <si>
    <t>publikacja badania naukowego Instytutu Ekonomiki Rolnictwa i Gospodarki Żywnościowej na temat włączenia społecznego seniorów i rozpowszechnienie publikacji wśród instytucji zaangażowanych społecznie w ramach tematyki badania</t>
  </si>
  <si>
    <t xml:space="preserve">publikacja </t>
  </si>
  <si>
    <t>Tytuły publikacji wydanych w formie papierowej</t>
  </si>
  <si>
    <t>1 publikacja/ nakład:             minimum 1000 maksimum 1500</t>
  </si>
  <si>
    <t>instytucje, samorządy z Mazowsza: powiaty, Rady Seniorów, Powiatowe Centra Pomocy Rodzinie, biblioteki, Uniwersytety Trzeciego Wieku itd.</t>
  </si>
  <si>
    <t>Konkursy</t>
  </si>
  <si>
    <t>Uczestnicy konkursów</t>
  </si>
  <si>
    <t>Wyjazd studyjny dla sołtysów - producentów rolnych i potencjalnych producentów rolnych</t>
  </si>
  <si>
    <t>wyjazd studyjny - element towarzyszący konkursowi na najaktywniejsze sołectwo, promocja spółdzielczości na obszarach wiejskich</t>
  </si>
  <si>
    <t>Krajowe wyjazdy  studyjne</t>
  </si>
  <si>
    <t>Uczestnicy krajowych wyjazdów  studyjnych</t>
  </si>
  <si>
    <t xml:space="preserve">audycje na kanale YouTube, profil w mediach społecznościowych, płatne elementy promocji w mediach społecznościowych </t>
  </si>
  <si>
    <t>Audycje, programy, spoty w radio, telewizji i internecie</t>
  </si>
  <si>
    <t>minimum 20 maksimum 30</t>
  </si>
  <si>
    <t>Słuchalność/oglądalność audycji, programów, spotów</t>
  </si>
  <si>
    <t>minimum 1000 maksimum 10 000</t>
  </si>
  <si>
    <t>Fora internetowe, media 
społecznościowe itp.</t>
  </si>
  <si>
    <t>min. 1 maksimum 5</t>
  </si>
  <si>
    <t>Unikalni użytkownicy forów internetowych, mediów społecznościowych itp.</t>
  </si>
  <si>
    <t xml:space="preserve">stoisko wystawiennicze na targach, loteria z nagrodami - materiałami promocyjnymi, wykonanymi na potrzeby tej operacji </t>
  </si>
  <si>
    <t>Targi, wystawy, imprezy lokalne, regionalne, krajowe i międzynarodowe</t>
  </si>
  <si>
    <t>Materiały promocyjne (komplety)</t>
  </si>
  <si>
    <t>minimum 300 maksimum 1000</t>
  </si>
  <si>
    <t>konkurs z nagrodami oraz warsztaty dla kapelmistrzów</t>
  </si>
  <si>
    <t>mieszkańcy Mazowsza, orkiestry dęte z Mazowsza, kapelmistrzowie</t>
  </si>
  <si>
    <t>minimum 10; maksimum 20</t>
  </si>
  <si>
    <t xml:space="preserve">Konkurs dla Kół Gospodyń Wiejskich  </t>
  </si>
  <si>
    <t xml:space="preserve"> promowanie i popularyzacja regionalnego dziedzictwa kulinarnego i kulturowego, budowanie więzi wśród lokalnej społeczności poprzez wspólne działania na rzecz rozwoju regionu</t>
  </si>
  <si>
    <t>mieszkańcy Mazowsza, członkowie KGW</t>
  </si>
  <si>
    <t>minimum 200; maksimum 500</t>
  </si>
  <si>
    <t>Księga kucharska KGW</t>
  </si>
  <si>
    <t xml:space="preserve">rozpowszechnienie regionalnego dziedzictwa kulinarnego Mazowsza </t>
  </si>
  <si>
    <t xml:space="preserve">Tytuły publikacji wydanych w formie papierowej </t>
  </si>
  <si>
    <t>1 publikacja/ nakład: minimum 1500 maksimum 3000</t>
  </si>
  <si>
    <t>Wkładki tematyczne do gazet</t>
  </si>
  <si>
    <t xml:space="preserve">prasa - wkładki tematyczne w maksymalnie sześciu gazetach regionalnych </t>
  </si>
  <si>
    <t>Artykuły/wkładki w 
prasie i w internecie</t>
  </si>
  <si>
    <t>Kampania promocyjna „WIEŚci z Mazowsza” cz.2</t>
  </si>
  <si>
    <t xml:space="preserve">promocja działań podejmowanych na obszarach wiejskich wraz z informowaniem o nich społeczeństwa ze szczególnym uwzględnieniem eksponowania regionalnej różnorodności i dziedzictwa kulturowego  (w tym produktów tradycyjnych i regionalnych) oraz  promocja funkcji społecznych i pozarolniczych gospodarstw rolnych (w tym turystyki wiejskiej i agroturystyki)  </t>
  </si>
  <si>
    <t>audycje radiowe</t>
  </si>
  <si>
    <t>minimum 80 000                                     maksimum                         180 000</t>
  </si>
  <si>
    <t xml:space="preserve">Mazowieckie dobre praktyki i tradycje kulinarne </t>
  </si>
  <si>
    <t xml:space="preserve">akcja edukacyjna mająca na celu 
upowszechnienie wiedzy i umiejętności dotyczących zagrodowej produkcji wyrobów, w oparciu o surowce uzyskiwane z własnych gospodarstwach, w tym produktów lokalnych i tradycyjnych
</t>
  </si>
  <si>
    <t>szkolenia</t>
  </si>
  <si>
    <t>minimum 10 maksimum 30</t>
  </si>
  <si>
    <t xml:space="preserve">lokalna społeczność obszarów wiejskich Mazowsza, w tym rolnicy, rolnicy ekologiczni, rolnicy prowadzący działalność agroturystyczną, uczniowie szkół wszystkich szczebli, przedstawiciele samorządów i LGD </t>
  </si>
  <si>
    <t>minimum 300 maksimum 900</t>
  </si>
  <si>
    <t>Wyjazd studyjny - tworzenie sieci kontaktów międzynarodowych</t>
  </si>
  <si>
    <t>doskonalenie umiejętności, poszerzenie wiedzy w zakresie przedsiębiorczości, zastosowania innowacyjnych rozwiązań w biznesie</t>
  </si>
  <si>
    <t>przedstawiciele LGD, lokalni liderzy, przedsiębiorcy, pracownicy biura LGD, przedstawiciele partnera projektu</t>
  </si>
  <si>
    <t>Lokalna Grupa Działania Ziemi Mińskiej</t>
  </si>
  <si>
    <t>ul. Tuwima 2a, lokal U-3
05-300 Mińsk Mazowiecki</t>
  </si>
  <si>
    <t xml:space="preserve">Inicjujemy współpracę międzynarodową </t>
  </si>
  <si>
    <t xml:space="preserve">podniesienie poziomu wiedzy w zakresie podejmowania współpracy międzynarodowej na rzecz rozwoju obszarów wiejskich </t>
  </si>
  <si>
    <t>wyjazd studyjny, analiza</t>
  </si>
  <si>
    <t xml:space="preserve">mieszkańcy obszarów wiejskich z terenu LGD Razem dla Rozwoju </t>
  </si>
  <si>
    <t>ul. Rębowska 52 lokal 3, 4, 6, 09-450 Wyszogród</t>
  </si>
  <si>
    <t>minimum 10 maksimum 12</t>
  </si>
  <si>
    <t>liczba analiz</t>
  </si>
  <si>
    <t>Nowoczesna hodowla drogą do sukcesu - wyjazd studyjny dla rolników</t>
  </si>
  <si>
    <t xml:space="preserve">przekazanie wiedzy w zakresie innowacji w rolnictwie </t>
  </si>
  <si>
    <t>rolnicy z gminy Krasnosielc oraz koordynatorzy</t>
  </si>
  <si>
    <t>XIV Jesienny Jarmark „Od pola do stołu"</t>
  </si>
  <si>
    <t xml:space="preserve">aktywizacja mieszkańców wsi do podejmowania inicjatyw na rzecz rozwoju obszarów wiejskich poprzez poszukiwanie alternatywnych rozwiązań, prowadzących do uruchomienia własnego biznesu, a tym samym poprawy warunków i jakości życia na wsi oraz jej promocji jako atrakcyjnego miejsca do życia i rozwoju zawodowego </t>
  </si>
  <si>
    <t>konferencja, konkurs</t>
  </si>
  <si>
    <t xml:space="preserve">mieszkańcy Północnego Mazowsza, w tym rolnicy, właściciele gospodarstw agroturystycznych,  producenci żywności  </t>
  </si>
  <si>
    <t>Wizyta studyjna na Pomorzu dla Kół Gospodyń Wiejskich z terenu Gminy Krasnosielc</t>
  </si>
  <si>
    <t xml:space="preserve">aktywizacja społeczeństwa, wymiana doświadczeń,  poznanie tradycji, kultury i życia w różnych zakątkach kraju </t>
  </si>
  <si>
    <t xml:space="preserve">członkinie kół gospodyń wiejskich z gminy Krasnosielc, koordynatorzy, przedstawiciel LGD </t>
  </si>
  <si>
    <t>Mała przedsiębiorczość na obszarach wiejskich - duże możliwości</t>
  </si>
  <si>
    <t xml:space="preserve">aktywizacja mieszkańców wsi w kierunku rozwoju przedsiębiorczości w celu poprawy jakości życia oraz kreowania miejsc pracy na terenach wiejskich </t>
  </si>
  <si>
    <t xml:space="preserve">właściciele gospodarstw agroturystycznych i obiektów turystyki wiejskiej, rolnicy, domownicy, przedsiębiorcy zainteresowani działalnością pozarolniczą, przedstawiciele organizacji pozarządowych, lokalni liderzy, pracownicy MODR </t>
  </si>
  <si>
    <t>Aktywizacja mieszkańców wsi w działalności pozarolniczej - konferencja</t>
  </si>
  <si>
    <t>podniesienie wiedzy dotyczącej małego przetwórstwa i sprzedaży produktów w gospodarstwach rolnych, działalności edukacyjnej i turystycznej oraz promocji tych działalności i obszarów wiejskich</t>
  </si>
  <si>
    <t>mieszkańcy wsi zainteresowani prowadzeniem działalności pozarolniczej, przedstawiciele organizacji pozarządowych i przedstawiciele sektora publicznego</t>
  </si>
  <si>
    <t>90</t>
  </si>
  <si>
    <t>V Mazowiecka Konferencja Pszczelarska „Ratujmy pszczoły"</t>
  </si>
  <si>
    <t xml:space="preserve">przekazanie wiedzy w zakresie prawidłowej gospodarki pasiecznej, zwalczania chorób i szkodników, wsparcia rynku produktów pszczelich </t>
  </si>
  <si>
    <t xml:space="preserve">II </t>
  </si>
  <si>
    <t>Zioła dodatkowym źródłem dochodu w gospodarstwie rolnym - wyjazd studyjny</t>
  </si>
  <si>
    <t xml:space="preserve">upowszechnienie informacji nt. uprawy, zbioru, suszenia oraz wykorzystania ziół w kuchni oraz w lecznictwie </t>
  </si>
  <si>
    <t xml:space="preserve">właściciele gospodarstw agroturystycznych i obiektów turystyki wiejskiej, rolnicy lub domownicy zainteresowani działalnością zielarską, pracownicy MODR </t>
  </si>
  <si>
    <t>W poszukiwaniu innowacji</t>
  </si>
  <si>
    <t xml:space="preserve">prezentacja przykładów dobrych praktyk w zakresie współpracy i wsparcia sprzedaży detalicznej bezpośredniej </t>
  </si>
  <si>
    <t xml:space="preserve">wyjazd studyjny, spot promocyjny </t>
  </si>
  <si>
    <t>rolnicy, mieszkańcy obszarów wiejskich z terenu województwa mazowieckiego</t>
  </si>
  <si>
    <t>ul. Rębowska 52 lokal 3 ,4, 6, 09-450 Wyszogród</t>
  </si>
  <si>
    <t>44</t>
  </si>
  <si>
    <t xml:space="preserve">liczba spotów promocyjnych </t>
  </si>
  <si>
    <t>4</t>
  </si>
  <si>
    <t>liczba stron internetowych, na których zostanie zamieszczony spot promocyjny</t>
  </si>
  <si>
    <t>5</t>
  </si>
  <si>
    <t>VI Jarmark Raciąski - operacja o charakterze wystawienniczym</t>
  </si>
  <si>
    <t>promocja regionu w tym wyrobów lokalnych producentów i artystów, promocja życia na wsi i możliwości rozwoju osobistego na obszarach wiejskich</t>
  </si>
  <si>
    <t xml:space="preserve">impreza plenerowa, materiał drukowany,  konkurs, spot promocyjny  </t>
  </si>
  <si>
    <t>liczba targów, imprez plenerowych/ wystaw</t>
  </si>
  <si>
    <t>producenci i usługodawcy, konsumenci, instytucje, mieszkańcy województwa mazowieckiego</t>
  </si>
  <si>
    <t>ul. Parkowa 14, 09-140 Raciaż</t>
  </si>
  <si>
    <t>XX Mazowieckie Dni Rolnictwa - prezentacja osiągnięć, promocji polskiej wsi</t>
  </si>
  <si>
    <t>pokazanie w jednym miejscu i czasie postępu technologicznego i hodowlanego w rolnictwie, wskazanie perspektyw rozwoju producentom rolnym, kierunków przemian na obszarach wiejskich oraz bezpośrednia wymiana opinii, informacji między jednostkami obsługującymi rolnictwo, a odbiorcami usług</t>
  </si>
  <si>
    <t>impreza plenerowa, publikacja</t>
  </si>
  <si>
    <t>rolnicy i mieszkańcy obszarów wiejskich z powiatów: ciechanowskiego, mławskiego, płońskiego, pułtuskiego, żuromińskiego, legionowskiego i nowodworskiego, uczestnicy XX Mazowieckich Dni Rolnictwa</t>
  </si>
  <si>
    <t>Udział w Targach Turystycznych Wypoczynek 2019 Toruński Festiwal Smaków</t>
  </si>
  <si>
    <t>promowanie w skali ponadlokalnej produktów tradycyjnych KGW działających na terenie gminy Serock, aktywizacja lokalnej społeczności oraz stworzenie możliwości wymiany doświadczeń</t>
  </si>
  <si>
    <t>stoisko wystawiennicze</t>
  </si>
  <si>
    <t xml:space="preserve">przedstawiciele KGW i Gospodarstw Agroturystycznych, koordynatorzy </t>
  </si>
  <si>
    <t xml:space="preserve">aktywizacja mieszkańców wsi na rzecz podejmowania inicjatyw w zakresie rozwoju obszarów wiejskich z wykorzystaniem potencjału kulturowego poprzez promowanie lokalnych twórców, dorobku kulturalnego i historycznego podczas Powiatowego Święta Plonów </t>
  </si>
  <si>
    <t>impreza plenerowa, konkurs</t>
  </si>
  <si>
    <t>mieszkańcy gmin wiejskich, miejsko-wiejskich oraz miast do 25 tys. mieszkańców z terenu powiatu sokołowskiego oraz powiatów ościennych</t>
  </si>
  <si>
    <t>Organizacja twórczych aktywności dla mieszkańców obszaru LGD Natura i Kultura</t>
  </si>
  <si>
    <t>aktywizacja lokalnej społeczności, podniesienie jej motywacji do podejmowania różnorodnych działań, integracji lokalnego środowiska, podniesienie standardów i jakości życia na terenach wiejskich</t>
  </si>
  <si>
    <t xml:space="preserve">szkolenie, konkurs </t>
  </si>
  <si>
    <t>mieszkańcy LGD Natura i Kultura</t>
  </si>
  <si>
    <t>LGD Kultura i Natura</t>
  </si>
  <si>
    <t>ul. Warszawska 28, 05-480 Karczew</t>
  </si>
  <si>
    <t>Spójność społeczna na obszarach wiejskich - analiza i praktyczne wskazania</t>
  </si>
  <si>
    <t>opracowanie ekspertyzy „Spójność społeczna na obszarach wiejskich - analiza i praktyczne wskazania”, w której przedstawione zostaną przykłady skutecznej polityki spójności realizowanej w innych Krajach UE</t>
  </si>
  <si>
    <t>ekspertyza</t>
  </si>
  <si>
    <t>samorządy w województwie mazowieckim, powiatowe centra pomocy rodzinie, wybrane organizacje społeczne</t>
  </si>
  <si>
    <t xml:space="preserve">Instytut Ekonomiki Rolnictwa i Gospodarki Żywnościowej - Państwowy Instytut Badawczy </t>
  </si>
  <si>
    <t>Wyjazd studyjny liderów lokalnej społeczności z Gminy Klembów</t>
  </si>
  <si>
    <t xml:space="preserve">zwiększenie poziomu wiedzy nt. różnych form działalności gospodarczej na obszarach wiejskich i znaczenia zaangażowania liderów lokalnych w rozwój obszarów wiejskich </t>
  </si>
  <si>
    <t>lokalni liderzy m.in.: rolnicy, sołtysi,  przedsiębiorcy, osoby działające w organizacjach pozarządowych</t>
  </si>
  <si>
    <t xml:space="preserve">aktywizacja społeczności wiejskiej do pogłębiania wiedzy rolniczej, lepszego gospodarowania oraz podejmowania inicjatyw w zakresie rozwoju obszarów wiejskich </t>
  </si>
  <si>
    <t xml:space="preserve">konkurs </t>
  </si>
  <si>
    <t xml:space="preserve">rolnicy z Mazowsza prowadzący gospodarstwa rolne samodzielnie lub wspólnie z rodzicami </t>
  </si>
  <si>
    <t>promowanie i rozpowszechnianie pozytywnego wizerunku rolnictwa ekologicznego w województwie mazowieckim</t>
  </si>
  <si>
    <t>Produkty pszczele możliwością rozwoju obszarów wiejskich gminy Serock</t>
  </si>
  <si>
    <t xml:space="preserve">zwiększenie wiedzy  w zakresie znaczenia pszczoły miodnej w zdrowiu i życiu człowieka </t>
  </si>
  <si>
    <t xml:space="preserve">szkolenie </t>
  </si>
  <si>
    <t>rolnicy z terenu gminy Serock, członkinie KGW, właściciele gospodarstw agroturystycznych</t>
  </si>
  <si>
    <t xml:space="preserve">Dożynki Gminne Drobin 2019 </t>
  </si>
  <si>
    <t xml:space="preserve">pobudzenie mieszkańców Gminy Drobin do uczestnictwa w  życiu społecznym i motywacja do rozwoju inicjatyw służących ożywieniu i pielęgnacji tradycji oraz kultury na szczeblu lokalnym </t>
  </si>
  <si>
    <t xml:space="preserve">impreza plenerowa, materiał drukowany, konkurs </t>
  </si>
  <si>
    <t>mieszkańcy Miasta i Gminy Drobin, osoby zainteresowane tematyką rolną</t>
  </si>
  <si>
    <t xml:space="preserve">ul. Piłsudskiego 12, 09-210 Drobin </t>
  </si>
  <si>
    <t>Współczesna wieś - film promocyjny</t>
  </si>
  <si>
    <t>promocja zrównoważonego rozwoju obszarów wiejskich</t>
  </si>
  <si>
    <t xml:space="preserve">film promocyjny </t>
  </si>
  <si>
    <t xml:space="preserve">liczba filmów promocyjnych </t>
  </si>
  <si>
    <t>mieszkańcy gminy Nasielsk</t>
  </si>
  <si>
    <t>Gmina Nasielsk</t>
  </si>
  <si>
    <t>ul. Elektronowa 3, 05-190 Nasielsk</t>
  </si>
  <si>
    <t xml:space="preserve">Promocja rozwoju obszarów wiejskich poprzez publikację dobrych praktyk </t>
  </si>
  <si>
    <t>uzyskanie równowagi ekonomicznej i społecznej na obszarach wiejskich województwa mazowieckiego, poprzez promocję zrównoważonego rozwoju tych obszarów</t>
  </si>
  <si>
    <t>2000</t>
  </si>
  <si>
    <t>Operacje własne</t>
  </si>
  <si>
    <t>Operacje partnerów</t>
  </si>
  <si>
    <t>Liczba</t>
  </si>
  <si>
    <t>Kwota</t>
  </si>
  <si>
    <t>Plan operacyjny KSOW na lata 2018-2019 (z wyłączeniem działania 8 Plan komunikacyjny) - województwo mazowieckie - zmiany październik 2019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</si>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</sst>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17" fontId="0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" fontId="3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5" xfId="0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" fontId="0" fillId="3" borderId="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17" fontId="3" fillId="3" borderId="6" xfId="0" applyNumberFormat="1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17" fontId="3" fillId="0" borderId="6" xfId="0" applyNumberFormat="1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" fontId="0" fillId="3" borderId="1" xfId="0" applyNumberFormat="1" applyFont="1" applyFill="1" applyBorder="1" applyAlignment="1">
      <alignment horizontal="center" vertical="center" wrapText="1"/>
    </xf>
    <xf numFmtId="17" fontId="0" fillId="3" borderId="5" xfId="0" applyNumberFormat="1" applyFont="1" applyFill="1" applyBorder="1" applyAlignment="1">
      <alignment horizontal="center" vertical="center" wrapText="1"/>
    </xf>
    <xf numFmtId="17" fontId="0" fillId="0" borderId="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7" fontId="0" fillId="0" borderId="2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43"/>
  <sheetViews>
    <sheetView tabSelected="1" zoomScale="60" zoomScaleNormal="60" workbookViewId="0">
      <selection activeCell="O258" sqref="O258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0.42578125" customWidth="1"/>
    <col min="10" max="10" width="32.140625" customWidth="1"/>
    <col min="11" max="11" width="10.7109375" customWidth="1"/>
    <col min="12" max="12" width="14.85546875" customWidth="1"/>
    <col min="13" max="16" width="14.7109375" customWidth="1"/>
    <col min="17" max="17" width="16.71093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s="1" customFormat="1" x14ac:dyDescent="0.25">
      <c r="M1" s="2"/>
      <c r="N1" s="2"/>
      <c r="O1" s="2"/>
      <c r="P1" s="3"/>
    </row>
    <row r="2" spans="1:19" s="1" customFormat="1" x14ac:dyDescent="0.25">
      <c r="A2" s="4" t="s">
        <v>537</v>
      </c>
      <c r="M2" s="2"/>
      <c r="N2" s="2"/>
      <c r="O2" s="2"/>
      <c r="P2" s="3"/>
    </row>
    <row r="3" spans="1:19" s="1" customFormat="1" x14ac:dyDescent="0.25">
      <c r="M3" s="2"/>
      <c r="N3" s="2"/>
      <c r="O3" s="2"/>
      <c r="P3" s="3"/>
    </row>
    <row r="4" spans="1:19" s="6" customFormat="1" ht="47.25" customHeight="1" x14ac:dyDescent="0.25">
      <c r="A4" s="143" t="s">
        <v>0</v>
      </c>
      <c r="B4" s="145" t="s">
        <v>1</v>
      </c>
      <c r="C4" s="145" t="s">
        <v>2</v>
      </c>
      <c r="D4" s="145" t="s">
        <v>3</v>
      </c>
      <c r="E4" s="143" t="s">
        <v>4</v>
      </c>
      <c r="F4" s="143" t="s">
        <v>5</v>
      </c>
      <c r="G4" s="143" t="s">
        <v>6</v>
      </c>
      <c r="H4" s="147" t="s">
        <v>7</v>
      </c>
      <c r="I4" s="147"/>
      <c r="J4" s="143" t="s">
        <v>8</v>
      </c>
      <c r="K4" s="148" t="s">
        <v>9</v>
      </c>
      <c r="L4" s="149"/>
      <c r="M4" s="150" t="s">
        <v>10</v>
      </c>
      <c r="N4" s="150"/>
      <c r="O4" s="150" t="s">
        <v>11</v>
      </c>
      <c r="P4" s="150"/>
      <c r="Q4" s="143" t="s">
        <v>12</v>
      </c>
      <c r="R4" s="145" t="s">
        <v>13</v>
      </c>
      <c r="S4" s="5"/>
    </row>
    <row r="5" spans="1:19" s="6" customFormat="1" ht="35.25" customHeight="1" x14ac:dyDescent="0.25">
      <c r="A5" s="144"/>
      <c r="B5" s="146"/>
      <c r="C5" s="146"/>
      <c r="D5" s="146"/>
      <c r="E5" s="144"/>
      <c r="F5" s="144"/>
      <c r="G5" s="144"/>
      <c r="H5" s="7" t="s">
        <v>14</v>
      </c>
      <c r="I5" s="7" t="s">
        <v>15</v>
      </c>
      <c r="J5" s="144"/>
      <c r="K5" s="8">
        <v>2018</v>
      </c>
      <c r="L5" s="8">
        <v>2019</v>
      </c>
      <c r="M5" s="9">
        <v>2018</v>
      </c>
      <c r="N5" s="9">
        <v>2019</v>
      </c>
      <c r="O5" s="9">
        <v>2018</v>
      </c>
      <c r="P5" s="9">
        <v>2019</v>
      </c>
      <c r="Q5" s="144"/>
      <c r="R5" s="146"/>
      <c r="S5" s="5"/>
    </row>
    <row r="6" spans="1:19" s="6" customFormat="1" ht="15.75" customHeight="1" x14ac:dyDescent="0.25">
      <c r="A6" s="10" t="s">
        <v>16</v>
      </c>
      <c r="B6" s="7" t="s">
        <v>17</v>
      </c>
      <c r="C6" s="7" t="s">
        <v>18</v>
      </c>
      <c r="D6" s="7" t="s">
        <v>19</v>
      </c>
      <c r="E6" s="10" t="s">
        <v>20</v>
      </c>
      <c r="F6" s="10" t="s">
        <v>21</v>
      </c>
      <c r="G6" s="10" t="s">
        <v>22</v>
      </c>
      <c r="H6" s="7" t="s">
        <v>23</v>
      </c>
      <c r="I6" s="7" t="s">
        <v>24</v>
      </c>
      <c r="J6" s="10" t="s">
        <v>25</v>
      </c>
      <c r="K6" s="8" t="s">
        <v>26</v>
      </c>
      <c r="L6" s="8" t="s">
        <v>27</v>
      </c>
      <c r="M6" s="11" t="s">
        <v>28</v>
      </c>
      <c r="N6" s="11" t="s">
        <v>29</v>
      </c>
      <c r="O6" s="11" t="s">
        <v>30</v>
      </c>
      <c r="P6" s="11" t="s">
        <v>31</v>
      </c>
      <c r="Q6" s="10" t="s">
        <v>32</v>
      </c>
      <c r="R6" s="7" t="s">
        <v>33</v>
      </c>
      <c r="S6" s="5"/>
    </row>
    <row r="7" spans="1:19" s="18" customFormat="1" ht="85.5" customHeight="1" x14ac:dyDescent="0.25">
      <c r="A7" s="12">
        <v>1</v>
      </c>
      <c r="B7" s="12" t="s">
        <v>34</v>
      </c>
      <c r="C7" s="12">
        <v>1</v>
      </c>
      <c r="D7" s="13">
        <v>6</v>
      </c>
      <c r="E7" s="13" t="s">
        <v>35</v>
      </c>
      <c r="F7" s="13" t="s">
        <v>36</v>
      </c>
      <c r="G7" s="13" t="s">
        <v>37</v>
      </c>
      <c r="H7" s="13" t="s">
        <v>38</v>
      </c>
      <c r="I7" s="14" t="s">
        <v>39</v>
      </c>
      <c r="J7" s="13" t="s">
        <v>40</v>
      </c>
      <c r="K7" s="15" t="s">
        <v>41</v>
      </c>
      <c r="L7" s="15"/>
      <c r="M7" s="16">
        <v>17850</v>
      </c>
      <c r="N7" s="16"/>
      <c r="O7" s="16">
        <v>17850</v>
      </c>
      <c r="P7" s="16"/>
      <c r="Q7" s="13" t="s">
        <v>42</v>
      </c>
      <c r="R7" s="13" t="s">
        <v>43</v>
      </c>
      <c r="S7" s="17"/>
    </row>
    <row r="8" spans="1:19" s="18" customFormat="1" ht="52.5" customHeight="1" x14ac:dyDescent="0.25">
      <c r="A8" s="106">
        <v>2</v>
      </c>
      <c r="B8" s="98" t="s">
        <v>34</v>
      </c>
      <c r="C8" s="98">
        <v>1</v>
      </c>
      <c r="D8" s="75">
        <v>9</v>
      </c>
      <c r="E8" s="75" t="s">
        <v>44</v>
      </c>
      <c r="F8" s="75" t="s">
        <v>45</v>
      </c>
      <c r="G8" s="107" t="s">
        <v>46</v>
      </c>
      <c r="H8" s="13" t="s">
        <v>47</v>
      </c>
      <c r="I8" s="14" t="s">
        <v>48</v>
      </c>
      <c r="J8" s="75" t="s">
        <v>49</v>
      </c>
      <c r="K8" s="130" t="s">
        <v>50</v>
      </c>
      <c r="L8" s="130"/>
      <c r="M8" s="105">
        <v>15420.66</v>
      </c>
      <c r="N8" s="105"/>
      <c r="O8" s="105">
        <v>15420.66</v>
      </c>
      <c r="P8" s="105"/>
      <c r="Q8" s="75" t="s">
        <v>42</v>
      </c>
      <c r="R8" s="75" t="s">
        <v>43</v>
      </c>
      <c r="S8" s="17"/>
    </row>
    <row r="9" spans="1:19" s="18" customFormat="1" ht="62.25" customHeight="1" x14ac:dyDescent="0.25">
      <c r="A9" s="109"/>
      <c r="B9" s="98"/>
      <c r="C9" s="98"/>
      <c r="D9" s="75"/>
      <c r="E9" s="75"/>
      <c r="F9" s="75"/>
      <c r="G9" s="111"/>
      <c r="H9" s="13" t="s">
        <v>51</v>
      </c>
      <c r="I9" s="14" t="s">
        <v>52</v>
      </c>
      <c r="J9" s="75"/>
      <c r="K9" s="75"/>
      <c r="L9" s="75"/>
      <c r="M9" s="98"/>
      <c r="N9" s="98"/>
      <c r="O9" s="98"/>
      <c r="P9" s="98"/>
      <c r="Q9" s="75"/>
      <c r="R9" s="75"/>
      <c r="S9" s="17"/>
    </row>
    <row r="10" spans="1:19" s="18" customFormat="1" ht="52.5" customHeight="1" x14ac:dyDescent="0.25">
      <c r="A10" s="95"/>
      <c r="B10" s="98"/>
      <c r="C10" s="98"/>
      <c r="D10" s="75"/>
      <c r="E10" s="75"/>
      <c r="F10" s="75"/>
      <c r="G10" s="94"/>
      <c r="H10" s="13" t="s">
        <v>53</v>
      </c>
      <c r="I10" s="14" t="s">
        <v>54</v>
      </c>
      <c r="J10" s="75"/>
      <c r="K10" s="75"/>
      <c r="L10" s="75"/>
      <c r="M10" s="98"/>
      <c r="N10" s="98"/>
      <c r="O10" s="98"/>
      <c r="P10" s="98"/>
      <c r="Q10" s="75"/>
      <c r="R10" s="75"/>
      <c r="S10" s="17"/>
    </row>
    <row r="11" spans="1:19" s="22" customFormat="1" ht="63" customHeight="1" x14ac:dyDescent="0.25">
      <c r="A11" s="77">
        <v>3</v>
      </c>
      <c r="B11" s="76" t="s">
        <v>55</v>
      </c>
      <c r="C11" s="76">
        <v>1</v>
      </c>
      <c r="D11" s="69">
        <v>9</v>
      </c>
      <c r="E11" s="69" t="s">
        <v>56</v>
      </c>
      <c r="F11" s="141" t="s">
        <v>57</v>
      </c>
      <c r="G11" s="69" t="s">
        <v>58</v>
      </c>
      <c r="H11" s="19" t="s">
        <v>59</v>
      </c>
      <c r="I11" s="20" t="s">
        <v>48</v>
      </c>
      <c r="J11" s="69" t="s">
        <v>49</v>
      </c>
      <c r="K11" s="72" t="s">
        <v>60</v>
      </c>
      <c r="L11" s="72"/>
      <c r="M11" s="73">
        <v>20000</v>
      </c>
      <c r="N11" s="73"/>
      <c r="O11" s="73">
        <v>20000</v>
      </c>
      <c r="P11" s="73"/>
      <c r="Q11" s="69" t="s">
        <v>42</v>
      </c>
      <c r="R11" s="69" t="s">
        <v>43</v>
      </c>
      <c r="S11" s="21"/>
    </row>
    <row r="12" spans="1:19" s="22" customFormat="1" ht="70.5" customHeight="1" x14ac:dyDescent="0.25">
      <c r="A12" s="78"/>
      <c r="B12" s="74"/>
      <c r="C12" s="74"/>
      <c r="D12" s="70"/>
      <c r="E12" s="70"/>
      <c r="F12" s="142"/>
      <c r="G12" s="70"/>
      <c r="H12" s="23" t="s">
        <v>61</v>
      </c>
      <c r="I12" s="24" t="s">
        <v>52</v>
      </c>
      <c r="J12" s="70"/>
      <c r="K12" s="70"/>
      <c r="L12" s="70"/>
      <c r="M12" s="74"/>
      <c r="N12" s="74"/>
      <c r="O12" s="74"/>
      <c r="P12" s="74"/>
      <c r="Q12" s="70"/>
      <c r="R12" s="70"/>
      <c r="S12" s="21"/>
    </row>
    <row r="13" spans="1:19" s="18" customFormat="1" ht="67.5" customHeight="1" x14ac:dyDescent="0.25">
      <c r="A13" s="106">
        <v>4</v>
      </c>
      <c r="B13" s="75" t="s">
        <v>62</v>
      </c>
      <c r="C13" s="98">
        <v>1</v>
      </c>
      <c r="D13" s="75">
        <v>9</v>
      </c>
      <c r="E13" s="134" t="s">
        <v>63</v>
      </c>
      <c r="F13" s="75" t="s">
        <v>64</v>
      </c>
      <c r="G13" s="134" t="s">
        <v>65</v>
      </c>
      <c r="H13" s="13" t="s">
        <v>66</v>
      </c>
      <c r="I13" s="14" t="s">
        <v>67</v>
      </c>
      <c r="J13" s="75" t="s">
        <v>68</v>
      </c>
      <c r="K13" s="130" t="s">
        <v>41</v>
      </c>
      <c r="L13" s="130"/>
      <c r="M13" s="131">
        <v>160000</v>
      </c>
      <c r="N13" s="131"/>
      <c r="O13" s="131">
        <v>160000</v>
      </c>
      <c r="P13" s="131"/>
      <c r="Q13" s="75" t="s">
        <v>42</v>
      </c>
      <c r="R13" s="75" t="s">
        <v>43</v>
      </c>
      <c r="S13" s="17"/>
    </row>
    <row r="14" spans="1:19" s="18" customFormat="1" ht="156.75" customHeight="1" x14ac:dyDescent="0.25">
      <c r="A14" s="95"/>
      <c r="B14" s="75"/>
      <c r="C14" s="98"/>
      <c r="D14" s="75"/>
      <c r="E14" s="129"/>
      <c r="F14" s="75"/>
      <c r="G14" s="129"/>
      <c r="H14" s="13" t="s">
        <v>69</v>
      </c>
      <c r="I14" s="14" t="s">
        <v>70</v>
      </c>
      <c r="J14" s="75"/>
      <c r="K14" s="75"/>
      <c r="L14" s="75"/>
      <c r="M14" s="133"/>
      <c r="N14" s="133"/>
      <c r="O14" s="133"/>
      <c r="P14" s="133"/>
      <c r="Q14" s="75"/>
      <c r="R14" s="75"/>
      <c r="S14" s="17"/>
    </row>
    <row r="15" spans="1:19" s="22" customFormat="1" ht="74.25" customHeight="1" x14ac:dyDescent="0.25">
      <c r="A15" s="77">
        <v>5</v>
      </c>
      <c r="B15" s="76" t="s">
        <v>55</v>
      </c>
      <c r="C15" s="76">
        <v>3</v>
      </c>
      <c r="D15" s="69">
        <v>10</v>
      </c>
      <c r="E15" s="69" t="s">
        <v>71</v>
      </c>
      <c r="F15" s="69" t="s">
        <v>72</v>
      </c>
      <c r="G15" s="99" t="s">
        <v>73</v>
      </c>
      <c r="H15" s="25" t="s">
        <v>74</v>
      </c>
      <c r="I15" s="24" t="s">
        <v>75</v>
      </c>
      <c r="J15" s="69" t="s">
        <v>76</v>
      </c>
      <c r="K15" s="72" t="s">
        <v>41</v>
      </c>
      <c r="L15" s="72"/>
      <c r="M15" s="73">
        <v>65000</v>
      </c>
      <c r="N15" s="73"/>
      <c r="O15" s="73">
        <v>65000</v>
      </c>
      <c r="P15" s="73"/>
      <c r="Q15" s="57" t="s">
        <v>42</v>
      </c>
      <c r="R15" s="69" t="s">
        <v>43</v>
      </c>
      <c r="S15" s="21"/>
    </row>
    <row r="16" spans="1:19" s="22" customFormat="1" ht="66" customHeight="1" x14ac:dyDescent="0.25">
      <c r="A16" s="78"/>
      <c r="B16" s="74"/>
      <c r="C16" s="74"/>
      <c r="D16" s="70"/>
      <c r="E16" s="70"/>
      <c r="F16" s="70"/>
      <c r="G16" s="140"/>
      <c r="H16" s="25" t="s">
        <v>77</v>
      </c>
      <c r="I16" s="26" t="s">
        <v>78</v>
      </c>
      <c r="J16" s="70"/>
      <c r="K16" s="70"/>
      <c r="L16" s="70"/>
      <c r="M16" s="74"/>
      <c r="N16" s="74"/>
      <c r="O16" s="74"/>
      <c r="P16" s="74"/>
      <c r="Q16" s="70"/>
      <c r="R16" s="70"/>
      <c r="S16" s="21"/>
    </row>
    <row r="17" spans="1:19" s="22" customFormat="1" ht="74.25" customHeight="1" x14ac:dyDescent="0.25">
      <c r="A17" s="27">
        <v>6</v>
      </c>
      <c r="B17" s="27" t="s">
        <v>55</v>
      </c>
      <c r="C17" s="27">
        <v>3</v>
      </c>
      <c r="D17" s="27">
        <v>10</v>
      </c>
      <c r="E17" s="27" t="s">
        <v>79</v>
      </c>
      <c r="F17" s="28" t="s">
        <v>80</v>
      </c>
      <c r="G17" s="27" t="s">
        <v>81</v>
      </c>
      <c r="H17" s="28" t="s">
        <v>38</v>
      </c>
      <c r="I17" s="28" t="s">
        <v>82</v>
      </c>
      <c r="J17" s="28" t="s">
        <v>40</v>
      </c>
      <c r="K17" s="27" t="s">
        <v>41</v>
      </c>
      <c r="L17" s="27"/>
      <c r="M17" s="29">
        <v>25000</v>
      </c>
      <c r="N17" s="27"/>
      <c r="O17" s="29">
        <v>25000</v>
      </c>
      <c r="P17" s="27"/>
      <c r="Q17" s="28" t="s">
        <v>83</v>
      </c>
      <c r="R17" s="28" t="s">
        <v>43</v>
      </c>
      <c r="S17" s="21"/>
    </row>
    <row r="18" spans="1:19" s="18" customFormat="1" ht="65.25" customHeight="1" x14ac:dyDescent="0.25">
      <c r="A18" s="106">
        <v>7</v>
      </c>
      <c r="B18" s="98" t="s">
        <v>55</v>
      </c>
      <c r="C18" s="98">
        <v>3</v>
      </c>
      <c r="D18" s="75">
        <v>10</v>
      </c>
      <c r="E18" s="75" t="s">
        <v>84</v>
      </c>
      <c r="F18" s="75" t="s">
        <v>85</v>
      </c>
      <c r="G18" s="75" t="s">
        <v>86</v>
      </c>
      <c r="H18" s="13" t="s">
        <v>74</v>
      </c>
      <c r="I18" s="14" t="s">
        <v>48</v>
      </c>
      <c r="J18" s="75" t="s">
        <v>87</v>
      </c>
      <c r="K18" s="130" t="s">
        <v>60</v>
      </c>
      <c r="L18" s="139"/>
      <c r="M18" s="139">
        <v>29999.040000000001</v>
      </c>
      <c r="N18" s="139"/>
      <c r="O18" s="139">
        <v>29999.040000000001</v>
      </c>
      <c r="P18" s="139"/>
      <c r="Q18" s="75" t="s">
        <v>42</v>
      </c>
      <c r="R18" s="75" t="s">
        <v>43</v>
      </c>
      <c r="S18" s="17"/>
    </row>
    <row r="19" spans="1:19" s="18" customFormat="1" ht="87.75" customHeight="1" x14ac:dyDescent="0.25">
      <c r="A19" s="95"/>
      <c r="B19" s="98"/>
      <c r="C19" s="98"/>
      <c r="D19" s="75"/>
      <c r="E19" s="75"/>
      <c r="F19" s="75"/>
      <c r="G19" s="75"/>
      <c r="H19" s="13" t="s">
        <v>88</v>
      </c>
      <c r="I19" s="14" t="s">
        <v>89</v>
      </c>
      <c r="J19" s="75"/>
      <c r="K19" s="75"/>
      <c r="L19" s="139"/>
      <c r="M19" s="139"/>
      <c r="N19" s="139"/>
      <c r="O19" s="139"/>
      <c r="P19" s="139"/>
      <c r="Q19" s="75"/>
      <c r="R19" s="75"/>
      <c r="S19" s="17"/>
    </row>
    <row r="20" spans="1:19" s="18" customFormat="1" ht="35.25" customHeight="1" x14ac:dyDescent="0.25">
      <c r="A20" s="106">
        <v>8</v>
      </c>
      <c r="B20" s="98" t="s">
        <v>34</v>
      </c>
      <c r="C20" s="98">
        <v>5</v>
      </c>
      <c r="D20" s="75">
        <v>11</v>
      </c>
      <c r="E20" s="75" t="s">
        <v>90</v>
      </c>
      <c r="F20" s="75" t="s">
        <v>91</v>
      </c>
      <c r="G20" s="136" t="s">
        <v>46</v>
      </c>
      <c r="H20" s="13" t="s">
        <v>47</v>
      </c>
      <c r="I20" s="14" t="s">
        <v>48</v>
      </c>
      <c r="J20" s="75" t="s">
        <v>92</v>
      </c>
      <c r="K20" s="127" t="s">
        <v>50</v>
      </c>
      <c r="L20" s="127"/>
      <c r="M20" s="135">
        <v>10800</v>
      </c>
      <c r="N20" s="135"/>
      <c r="O20" s="135">
        <v>10800</v>
      </c>
      <c r="P20" s="135"/>
      <c r="Q20" s="107" t="s">
        <v>42</v>
      </c>
      <c r="R20" s="107" t="s">
        <v>43</v>
      </c>
      <c r="S20" s="17"/>
    </row>
    <row r="21" spans="1:19" s="18" customFormat="1" ht="64.5" customHeight="1" x14ac:dyDescent="0.25">
      <c r="A21" s="109"/>
      <c r="B21" s="98"/>
      <c r="C21" s="98"/>
      <c r="D21" s="75"/>
      <c r="E21" s="75"/>
      <c r="F21" s="75"/>
      <c r="G21" s="137"/>
      <c r="H21" s="13" t="s">
        <v>93</v>
      </c>
      <c r="I21" s="14" t="s">
        <v>94</v>
      </c>
      <c r="J21" s="75"/>
      <c r="K21" s="128"/>
      <c r="L21" s="128"/>
      <c r="M21" s="109"/>
      <c r="N21" s="109"/>
      <c r="O21" s="109"/>
      <c r="P21" s="109"/>
      <c r="Q21" s="111"/>
      <c r="R21" s="111"/>
      <c r="S21" s="17"/>
    </row>
    <row r="22" spans="1:19" s="18" customFormat="1" ht="36" customHeight="1" x14ac:dyDescent="0.25">
      <c r="A22" s="95"/>
      <c r="B22" s="98"/>
      <c r="C22" s="98"/>
      <c r="D22" s="75"/>
      <c r="E22" s="75"/>
      <c r="F22" s="75"/>
      <c r="G22" s="138"/>
      <c r="H22" s="13" t="s">
        <v>53</v>
      </c>
      <c r="I22" s="14" t="s">
        <v>54</v>
      </c>
      <c r="J22" s="75"/>
      <c r="K22" s="129"/>
      <c r="L22" s="129"/>
      <c r="M22" s="95"/>
      <c r="N22" s="95"/>
      <c r="O22" s="95"/>
      <c r="P22" s="95"/>
      <c r="Q22" s="94"/>
      <c r="R22" s="94"/>
      <c r="S22" s="17"/>
    </row>
    <row r="23" spans="1:19" s="18" customFormat="1" ht="52.5" customHeight="1" x14ac:dyDescent="0.25">
      <c r="A23" s="98">
        <v>9</v>
      </c>
      <c r="B23" s="106" t="s">
        <v>34</v>
      </c>
      <c r="C23" s="106">
        <v>5</v>
      </c>
      <c r="D23" s="107">
        <v>11</v>
      </c>
      <c r="E23" s="107" t="s">
        <v>95</v>
      </c>
      <c r="F23" s="75" t="s">
        <v>96</v>
      </c>
      <c r="G23" s="75" t="s">
        <v>46</v>
      </c>
      <c r="H23" s="13" t="s">
        <v>47</v>
      </c>
      <c r="I23" s="14" t="s">
        <v>48</v>
      </c>
      <c r="J23" s="107" t="s">
        <v>97</v>
      </c>
      <c r="K23" s="130" t="s">
        <v>50</v>
      </c>
      <c r="L23" s="130"/>
      <c r="M23" s="105">
        <v>25000</v>
      </c>
      <c r="N23" s="105"/>
      <c r="O23" s="105">
        <v>25000</v>
      </c>
      <c r="P23" s="105"/>
      <c r="Q23" s="75" t="s">
        <v>42</v>
      </c>
      <c r="R23" s="75" t="s">
        <v>43</v>
      </c>
      <c r="S23" s="17"/>
    </row>
    <row r="24" spans="1:19" s="18" customFormat="1" ht="66" customHeight="1" x14ac:dyDescent="0.25">
      <c r="A24" s="98"/>
      <c r="B24" s="109"/>
      <c r="C24" s="109"/>
      <c r="D24" s="111"/>
      <c r="E24" s="111"/>
      <c r="F24" s="75"/>
      <c r="G24" s="75"/>
      <c r="H24" s="13" t="s">
        <v>93</v>
      </c>
      <c r="I24" s="14" t="s">
        <v>98</v>
      </c>
      <c r="J24" s="111"/>
      <c r="K24" s="75"/>
      <c r="L24" s="75"/>
      <c r="M24" s="98"/>
      <c r="N24" s="98"/>
      <c r="O24" s="98"/>
      <c r="P24" s="98"/>
      <c r="Q24" s="75"/>
      <c r="R24" s="75"/>
      <c r="S24" s="17"/>
    </row>
    <row r="25" spans="1:19" s="18" customFormat="1" ht="52.5" customHeight="1" x14ac:dyDescent="0.25">
      <c r="A25" s="98"/>
      <c r="B25" s="109"/>
      <c r="C25" s="109"/>
      <c r="D25" s="111"/>
      <c r="E25" s="111"/>
      <c r="F25" s="75"/>
      <c r="G25" s="75"/>
      <c r="H25" s="13" t="s">
        <v>53</v>
      </c>
      <c r="I25" s="14" t="s">
        <v>99</v>
      </c>
      <c r="J25" s="111"/>
      <c r="K25" s="75"/>
      <c r="L25" s="75"/>
      <c r="M25" s="98"/>
      <c r="N25" s="98"/>
      <c r="O25" s="98"/>
      <c r="P25" s="98"/>
      <c r="Q25" s="75"/>
      <c r="R25" s="75"/>
      <c r="S25" s="17"/>
    </row>
    <row r="26" spans="1:19" s="18" customFormat="1" ht="52.5" customHeight="1" x14ac:dyDescent="0.25">
      <c r="A26" s="98"/>
      <c r="B26" s="109"/>
      <c r="C26" s="109"/>
      <c r="D26" s="111"/>
      <c r="E26" s="111"/>
      <c r="F26" s="75"/>
      <c r="G26" s="75"/>
      <c r="H26" s="13" t="s">
        <v>100</v>
      </c>
      <c r="I26" s="14" t="s">
        <v>101</v>
      </c>
      <c r="J26" s="111"/>
      <c r="K26" s="75"/>
      <c r="L26" s="75"/>
      <c r="M26" s="98"/>
      <c r="N26" s="98"/>
      <c r="O26" s="98"/>
      <c r="P26" s="98"/>
      <c r="Q26" s="75"/>
      <c r="R26" s="75"/>
      <c r="S26" s="17"/>
    </row>
    <row r="27" spans="1:19" s="18" customFormat="1" ht="52.5" customHeight="1" x14ac:dyDescent="0.25">
      <c r="A27" s="98"/>
      <c r="B27" s="95"/>
      <c r="C27" s="95"/>
      <c r="D27" s="94"/>
      <c r="E27" s="94"/>
      <c r="F27" s="75"/>
      <c r="G27" s="75"/>
      <c r="H27" s="13" t="s">
        <v>102</v>
      </c>
      <c r="I27" s="14" t="s">
        <v>103</v>
      </c>
      <c r="J27" s="94"/>
      <c r="K27" s="75"/>
      <c r="L27" s="75"/>
      <c r="M27" s="98"/>
      <c r="N27" s="98"/>
      <c r="O27" s="98"/>
      <c r="P27" s="98"/>
      <c r="Q27" s="75"/>
      <c r="R27" s="75"/>
      <c r="S27" s="17"/>
    </row>
    <row r="28" spans="1:19" s="18" customFormat="1" ht="58.5" customHeight="1" x14ac:dyDescent="0.25">
      <c r="A28" s="106">
        <v>10</v>
      </c>
      <c r="B28" s="98" t="s">
        <v>34</v>
      </c>
      <c r="C28" s="98">
        <v>2</v>
      </c>
      <c r="D28" s="75">
        <v>12</v>
      </c>
      <c r="E28" s="75" t="s">
        <v>104</v>
      </c>
      <c r="F28" s="134" t="s">
        <v>105</v>
      </c>
      <c r="G28" s="75" t="s">
        <v>106</v>
      </c>
      <c r="H28" s="13" t="s">
        <v>107</v>
      </c>
      <c r="I28" s="14" t="s">
        <v>48</v>
      </c>
      <c r="J28" s="75" t="s">
        <v>108</v>
      </c>
      <c r="K28" s="127" t="s">
        <v>60</v>
      </c>
      <c r="L28" s="130"/>
      <c r="M28" s="131">
        <v>87684.63</v>
      </c>
      <c r="N28" s="131"/>
      <c r="O28" s="131">
        <v>87684.63</v>
      </c>
      <c r="P28" s="105"/>
      <c r="Q28" s="75" t="s">
        <v>42</v>
      </c>
      <c r="R28" s="75" t="s">
        <v>43</v>
      </c>
      <c r="S28" s="17"/>
    </row>
    <row r="29" spans="1:19" s="18" customFormat="1" ht="69.75" customHeight="1" x14ac:dyDescent="0.25">
      <c r="A29" s="109"/>
      <c r="B29" s="98"/>
      <c r="C29" s="98"/>
      <c r="D29" s="75"/>
      <c r="E29" s="75"/>
      <c r="F29" s="128"/>
      <c r="G29" s="75"/>
      <c r="H29" s="13" t="s">
        <v>109</v>
      </c>
      <c r="I29" s="14" t="s">
        <v>110</v>
      </c>
      <c r="J29" s="75"/>
      <c r="K29" s="128"/>
      <c r="L29" s="75"/>
      <c r="M29" s="132"/>
      <c r="N29" s="132"/>
      <c r="O29" s="132"/>
      <c r="P29" s="98"/>
      <c r="Q29" s="75"/>
      <c r="R29" s="75"/>
      <c r="S29" s="17"/>
    </row>
    <row r="30" spans="1:19" s="18" customFormat="1" ht="88.5" customHeight="1" x14ac:dyDescent="0.25">
      <c r="A30" s="95"/>
      <c r="B30" s="98"/>
      <c r="C30" s="98"/>
      <c r="D30" s="75"/>
      <c r="E30" s="75"/>
      <c r="F30" s="129"/>
      <c r="G30" s="75"/>
      <c r="H30" s="13" t="s">
        <v>111</v>
      </c>
      <c r="I30" s="14" t="s">
        <v>110</v>
      </c>
      <c r="J30" s="75"/>
      <c r="K30" s="129"/>
      <c r="L30" s="75"/>
      <c r="M30" s="133"/>
      <c r="N30" s="133"/>
      <c r="O30" s="133"/>
      <c r="P30" s="98"/>
      <c r="Q30" s="75"/>
      <c r="R30" s="75"/>
      <c r="S30" s="17"/>
    </row>
    <row r="31" spans="1:19" s="22" customFormat="1" ht="74.25" customHeight="1" x14ac:dyDescent="0.25">
      <c r="A31" s="27">
        <v>11</v>
      </c>
      <c r="B31" s="27" t="s">
        <v>34</v>
      </c>
      <c r="C31" s="27">
        <v>2</v>
      </c>
      <c r="D31" s="28">
        <v>12</v>
      </c>
      <c r="E31" s="28" t="s">
        <v>112</v>
      </c>
      <c r="F31" s="28" t="s">
        <v>113</v>
      </c>
      <c r="G31" s="28" t="s">
        <v>114</v>
      </c>
      <c r="H31" s="28" t="s">
        <v>66</v>
      </c>
      <c r="I31" s="24" t="s">
        <v>48</v>
      </c>
      <c r="J31" s="28" t="s">
        <v>115</v>
      </c>
      <c r="K31" s="25" t="s">
        <v>41</v>
      </c>
      <c r="L31" s="25"/>
      <c r="M31" s="29">
        <v>25000</v>
      </c>
      <c r="N31" s="29"/>
      <c r="O31" s="29">
        <v>25000</v>
      </c>
      <c r="P31" s="29"/>
      <c r="Q31" s="28" t="s">
        <v>42</v>
      </c>
      <c r="R31" s="28" t="s">
        <v>43</v>
      </c>
      <c r="S31" s="21"/>
    </row>
    <row r="32" spans="1:19" s="22" customFormat="1" ht="33" customHeight="1" x14ac:dyDescent="0.25">
      <c r="A32" s="77">
        <v>12</v>
      </c>
      <c r="B32" s="77" t="s">
        <v>116</v>
      </c>
      <c r="C32" s="77">
        <v>5</v>
      </c>
      <c r="D32" s="89">
        <v>4</v>
      </c>
      <c r="E32" s="89" t="s">
        <v>117</v>
      </c>
      <c r="F32" s="89" t="s">
        <v>118</v>
      </c>
      <c r="G32" s="89" t="s">
        <v>119</v>
      </c>
      <c r="H32" s="28" t="s">
        <v>120</v>
      </c>
      <c r="I32" s="24" t="s">
        <v>48</v>
      </c>
      <c r="J32" s="89" t="s">
        <v>121</v>
      </c>
      <c r="K32" s="125" t="s">
        <v>60</v>
      </c>
      <c r="L32" s="92"/>
      <c r="M32" s="93">
        <v>58300</v>
      </c>
      <c r="N32" s="93"/>
      <c r="O32" s="93">
        <v>58300</v>
      </c>
      <c r="P32" s="93"/>
      <c r="Q32" s="107" t="s">
        <v>122</v>
      </c>
      <c r="R32" s="89" t="s">
        <v>123</v>
      </c>
      <c r="S32" s="21"/>
    </row>
    <row r="33" spans="1:19" s="22" customFormat="1" ht="50.25" customHeight="1" x14ac:dyDescent="0.25">
      <c r="A33" s="91"/>
      <c r="B33" s="91"/>
      <c r="C33" s="91"/>
      <c r="D33" s="90"/>
      <c r="E33" s="90"/>
      <c r="F33" s="90"/>
      <c r="G33" s="90"/>
      <c r="H33" s="28" t="s">
        <v>124</v>
      </c>
      <c r="I33" s="24" t="s">
        <v>125</v>
      </c>
      <c r="J33" s="90"/>
      <c r="K33" s="126"/>
      <c r="L33" s="119"/>
      <c r="M33" s="121"/>
      <c r="N33" s="121"/>
      <c r="O33" s="121"/>
      <c r="P33" s="121"/>
      <c r="Q33" s="94"/>
      <c r="R33" s="90"/>
      <c r="S33" s="21"/>
    </row>
    <row r="34" spans="1:19" s="22" customFormat="1" ht="29.25" customHeight="1" x14ac:dyDescent="0.25">
      <c r="A34" s="77">
        <v>13</v>
      </c>
      <c r="B34" s="77" t="s">
        <v>126</v>
      </c>
      <c r="C34" s="77">
        <v>1</v>
      </c>
      <c r="D34" s="89">
        <v>6</v>
      </c>
      <c r="E34" s="89" t="s">
        <v>127</v>
      </c>
      <c r="F34" s="89" t="s">
        <v>128</v>
      </c>
      <c r="G34" s="89" t="s">
        <v>129</v>
      </c>
      <c r="H34" s="28" t="s">
        <v>130</v>
      </c>
      <c r="I34" s="24" t="s">
        <v>48</v>
      </c>
      <c r="J34" s="89" t="s">
        <v>131</v>
      </c>
      <c r="K34" s="92" t="s">
        <v>41</v>
      </c>
      <c r="L34" s="92"/>
      <c r="M34" s="93">
        <f>15600.27+2728.8</f>
        <v>18329.07</v>
      </c>
      <c r="N34" s="93"/>
      <c r="O34" s="93">
        <v>15600.27</v>
      </c>
      <c r="P34" s="93"/>
      <c r="Q34" s="89" t="s">
        <v>132</v>
      </c>
      <c r="R34" s="89" t="s">
        <v>133</v>
      </c>
      <c r="S34" s="21"/>
    </row>
    <row r="35" spans="1:19" s="22" customFormat="1" ht="43.5" customHeight="1" x14ac:dyDescent="0.25">
      <c r="A35" s="108"/>
      <c r="B35" s="108"/>
      <c r="C35" s="108"/>
      <c r="D35" s="110"/>
      <c r="E35" s="110"/>
      <c r="F35" s="110"/>
      <c r="G35" s="110"/>
      <c r="H35" s="28" t="s">
        <v>134</v>
      </c>
      <c r="I35" s="24" t="s">
        <v>101</v>
      </c>
      <c r="J35" s="110"/>
      <c r="K35" s="118"/>
      <c r="L35" s="118"/>
      <c r="M35" s="120"/>
      <c r="N35" s="120"/>
      <c r="O35" s="120"/>
      <c r="P35" s="120"/>
      <c r="Q35" s="110"/>
      <c r="R35" s="110"/>
      <c r="S35" s="21"/>
    </row>
    <row r="36" spans="1:19" s="22" customFormat="1" ht="63" customHeight="1" x14ac:dyDescent="0.25">
      <c r="A36" s="91"/>
      <c r="B36" s="91"/>
      <c r="C36" s="91"/>
      <c r="D36" s="90"/>
      <c r="E36" s="90"/>
      <c r="F36" s="90"/>
      <c r="G36" s="90"/>
      <c r="H36" s="28" t="s">
        <v>135</v>
      </c>
      <c r="I36" s="24" t="s">
        <v>136</v>
      </c>
      <c r="J36" s="90"/>
      <c r="K36" s="119"/>
      <c r="L36" s="119"/>
      <c r="M36" s="121"/>
      <c r="N36" s="121"/>
      <c r="O36" s="121"/>
      <c r="P36" s="121"/>
      <c r="Q36" s="90"/>
      <c r="R36" s="90"/>
      <c r="S36" s="21"/>
    </row>
    <row r="37" spans="1:19" s="22" customFormat="1" ht="16.5" customHeight="1" x14ac:dyDescent="0.25">
      <c r="A37" s="77">
        <v>14</v>
      </c>
      <c r="B37" s="77" t="s">
        <v>126</v>
      </c>
      <c r="C37" s="77">
        <v>1</v>
      </c>
      <c r="D37" s="89">
        <v>6</v>
      </c>
      <c r="E37" s="89" t="s">
        <v>137</v>
      </c>
      <c r="F37" s="89" t="s">
        <v>138</v>
      </c>
      <c r="G37" s="89" t="s">
        <v>139</v>
      </c>
      <c r="H37" s="28" t="s">
        <v>140</v>
      </c>
      <c r="I37" s="24" t="s">
        <v>48</v>
      </c>
      <c r="J37" s="89" t="s">
        <v>141</v>
      </c>
      <c r="K37" s="115" t="s">
        <v>41</v>
      </c>
      <c r="L37" s="92"/>
      <c r="M37" s="93">
        <f>13531.52+2728.8</f>
        <v>16260.32</v>
      </c>
      <c r="N37" s="93"/>
      <c r="O37" s="93">
        <v>13531.52</v>
      </c>
      <c r="P37" s="93"/>
      <c r="Q37" s="89" t="s">
        <v>132</v>
      </c>
      <c r="R37" s="89" t="s">
        <v>133</v>
      </c>
      <c r="S37" s="21"/>
    </row>
    <row r="38" spans="1:19" s="22" customFormat="1" ht="35.25" customHeight="1" x14ac:dyDescent="0.25">
      <c r="A38" s="108"/>
      <c r="B38" s="108"/>
      <c r="C38" s="108"/>
      <c r="D38" s="110"/>
      <c r="E38" s="110"/>
      <c r="F38" s="110"/>
      <c r="G38" s="110"/>
      <c r="H38" s="28" t="s">
        <v>142</v>
      </c>
      <c r="I38" s="24" t="s">
        <v>143</v>
      </c>
      <c r="J38" s="110"/>
      <c r="K38" s="116"/>
      <c r="L38" s="118"/>
      <c r="M38" s="120"/>
      <c r="N38" s="120"/>
      <c r="O38" s="120"/>
      <c r="P38" s="120"/>
      <c r="Q38" s="110"/>
      <c r="R38" s="110"/>
      <c r="S38" s="21"/>
    </row>
    <row r="39" spans="1:19" s="22" customFormat="1" ht="30.75" customHeight="1" x14ac:dyDescent="0.25">
      <c r="A39" s="108"/>
      <c r="B39" s="108"/>
      <c r="C39" s="108"/>
      <c r="D39" s="110"/>
      <c r="E39" s="110"/>
      <c r="F39" s="110"/>
      <c r="G39" s="110"/>
      <c r="H39" s="28" t="s">
        <v>120</v>
      </c>
      <c r="I39" s="24" t="s">
        <v>48</v>
      </c>
      <c r="J39" s="110"/>
      <c r="K39" s="116"/>
      <c r="L39" s="118"/>
      <c r="M39" s="120"/>
      <c r="N39" s="120"/>
      <c r="O39" s="120"/>
      <c r="P39" s="120"/>
      <c r="Q39" s="110"/>
      <c r="R39" s="110"/>
      <c r="S39" s="21"/>
    </row>
    <row r="40" spans="1:19" s="22" customFormat="1" ht="45.75" customHeight="1" x14ac:dyDescent="0.25">
      <c r="A40" s="91"/>
      <c r="B40" s="91"/>
      <c r="C40" s="91"/>
      <c r="D40" s="90"/>
      <c r="E40" s="90"/>
      <c r="F40" s="90"/>
      <c r="G40" s="90"/>
      <c r="H40" s="28" t="s">
        <v>124</v>
      </c>
      <c r="I40" s="24" t="s">
        <v>143</v>
      </c>
      <c r="J40" s="90"/>
      <c r="K40" s="117"/>
      <c r="L40" s="119"/>
      <c r="M40" s="121"/>
      <c r="N40" s="121"/>
      <c r="O40" s="121"/>
      <c r="P40" s="121"/>
      <c r="Q40" s="90"/>
      <c r="R40" s="90"/>
      <c r="S40" s="21"/>
    </row>
    <row r="41" spans="1:19" s="22" customFormat="1" ht="35.25" customHeight="1" x14ac:dyDescent="0.25">
      <c r="A41" s="77">
        <v>15</v>
      </c>
      <c r="B41" s="77" t="s">
        <v>55</v>
      </c>
      <c r="C41" s="77">
        <v>1</v>
      </c>
      <c r="D41" s="89">
        <v>6</v>
      </c>
      <c r="E41" s="89" t="s">
        <v>144</v>
      </c>
      <c r="F41" s="89" t="s">
        <v>145</v>
      </c>
      <c r="G41" s="89" t="s">
        <v>146</v>
      </c>
      <c r="H41" s="28" t="s">
        <v>147</v>
      </c>
      <c r="I41" s="24" t="s">
        <v>48</v>
      </c>
      <c r="J41" s="89" t="s">
        <v>148</v>
      </c>
      <c r="K41" s="92" t="s">
        <v>60</v>
      </c>
      <c r="L41" s="92"/>
      <c r="M41" s="93">
        <f>15175+2980</f>
        <v>18155</v>
      </c>
      <c r="N41" s="93"/>
      <c r="O41" s="93">
        <v>15031.49</v>
      </c>
      <c r="P41" s="93"/>
      <c r="Q41" s="89" t="s">
        <v>132</v>
      </c>
      <c r="R41" s="89" t="s">
        <v>133</v>
      </c>
      <c r="S41" s="21"/>
    </row>
    <row r="42" spans="1:19" s="22" customFormat="1" ht="30.75" customHeight="1" x14ac:dyDescent="0.25">
      <c r="A42" s="108"/>
      <c r="B42" s="108"/>
      <c r="C42" s="108"/>
      <c r="D42" s="110"/>
      <c r="E42" s="110"/>
      <c r="F42" s="110"/>
      <c r="G42" s="110"/>
      <c r="H42" s="28" t="s">
        <v>149</v>
      </c>
      <c r="I42" s="24" t="s">
        <v>150</v>
      </c>
      <c r="J42" s="110"/>
      <c r="K42" s="118"/>
      <c r="L42" s="118"/>
      <c r="M42" s="120"/>
      <c r="N42" s="120"/>
      <c r="O42" s="120"/>
      <c r="P42" s="120"/>
      <c r="Q42" s="110"/>
      <c r="R42" s="110"/>
      <c r="S42" s="21"/>
    </row>
    <row r="43" spans="1:19" s="22" customFormat="1" ht="14.25" customHeight="1" x14ac:dyDescent="0.25">
      <c r="A43" s="108"/>
      <c r="B43" s="108"/>
      <c r="C43" s="108"/>
      <c r="D43" s="110"/>
      <c r="E43" s="110"/>
      <c r="F43" s="110"/>
      <c r="G43" s="110"/>
      <c r="H43" s="28" t="s">
        <v>47</v>
      </c>
      <c r="I43" s="24" t="s">
        <v>48</v>
      </c>
      <c r="J43" s="110"/>
      <c r="K43" s="118"/>
      <c r="L43" s="118"/>
      <c r="M43" s="120"/>
      <c r="N43" s="120"/>
      <c r="O43" s="120"/>
      <c r="P43" s="120"/>
      <c r="Q43" s="110"/>
      <c r="R43" s="110"/>
      <c r="S43" s="21"/>
    </row>
    <row r="44" spans="1:19" s="22" customFormat="1" ht="33.75" customHeight="1" x14ac:dyDescent="0.25">
      <c r="A44" s="108"/>
      <c r="B44" s="108"/>
      <c r="C44" s="108"/>
      <c r="D44" s="110"/>
      <c r="E44" s="110"/>
      <c r="F44" s="110"/>
      <c r="G44" s="110"/>
      <c r="H44" s="28" t="s">
        <v>151</v>
      </c>
      <c r="I44" s="24" t="s">
        <v>152</v>
      </c>
      <c r="J44" s="110"/>
      <c r="K44" s="118"/>
      <c r="L44" s="118"/>
      <c r="M44" s="120"/>
      <c r="N44" s="120"/>
      <c r="O44" s="120"/>
      <c r="P44" s="120"/>
      <c r="Q44" s="110"/>
      <c r="R44" s="110"/>
      <c r="S44" s="21"/>
    </row>
    <row r="45" spans="1:19" s="22" customFormat="1" ht="59.25" customHeight="1" x14ac:dyDescent="0.25">
      <c r="A45" s="91"/>
      <c r="B45" s="91"/>
      <c r="C45" s="91"/>
      <c r="D45" s="90"/>
      <c r="E45" s="90"/>
      <c r="F45" s="90"/>
      <c r="G45" s="90"/>
      <c r="H45" s="28" t="s">
        <v>153</v>
      </c>
      <c r="I45" s="24" t="s">
        <v>48</v>
      </c>
      <c r="J45" s="90"/>
      <c r="K45" s="119"/>
      <c r="L45" s="119"/>
      <c r="M45" s="121"/>
      <c r="N45" s="121"/>
      <c r="O45" s="121"/>
      <c r="P45" s="121"/>
      <c r="Q45" s="90"/>
      <c r="R45" s="90"/>
      <c r="S45" s="21"/>
    </row>
    <row r="46" spans="1:19" s="22" customFormat="1" ht="75" customHeight="1" x14ac:dyDescent="0.25">
      <c r="A46" s="77">
        <v>16</v>
      </c>
      <c r="B46" s="77" t="s">
        <v>126</v>
      </c>
      <c r="C46" s="77">
        <v>1</v>
      </c>
      <c r="D46" s="89">
        <v>6</v>
      </c>
      <c r="E46" s="89" t="s">
        <v>154</v>
      </c>
      <c r="F46" s="89" t="s">
        <v>155</v>
      </c>
      <c r="G46" s="89" t="s">
        <v>156</v>
      </c>
      <c r="H46" s="28" t="s">
        <v>157</v>
      </c>
      <c r="I46" s="24" t="s">
        <v>158</v>
      </c>
      <c r="J46" s="89" t="s">
        <v>159</v>
      </c>
      <c r="K46" s="92" t="s">
        <v>41</v>
      </c>
      <c r="L46" s="92"/>
      <c r="M46" s="93">
        <f>12635.93+2728.8</f>
        <v>15364.73</v>
      </c>
      <c r="N46" s="93"/>
      <c r="O46" s="93">
        <v>12635.93</v>
      </c>
      <c r="P46" s="93"/>
      <c r="Q46" s="89" t="s">
        <v>132</v>
      </c>
      <c r="R46" s="89" t="s">
        <v>133</v>
      </c>
      <c r="S46" s="21"/>
    </row>
    <row r="47" spans="1:19" s="22" customFormat="1" ht="31.5" customHeight="1" x14ac:dyDescent="0.25">
      <c r="A47" s="91"/>
      <c r="B47" s="91"/>
      <c r="C47" s="91"/>
      <c r="D47" s="90"/>
      <c r="E47" s="90"/>
      <c r="F47" s="90"/>
      <c r="G47" s="90"/>
      <c r="H47" s="28" t="s">
        <v>160</v>
      </c>
      <c r="I47" s="24" t="s">
        <v>161</v>
      </c>
      <c r="J47" s="90"/>
      <c r="K47" s="119"/>
      <c r="L47" s="119"/>
      <c r="M47" s="121"/>
      <c r="N47" s="121"/>
      <c r="O47" s="121"/>
      <c r="P47" s="121"/>
      <c r="Q47" s="90"/>
      <c r="R47" s="90"/>
      <c r="S47" s="21"/>
    </row>
    <row r="48" spans="1:19" s="22" customFormat="1" ht="34.5" customHeight="1" x14ac:dyDescent="0.25">
      <c r="A48" s="77">
        <v>17</v>
      </c>
      <c r="B48" s="77" t="s">
        <v>162</v>
      </c>
      <c r="C48" s="77">
        <v>1</v>
      </c>
      <c r="D48" s="89">
        <v>6</v>
      </c>
      <c r="E48" s="89" t="s">
        <v>163</v>
      </c>
      <c r="F48" s="89" t="s">
        <v>164</v>
      </c>
      <c r="G48" s="89" t="s">
        <v>165</v>
      </c>
      <c r="H48" s="28" t="s">
        <v>147</v>
      </c>
      <c r="I48" s="24" t="s">
        <v>48</v>
      </c>
      <c r="J48" s="89" t="s">
        <v>166</v>
      </c>
      <c r="K48" s="115" t="s">
        <v>41</v>
      </c>
      <c r="L48" s="92"/>
      <c r="M48" s="93">
        <f>6291.5+1219</f>
        <v>7510.5</v>
      </c>
      <c r="N48" s="93"/>
      <c r="O48" s="93">
        <v>6291.5</v>
      </c>
      <c r="P48" s="93"/>
      <c r="Q48" s="89" t="s">
        <v>132</v>
      </c>
      <c r="R48" s="89" t="s">
        <v>133</v>
      </c>
      <c r="S48" s="21"/>
    </row>
    <row r="49" spans="1:19" s="22" customFormat="1" ht="54" customHeight="1" x14ac:dyDescent="0.25">
      <c r="A49" s="91"/>
      <c r="B49" s="91"/>
      <c r="C49" s="91"/>
      <c r="D49" s="90"/>
      <c r="E49" s="90"/>
      <c r="F49" s="90"/>
      <c r="G49" s="90"/>
      <c r="H49" s="28" t="s">
        <v>149</v>
      </c>
      <c r="I49" s="24" t="s">
        <v>161</v>
      </c>
      <c r="J49" s="90"/>
      <c r="K49" s="117"/>
      <c r="L49" s="119"/>
      <c r="M49" s="121"/>
      <c r="N49" s="121"/>
      <c r="O49" s="121"/>
      <c r="P49" s="121"/>
      <c r="Q49" s="90"/>
      <c r="R49" s="90"/>
      <c r="S49" s="21"/>
    </row>
    <row r="50" spans="1:19" s="22" customFormat="1" ht="36" customHeight="1" x14ac:dyDescent="0.25">
      <c r="A50" s="77">
        <v>18</v>
      </c>
      <c r="B50" s="77" t="s">
        <v>126</v>
      </c>
      <c r="C50" s="77">
        <v>1</v>
      </c>
      <c r="D50" s="89">
        <v>6</v>
      </c>
      <c r="E50" s="89" t="s">
        <v>167</v>
      </c>
      <c r="F50" s="89" t="s">
        <v>168</v>
      </c>
      <c r="G50" s="89" t="s">
        <v>165</v>
      </c>
      <c r="H50" s="28" t="s">
        <v>147</v>
      </c>
      <c r="I50" s="24" t="s">
        <v>103</v>
      </c>
      <c r="J50" s="89" t="s">
        <v>169</v>
      </c>
      <c r="K50" s="115" t="s">
        <v>41</v>
      </c>
      <c r="L50" s="92"/>
      <c r="M50" s="93">
        <f>11596+2728.8</f>
        <v>14324.8</v>
      </c>
      <c r="N50" s="93"/>
      <c r="O50" s="93">
        <v>11596</v>
      </c>
      <c r="P50" s="93"/>
      <c r="Q50" s="89" t="s">
        <v>132</v>
      </c>
      <c r="R50" s="89" t="s">
        <v>133</v>
      </c>
      <c r="S50" s="21"/>
    </row>
    <row r="51" spans="1:19" s="22" customFormat="1" ht="57.75" customHeight="1" x14ac:dyDescent="0.25">
      <c r="A51" s="91"/>
      <c r="B51" s="91"/>
      <c r="C51" s="91"/>
      <c r="D51" s="90"/>
      <c r="E51" s="90"/>
      <c r="F51" s="90"/>
      <c r="G51" s="90"/>
      <c r="H51" s="28" t="s">
        <v>149</v>
      </c>
      <c r="I51" s="24" t="s">
        <v>170</v>
      </c>
      <c r="J51" s="90"/>
      <c r="K51" s="117"/>
      <c r="L51" s="119"/>
      <c r="M51" s="121"/>
      <c r="N51" s="121"/>
      <c r="O51" s="121"/>
      <c r="P51" s="121"/>
      <c r="Q51" s="90"/>
      <c r="R51" s="90"/>
      <c r="S51" s="21"/>
    </row>
    <row r="52" spans="1:19" s="22" customFormat="1" ht="27" customHeight="1" x14ac:dyDescent="0.25">
      <c r="A52" s="77">
        <v>19</v>
      </c>
      <c r="B52" s="77" t="s">
        <v>126</v>
      </c>
      <c r="C52" s="77">
        <v>1</v>
      </c>
      <c r="D52" s="89">
        <v>6</v>
      </c>
      <c r="E52" s="89" t="s">
        <v>171</v>
      </c>
      <c r="F52" s="89" t="s">
        <v>172</v>
      </c>
      <c r="G52" s="89" t="s">
        <v>173</v>
      </c>
      <c r="H52" s="28" t="s">
        <v>120</v>
      </c>
      <c r="I52" s="24" t="s">
        <v>48</v>
      </c>
      <c r="J52" s="89" t="s">
        <v>174</v>
      </c>
      <c r="K52" s="115" t="s">
        <v>41</v>
      </c>
      <c r="L52" s="92"/>
      <c r="M52" s="93">
        <f>22413.4+3377.08</f>
        <v>25790.480000000003</v>
      </c>
      <c r="N52" s="93"/>
      <c r="O52" s="93">
        <v>22413.4</v>
      </c>
      <c r="P52" s="93"/>
      <c r="Q52" s="89" t="s">
        <v>175</v>
      </c>
      <c r="R52" s="89" t="s">
        <v>176</v>
      </c>
      <c r="S52" s="21"/>
    </row>
    <row r="53" spans="1:19" s="22" customFormat="1" ht="43.5" customHeight="1" x14ac:dyDescent="0.25">
      <c r="A53" s="91"/>
      <c r="B53" s="91"/>
      <c r="C53" s="91"/>
      <c r="D53" s="90"/>
      <c r="E53" s="90"/>
      <c r="F53" s="90"/>
      <c r="G53" s="90"/>
      <c r="H53" s="28" t="s">
        <v>124</v>
      </c>
      <c r="I53" s="24" t="s">
        <v>177</v>
      </c>
      <c r="J53" s="90"/>
      <c r="K53" s="117"/>
      <c r="L53" s="119"/>
      <c r="M53" s="121"/>
      <c r="N53" s="121"/>
      <c r="O53" s="121"/>
      <c r="P53" s="121"/>
      <c r="Q53" s="90"/>
      <c r="R53" s="90"/>
      <c r="S53" s="21"/>
    </row>
    <row r="54" spans="1:19" s="22" customFormat="1" ht="16.5" customHeight="1" x14ac:dyDescent="0.25">
      <c r="A54" s="77">
        <v>20</v>
      </c>
      <c r="B54" s="77" t="s">
        <v>126</v>
      </c>
      <c r="C54" s="77">
        <v>1</v>
      </c>
      <c r="D54" s="89">
        <v>6</v>
      </c>
      <c r="E54" s="89" t="s">
        <v>178</v>
      </c>
      <c r="F54" s="122" t="s">
        <v>179</v>
      </c>
      <c r="G54" s="89" t="s">
        <v>180</v>
      </c>
      <c r="H54" s="28" t="s">
        <v>147</v>
      </c>
      <c r="I54" s="24" t="s">
        <v>48</v>
      </c>
      <c r="J54" s="89" t="s">
        <v>181</v>
      </c>
      <c r="K54" s="115" t="s">
        <v>41</v>
      </c>
      <c r="L54" s="92"/>
      <c r="M54" s="93">
        <f>2602.7+3592.5</f>
        <v>6195.2</v>
      </c>
      <c r="N54" s="93"/>
      <c r="O54" s="93">
        <v>2602.6999999999998</v>
      </c>
      <c r="P54" s="93"/>
      <c r="Q54" s="89" t="s">
        <v>132</v>
      </c>
      <c r="R54" s="89" t="s">
        <v>133</v>
      </c>
      <c r="S54" s="21"/>
    </row>
    <row r="55" spans="1:19" s="22" customFormat="1" ht="36.75" customHeight="1" x14ac:dyDescent="0.25">
      <c r="A55" s="108"/>
      <c r="B55" s="108"/>
      <c r="C55" s="108"/>
      <c r="D55" s="110"/>
      <c r="E55" s="110"/>
      <c r="F55" s="123"/>
      <c r="G55" s="110"/>
      <c r="H55" s="28" t="s">
        <v>182</v>
      </c>
      <c r="I55" s="24" t="s">
        <v>99</v>
      </c>
      <c r="J55" s="110"/>
      <c r="K55" s="116"/>
      <c r="L55" s="118"/>
      <c r="M55" s="120"/>
      <c r="N55" s="120"/>
      <c r="O55" s="120"/>
      <c r="P55" s="120"/>
      <c r="Q55" s="110"/>
      <c r="R55" s="110"/>
      <c r="S55" s="21"/>
    </row>
    <row r="56" spans="1:19" s="22" customFormat="1" ht="39.75" customHeight="1" x14ac:dyDescent="0.25">
      <c r="A56" s="91"/>
      <c r="B56" s="91"/>
      <c r="C56" s="91"/>
      <c r="D56" s="90"/>
      <c r="E56" s="90"/>
      <c r="F56" s="124"/>
      <c r="G56" s="90"/>
      <c r="H56" s="28" t="s">
        <v>183</v>
      </c>
      <c r="I56" s="24" t="s">
        <v>99</v>
      </c>
      <c r="J56" s="90"/>
      <c r="K56" s="117"/>
      <c r="L56" s="119"/>
      <c r="M56" s="121"/>
      <c r="N56" s="121"/>
      <c r="O56" s="121"/>
      <c r="P56" s="121"/>
      <c r="Q56" s="90"/>
      <c r="R56" s="90"/>
      <c r="S56" s="21"/>
    </row>
    <row r="57" spans="1:19" s="22" customFormat="1" ht="16.5" customHeight="1" x14ac:dyDescent="0.25">
      <c r="A57" s="77">
        <v>21</v>
      </c>
      <c r="B57" s="77" t="s">
        <v>184</v>
      </c>
      <c r="C57" s="77">
        <v>1</v>
      </c>
      <c r="D57" s="89">
        <v>6</v>
      </c>
      <c r="E57" s="89" t="s">
        <v>185</v>
      </c>
      <c r="F57" s="89" t="s">
        <v>186</v>
      </c>
      <c r="G57" s="89" t="s">
        <v>187</v>
      </c>
      <c r="H57" s="28" t="s">
        <v>130</v>
      </c>
      <c r="I57" s="24" t="s">
        <v>48</v>
      </c>
      <c r="J57" s="89" t="s">
        <v>188</v>
      </c>
      <c r="K57" s="115" t="s">
        <v>41</v>
      </c>
      <c r="L57" s="92"/>
      <c r="M57" s="93">
        <v>172220</v>
      </c>
      <c r="N57" s="93"/>
      <c r="O57" s="93">
        <v>172220</v>
      </c>
      <c r="P57" s="93"/>
      <c r="Q57" s="89" t="s">
        <v>189</v>
      </c>
      <c r="R57" s="89" t="s">
        <v>190</v>
      </c>
      <c r="S57" s="21"/>
    </row>
    <row r="58" spans="1:19" s="22" customFormat="1" ht="30.75" customHeight="1" x14ac:dyDescent="0.25">
      <c r="A58" s="108"/>
      <c r="B58" s="108"/>
      <c r="C58" s="108"/>
      <c r="D58" s="110"/>
      <c r="E58" s="110"/>
      <c r="F58" s="110"/>
      <c r="G58" s="110"/>
      <c r="H58" s="28" t="s">
        <v>134</v>
      </c>
      <c r="I58" s="24" t="s">
        <v>99</v>
      </c>
      <c r="J58" s="110"/>
      <c r="K58" s="116"/>
      <c r="L58" s="118"/>
      <c r="M58" s="120"/>
      <c r="N58" s="120"/>
      <c r="O58" s="120"/>
      <c r="P58" s="120"/>
      <c r="Q58" s="110"/>
      <c r="R58" s="110"/>
      <c r="S58" s="21"/>
    </row>
    <row r="59" spans="1:19" s="22" customFormat="1" ht="57.75" customHeight="1" x14ac:dyDescent="0.25">
      <c r="A59" s="108"/>
      <c r="B59" s="108"/>
      <c r="C59" s="108"/>
      <c r="D59" s="110"/>
      <c r="E59" s="110"/>
      <c r="F59" s="110"/>
      <c r="G59" s="110"/>
      <c r="H59" s="28" t="s">
        <v>153</v>
      </c>
      <c r="I59" s="24" t="s">
        <v>48</v>
      </c>
      <c r="J59" s="110"/>
      <c r="K59" s="116"/>
      <c r="L59" s="118"/>
      <c r="M59" s="120"/>
      <c r="N59" s="120"/>
      <c r="O59" s="120"/>
      <c r="P59" s="120"/>
      <c r="Q59" s="110"/>
      <c r="R59" s="110"/>
      <c r="S59" s="21"/>
    </row>
    <row r="60" spans="1:19" s="22" customFormat="1" ht="16.5" customHeight="1" x14ac:dyDescent="0.25">
      <c r="A60" s="91"/>
      <c r="B60" s="91"/>
      <c r="C60" s="91"/>
      <c r="D60" s="90"/>
      <c r="E60" s="90"/>
      <c r="F60" s="90"/>
      <c r="G60" s="90"/>
      <c r="H60" s="28" t="s">
        <v>191</v>
      </c>
      <c r="I60" s="24" t="s">
        <v>48</v>
      </c>
      <c r="J60" s="90"/>
      <c r="K60" s="117"/>
      <c r="L60" s="119"/>
      <c r="M60" s="121"/>
      <c r="N60" s="121"/>
      <c r="O60" s="121"/>
      <c r="P60" s="121"/>
      <c r="Q60" s="90"/>
      <c r="R60" s="90"/>
      <c r="S60" s="21"/>
    </row>
    <row r="61" spans="1:19" s="22" customFormat="1" ht="42" customHeight="1" x14ac:dyDescent="0.25">
      <c r="A61" s="76">
        <v>22</v>
      </c>
      <c r="B61" s="76" t="s">
        <v>162</v>
      </c>
      <c r="C61" s="76">
        <v>1</v>
      </c>
      <c r="D61" s="69">
        <v>6</v>
      </c>
      <c r="E61" s="69" t="s">
        <v>192</v>
      </c>
      <c r="F61" s="69" t="s">
        <v>193</v>
      </c>
      <c r="G61" s="69" t="s">
        <v>165</v>
      </c>
      <c r="H61" s="28" t="s">
        <v>147</v>
      </c>
      <c r="I61" s="24" t="s">
        <v>48</v>
      </c>
      <c r="J61" s="69" t="s">
        <v>194</v>
      </c>
      <c r="K61" s="72" t="s">
        <v>60</v>
      </c>
      <c r="L61" s="72"/>
      <c r="M61" s="73">
        <f>7050.48+1020</f>
        <v>8070.48</v>
      </c>
      <c r="N61" s="73"/>
      <c r="O61" s="73">
        <v>7048.8</v>
      </c>
      <c r="P61" s="73"/>
      <c r="Q61" s="69" t="s">
        <v>132</v>
      </c>
      <c r="R61" s="69" t="s">
        <v>133</v>
      </c>
      <c r="S61" s="21"/>
    </row>
    <row r="62" spans="1:19" s="22" customFormat="1" ht="51" customHeight="1" x14ac:dyDescent="0.25">
      <c r="A62" s="76"/>
      <c r="B62" s="76"/>
      <c r="C62" s="76"/>
      <c r="D62" s="69"/>
      <c r="E62" s="69"/>
      <c r="F62" s="69"/>
      <c r="G62" s="69"/>
      <c r="H62" s="28" t="s">
        <v>182</v>
      </c>
      <c r="I62" s="24" t="s">
        <v>195</v>
      </c>
      <c r="J62" s="69"/>
      <c r="K62" s="72"/>
      <c r="L62" s="72"/>
      <c r="M62" s="73"/>
      <c r="N62" s="73"/>
      <c r="O62" s="73"/>
      <c r="P62" s="73"/>
      <c r="Q62" s="69"/>
      <c r="R62" s="69"/>
      <c r="S62" s="21"/>
    </row>
    <row r="63" spans="1:19" s="22" customFormat="1" ht="27" customHeight="1" x14ac:dyDescent="0.25">
      <c r="A63" s="77">
        <v>23</v>
      </c>
      <c r="B63" s="76" t="s">
        <v>116</v>
      </c>
      <c r="C63" s="76">
        <v>1</v>
      </c>
      <c r="D63" s="69">
        <v>6</v>
      </c>
      <c r="E63" s="69" t="s">
        <v>196</v>
      </c>
      <c r="F63" s="69" t="s">
        <v>197</v>
      </c>
      <c r="G63" s="89" t="s">
        <v>119</v>
      </c>
      <c r="H63" s="28" t="s">
        <v>120</v>
      </c>
      <c r="I63" s="24" t="s">
        <v>48</v>
      </c>
      <c r="J63" s="69" t="s">
        <v>198</v>
      </c>
      <c r="K63" s="85" t="s">
        <v>60</v>
      </c>
      <c r="L63" s="72"/>
      <c r="M63" s="73">
        <f>32832.93+4230.77</f>
        <v>37063.699999999997</v>
      </c>
      <c r="N63" s="73"/>
      <c r="O63" s="73">
        <v>32832.93</v>
      </c>
      <c r="P63" s="73"/>
      <c r="Q63" s="69" t="s">
        <v>199</v>
      </c>
      <c r="R63" s="69" t="s">
        <v>200</v>
      </c>
      <c r="S63" s="21"/>
    </row>
    <row r="64" spans="1:19" s="22" customFormat="1" ht="46.5" customHeight="1" x14ac:dyDescent="0.25">
      <c r="A64" s="108"/>
      <c r="B64" s="76"/>
      <c r="C64" s="76"/>
      <c r="D64" s="69"/>
      <c r="E64" s="69"/>
      <c r="F64" s="69"/>
      <c r="G64" s="110"/>
      <c r="H64" s="28" t="s">
        <v>124</v>
      </c>
      <c r="I64" s="24" t="s">
        <v>177</v>
      </c>
      <c r="J64" s="69"/>
      <c r="K64" s="85"/>
      <c r="L64" s="72"/>
      <c r="M64" s="73"/>
      <c r="N64" s="73"/>
      <c r="O64" s="73"/>
      <c r="P64" s="73"/>
      <c r="Q64" s="69"/>
      <c r="R64" s="69"/>
      <c r="S64" s="21"/>
    </row>
    <row r="65" spans="1:19" s="22" customFormat="1" ht="38.25" customHeight="1" x14ac:dyDescent="0.25">
      <c r="A65" s="77">
        <v>24</v>
      </c>
      <c r="B65" s="76" t="s">
        <v>162</v>
      </c>
      <c r="C65" s="76">
        <v>1</v>
      </c>
      <c r="D65" s="69">
        <v>6</v>
      </c>
      <c r="E65" s="69" t="s">
        <v>201</v>
      </c>
      <c r="F65" s="69" t="s">
        <v>202</v>
      </c>
      <c r="G65" s="89" t="s">
        <v>203</v>
      </c>
      <c r="H65" s="28" t="s">
        <v>140</v>
      </c>
      <c r="I65" s="24" t="s">
        <v>48</v>
      </c>
      <c r="J65" s="69" t="s">
        <v>204</v>
      </c>
      <c r="K65" s="72" t="s">
        <v>60</v>
      </c>
      <c r="L65" s="72"/>
      <c r="M65" s="73">
        <f>5195.07+840</f>
        <v>6035.07</v>
      </c>
      <c r="N65" s="73"/>
      <c r="O65" s="73">
        <v>5195.07</v>
      </c>
      <c r="P65" s="73"/>
      <c r="Q65" s="69" t="s">
        <v>132</v>
      </c>
      <c r="R65" s="69" t="s">
        <v>133</v>
      </c>
      <c r="S65" s="21"/>
    </row>
    <row r="66" spans="1:19" s="22" customFormat="1" ht="55.5" customHeight="1" x14ac:dyDescent="0.25">
      <c r="A66" s="108"/>
      <c r="B66" s="77"/>
      <c r="C66" s="77"/>
      <c r="D66" s="89"/>
      <c r="E66" s="89"/>
      <c r="F66" s="89"/>
      <c r="G66" s="110"/>
      <c r="H66" s="30" t="s">
        <v>142</v>
      </c>
      <c r="I66" s="31" t="s">
        <v>205</v>
      </c>
      <c r="J66" s="89"/>
      <c r="K66" s="92"/>
      <c r="L66" s="92"/>
      <c r="M66" s="93"/>
      <c r="N66" s="93"/>
      <c r="O66" s="93"/>
      <c r="P66" s="93"/>
      <c r="Q66" s="89"/>
      <c r="R66" s="89"/>
      <c r="S66" s="21"/>
    </row>
    <row r="67" spans="1:19" s="22" customFormat="1" ht="16.5" customHeight="1" x14ac:dyDescent="0.25">
      <c r="A67" s="77">
        <v>25</v>
      </c>
      <c r="B67" s="76" t="s">
        <v>55</v>
      </c>
      <c r="C67" s="76">
        <v>1</v>
      </c>
      <c r="D67" s="69">
        <v>9</v>
      </c>
      <c r="E67" s="69" t="s">
        <v>206</v>
      </c>
      <c r="F67" s="69" t="s">
        <v>207</v>
      </c>
      <c r="G67" s="89" t="s">
        <v>208</v>
      </c>
      <c r="H67" s="28" t="s">
        <v>140</v>
      </c>
      <c r="I67" s="24" t="s">
        <v>48</v>
      </c>
      <c r="J67" s="69" t="s">
        <v>209</v>
      </c>
      <c r="K67" s="72" t="s">
        <v>41</v>
      </c>
      <c r="L67" s="72"/>
      <c r="M67" s="73">
        <f>25118.08+2616.24</f>
        <v>27734.32</v>
      </c>
      <c r="N67" s="73"/>
      <c r="O67" s="73">
        <v>25026.2</v>
      </c>
      <c r="P67" s="73"/>
      <c r="Q67" s="69" t="s">
        <v>210</v>
      </c>
      <c r="R67" s="69" t="s">
        <v>211</v>
      </c>
      <c r="S67" s="21"/>
    </row>
    <row r="68" spans="1:19" s="22" customFormat="1" ht="35.25" customHeight="1" x14ac:dyDescent="0.25">
      <c r="A68" s="108"/>
      <c r="B68" s="76"/>
      <c r="C68" s="76"/>
      <c r="D68" s="69"/>
      <c r="E68" s="69"/>
      <c r="F68" s="69"/>
      <c r="G68" s="110"/>
      <c r="H68" s="28" t="s">
        <v>142</v>
      </c>
      <c r="I68" s="24" t="s">
        <v>212</v>
      </c>
      <c r="J68" s="69"/>
      <c r="K68" s="72"/>
      <c r="L68" s="72"/>
      <c r="M68" s="73"/>
      <c r="N68" s="73"/>
      <c r="O68" s="73"/>
      <c r="P68" s="73"/>
      <c r="Q68" s="69"/>
      <c r="R68" s="69"/>
      <c r="S68" s="21"/>
    </row>
    <row r="69" spans="1:19" s="22" customFormat="1" ht="34.5" customHeight="1" x14ac:dyDescent="0.25">
      <c r="A69" s="108"/>
      <c r="B69" s="76"/>
      <c r="C69" s="76"/>
      <c r="D69" s="69"/>
      <c r="E69" s="69"/>
      <c r="F69" s="69"/>
      <c r="G69" s="110"/>
      <c r="H69" s="28" t="s">
        <v>120</v>
      </c>
      <c r="I69" s="24" t="s">
        <v>48</v>
      </c>
      <c r="J69" s="69"/>
      <c r="K69" s="72"/>
      <c r="L69" s="72"/>
      <c r="M69" s="73"/>
      <c r="N69" s="73"/>
      <c r="O69" s="73"/>
      <c r="P69" s="73"/>
      <c r="Q69" s="69"/>
      <c r="R69" s="69"/>
      <c r="S69" s="21"/>
    </row>
    <row r="70" spans="1:19" s="22" customFormat="1" ht="49.5" customHeight="1" x14ac:dyDescent="0.25">
      <c r="A70" s="108"/>
      <c r="B70" s="76"/>
      <c r="C70" s="76"/>
      <c r="D70" s="69"/>
      <c r="E70" s="69"/>
      <c r="F70" s="69"/>
      <c r="G70" s="110"/>
      <c r="H70" s="28" t="s">
        <v>124</v>
      </c>
      <c r="I70" s="24" t="s">
        <v>213</v>
      </c>
      <c r="J70" s="69"/>
      <c r="K70" s="69"/>
      <c r="L70" s="69"/>
      <c r="M70" s="76"/>
      <c r="N70" s="76"/>
      <c r="O70" s="76"/>
      <c r="P70" s="76"/>
      <c r="Q70" s="69"/>
      <c r="R70" s="69"/>
      <c r="S70" s="21"/>
    </row>
    <row r="71" spans="1:19" s="22" customFormat="1" ht="60" customHeight="1" x14ac:dyDescent="0.25">
      <c r="A71" s="108"/>
      <c r="B71" s="76"/>
      <c r="C71" s="76"/>
      <c r="D71" s="69"/>
      <c r="E71" s="69"/>
      <c r="F71" s="69"/>
      <c r="G71" s="110"/>
      <c r="H71" s="28" t="s">
        <v>214</v>
      </c>
      <c r="I71" s="24" t="s">
        <v>48</v>
      </c>
      <c r="J71" s="69"/>
      <c r="K71" s="69"/>
      <c r="L71" s="69"/>
      <c r="M71" s="76"/>
      <c r="N71" s="76"/>
      <c r="O71" s="76"/>
      <c r="P71" s="76"/>
      <c r="Q71" s="69"/>
      <c r="R71" s="69"/>
      <c r="S71" s="21"/>
    </row>
    <row r="72" spans="1:19" s="22" customFormat="1" ht="33" customHeight="1" x14ac:dyDescent="0.25">
      <c r="A72" s="108"/>
      <c r="B72" s="76"/>
      <c r="C72" s="76"/>
      <c r="D72" s="69"/>
      <c r="E72" s="69"/>
      <c r="F72" s="69"/>
      <c r="G72" s="110"/>
      <c r="H72" s="28" t="s">
        <v>215</v>
      </c>
      <c r="I72" s="24" t="s">
        <v>216</v>
      </c>
      <c r="J72" s="69"/>
      <c r="K72" s="69"/>
      <c r="L72" s="69"/>
      <c r="M72" s="76"/>
      <c r="N72" s="76"/>
      <c r="O72" s="76"/>
      <c r="P72" s="76"/>
      <c r="Q72" s="69"/>
      <c r="R72" s="69"/>
      <c r="S72" s="21"/>
    </row>
    <row r="73" spans="1:19" s="22" customFormat="1" ht="33" customHeight="1" x14ac:dyDescent="0.25">
      <c r="A73" s="108"/>
      <c r="B73" s="76"/>
      <c r="C73" s="76"/>
      <c r="D73" s="69"/>
      <c r="E73" s="69"/>
      <c r="F73" s="69"/>
      <c r="G73" s="110"/>
      <c r="H73" s="28" t="s">
        <v>217</v>
      </c>
      <c r="I73" s="24" t="s">
        <v>48</v>
      </c>
      <c r="J73" s="69"/>
      <c r="K73" s="69"/>
      <c r="L73" s="69"/>
      <c r="M73" s="76"/>
      <c r="N73" s="76"/>
      <c r="O73" s="76"/>
      <c r="P73" s="76"/>
      <c r="Q73" s="69"/>
      <c r="R73" s="69"/>
      <c r="S73" s="21"/>
    </row>
    <row r="74" spans="1:19" s="22" customFormat="1" ht="16.5" customHeight="1" x14ac:dyDescent="0.25">
      <c r="A74" s="91"/>
      <c r="B74" s="76"/>
      <c r="C74" s="76"/>
      <c r="D74" s="69"/>
      <c r="E74" s="69"/>
      <c r="F74" s="69"/>
      <c r="G74" s="90"/>
      <c r="H74" s="28" t="s">
        <v>140</v>
      </c>
      <c r="I74" s="24" t="s">
        <v>48</v>
      </c>
      <c r="J74" s="69"/>
      <c r="K74" s="69"/>
      <c r="L74" s="69"/>
      <c r="M74" s="76"/>
      <c r="N74" s="76"/>
      <c r="O74" s="76"/>
      <c r="P74" s="76"/>
      <c r="Q74" s="69"/>
      <c r="R74" s="69"/>
      <c r="S74" s="21"/>
    </row>
    <row r="75" spans="1:19" s="22" customFormat="1" ht="58.5" customHeight="1" x14ac:dyDescent="0.25">
      <c r="A75" s="77">
        <v>26</v>
      </c>
      <c r="B75" s="76" t="s">
        <v>55</v>
      </c>
      <c r="C75" s="76">
        <v>2.2999999999999998</v>
      </c>
      <c r="D75" s="69">
        <v>10</v>
      </c>
      <c r="E75" s="57" t="s">
        <v>218</v>
      </c>
      <c r="F75" s="57" t="s">
        <v>219</v>
      </c>
      <c r="G75" s="107" t="s">
        <v>220</v>
      </c>
      <c r="H75" s="28" t="s">
        <v>153</v>
      </c>
      <c r="I75" s="24" t="s">
        <v>48</v>
      </c>
      <c r="J75" s="75" t="s">
        <v>221</v>
      </c>
      <c r="K75" s="85" t="s">
        <v>55</v>
      </c>
      <c r="L75" s="72"/>
      <c r="M75" s="73">
        <f>39114+50000</f>
        <v>89114</v>
      </c>
      <c r="N75" s="73"/>
      <c r="O75" s="73">
        <v>39114</v>
      </c>
      <c r="P75" s="73"/>
      <c r="Q75" s="69" t="s">
        <v>222</v>
      </c>
      <c r="R75" s="69" t="s">
        <v>223</v>
      </c>
      <c r="S75" s="21"/>
    </row>
    <row r="76" spans="1:19" s="22" customFormat="1" ht="42" customHeight="1" x14ac:dyDescent="0.25">
      <c r="A76" s="108"/>
      <c r="B76" s="76"/>
      <c r="C76" s="76"/>
      <c r="D76" s="69"/>
      <c r="E76" s="57"/>
      <c r="F76" s="57"/>
      <c r="G76" s="111"/>
      <c r="H76" s="32" t="s">
        <v>224</v>
      </c>
      <c r="I76" s="26" t="s">
        <v>48</v>
      </c>
      <c r="J76" s="75"/>
      <c r="K76" s="85"/>
      <c r="L76" s="72"/>
      <c r="M76" s="73"/>
      <c r="N76" s="73"/>
      <c r="O76" s="73"/>
      <c r="P76" s="73"/>
      <c r="Q76" s="69"/>
      <c r="R76" s="69"/>
      <c r="S76" s="21"/>
    </row>
    <row r="77" spans="1:19" s="22" customFormat="1" ht="78.75" customHeight="1" x14ac:dyDescent="0.25">
      <c r="A77" s="108"/>
      <c r="B77" s="76"/>
      <c r="C77" s="76"/>
      <c r="D77" s="69"/>
      <c r="E77" s="57"/>
      <c r="F77" s="57"/>
      <c r="G77" s="111"/>
      <c r="H77" s="33" t="s">
        <v>225</v>
      </c>
      <c r="I77" s="34">
        <v>10</v>
      </c>
      <c r="J77" s="75"/>
      <c r="K77" s="85"/>
      <c r="L77" s="72"/>
      <c r="M77" s="73"/>
      <c r="N77" s="73"/>
      <c r="O77" s="73"/>
      <c r="P77" s="73"/>
      <c r="Q77" s="69"/>
      <c r="R77" s="69"/>
      <c r="S77" s="21"/>
    </row>
    <row r="78" spans="1:19" s="22" customFormat="1" ht="33" customHeight="1" x14ac:dyDescent="0.25">
      <c r="A78" s="84"/>
      <c r="B78" s="74"/>
      <c r="C78" s="74"/>
      <c r="D78" s="70"/>
      <c r="E78" s="71"/>
      <c r="F78" s="71"/>
      <c r="G78" s="112"/>
      <c r="H78" s="28" t="s">
        <v>53</v>
      </c>
      <c r="I78" s="24" t="s">
        <v>226</v>
      </c>
      <c r="J78" s="70"/>
      <c r="K78" s="71"/>
      <c r="L78" s="70"/>
      <c r="M78" s="74"/>
      <c r="N78" s="74"/>
      <c r="O78" s="74"/>
      <c r="P78" s="74"/>
      <c r="Q78" s="69"/>
      <c r="R78" s="69"/>
      <c r="S78" s="21"/>
    </row>
    <row r="79" spans="1:19" s="22" customFormat="1" ht="29.25" customHeight="1" x14ac:dyDescent="0.25">
      <c r="A79" s="78"/>
      <c r="B79" s="74"/>
      <c r="C79" s="74"/>
      <c r="D79" s="70"/>
      <c r="E79" s="71"/>
      <c r="F79" s="71"/>
      <c r="G79" s="114"/>
      <c r="H79" s="28" t="s">
        <v>227</v>
      </c>
      <c r="I79" s="26" t="s">
        <v>228</v>
      </c>
      <c r="J79" s="70"/>
      <c r="K79" s="71"/>
      <c r="L79" s="70"/>
      <c r="M79" s="74"/>
      <c r="N79" s="74"/>
      <c r="O79" s="74"/>
      <c r="P79" s="74"/>
      <c r="Q79" s="70"/>
      <c r="R79" s="70"/>
      <c r="S79" s="21"/>
    </row>
    <row r="80" spans="1:19" s="22" customFormat="1" ht="123.75" customHeight="1" x14ac:dyDescent="0.25">
      <c r="A80" s="35">
        <v>27</v>
      </c>
      <c r="B80" s="35" t="s">
        <v>184</v>
      </c>
      <c r="C80" s="36">
        <v>3</v>
      </c>
      <c r="D80" s="30">
        <v>10</v>
      </c>
      <c r="E80" s="30" t="s">
        <v>229</v>
      </c>
      <c r="F80" s="37" t="s">
        <v>230</v>
      </c>
      <c r="G80" s="30" t="s">
        <v>231</v>
      </c>
      <c r="H80" s="28" t="s">
        <v>153</v>
      </c>
      <c r="I80" s="24" t="s">
        <v>48</v>
      </c>
      <c r="J80" s="30" t="s">
        <v>232</v>
      </c>
      <c r="K80" s="38" t="s">
        <v>50</v>
      </c>
      <c r="L80" s="39"/>
      <c r="M80" s="40">
        <f>6484.95+2632.68</f>
        <v>9117.6299999999992</v>
      </c>
      <c r="N80" s="40"/>
      <c r="O80" s="40">
        <v>6484.95</v>
      </c>
      <c r="P80" s="40"/>
      <c r="Q80" s="30" t="s">
        <v>233</v>
      </c>
      <c r="R80" s="30" t="s">
        <v>234</v>
      </c>
      <c r="S80" s="21"/>
    </row>
    <row r="81" spans="1:19" s="22" customFormat="1" ht="60.75" customHeight="1" x14ac:dyDescent="0.25">
      <c r="A81" s="77">
        <v>28</v>
      </c>
      <c r="B81" s="76" t="s">
        <v>126</v>
      </c>
      <c r="C81" s="76">
        <v>2</v>
      </c>
      <c r="D81" s="69">
        <v>10</v>
      </c>
      <c r="E81" s="69" t="s">
        <v>235</v>
      </c>
      <c r="F81" s="69" t="s">
        <v>236</v>
      </c>
      <c r="G81" s="89" t="s">
        <v>237</v>
      </c>
      <c r="H81" s="28" t="s">
        <v>153</v>
      </c>
      <c r="I81" s="24" t="s">
        <v>48</v>
      </c>
      <c r="J81" s="69" t="s">
        <v>238</v>
      </c>
      <c r="K81" s="72" t="s">
        <v>60</v>
      </c>
      <c r="L81" s="72"/>
      <c r="M81" s="73">
        <f>10076.5+3056.2</f>
        <v>13132.7</v>
      </c>
      <c r="N81" s="73"/>
      <c r="O81" s="73">
        <v>10063.200000000001</v>
      </c>
      <c r="P81" s="73"/>
      <c r="Q81" s="69" t="s">
        <v>132</v>
      </c>
      <c r="R81" s="69" t="s">
        <v>133</v>
      </c>
      <c r="S81" s="21"/>
    </row>
    <row r="82" spans="1:19" s="22" customFormat="1" ht="15" customHeight="1" x14ac:dyDescent="0.25">
      <c r="A82" s="108"/>
      <c r="B82" s="76"/>
      <c r="C82" s="76"/>
      <c r="D82" s="69"/>
      <c r="E82" s="69"/>
      <c r="F82" s="69"/>
      <c r="G82" s="110"/>
      <c r="H82" s="28" t="s">
        <v>53</v>
      </c>
      <c r="I82" s="24" t="s">
        <v>239</v>
      </c>
      <c r="J82" s="69"/>
      <c r="K82" s="72"/>
      <c r="L82" s="72"/>
      <c r="M82" s="73"/>
      <c r="N82" s="73"/>
      <c r="O82" s="73"/>
      <c r="P82" s="73"/>
      <c r="Q82" s="69"/>
      <c r="R82" s="69"/>
      <c r="S82" s="21"/>
    </row>
    <row r="83" spans="1:19" s="22" customFormat="1" ht="14.25" customHeight="1" x14ac:dyDescent="0.25">
      <c r="A83" s="108"/>
      <c r="B83" s="76"/>
      <c r="C83" s="76"/>
      <c r="D83" s="69"/>
      <c r="E83" s="69"/>
      <c r="F83" s="69"/>
      <c r="G83" s="110"/>
      <c r="H83" s="28" t="s">
        <v>100</v>
      </c>
      <c r="I83" s="24" t="s">
        <v>99</v>
      </c>
      <c r="J83" s="69"/>
      <c r="K83" s="72"/>
      <c r="L83" s="72"/>
      <c r="M83" s="73"/>
      <c r="N83" s="73"/>
      <c r="O83" s="73"/>
      <c r="P83" s="73"/>
      <c r="Q83" s="69"/>
      <c r="R83" s="69"/>
      <c r="S83" s="21"/>
    </row>
    <row r="84" spans="1:19" s="22" customFormat="1" ht="14.25" customHeight="1" x14ac:dyDescent="0.25">
      <c r="A84" s="108"/>
      <c r="B84" s="76"/>
      <c r="C84" s="76"/>
      <c r="D84" s="69"/>
      <c r="E84" s="69"/>
      <c r="F84" s="69"/>
      <c r="G84" s="110"/>
      <c r="H84" s="28" t="s">
        <v>240</v>
      </c>
      <c r="I84" s="24" t="s">
        <v>226</v>
      </c>
      <c r="J84" s="69"/>
      <c r="K84" s="72"/>
      <c r="L84" s="72"/>
      <c r="M84" s="73"/>
      <c r="N84" s="73"/>
      <c r="O84" s="73"/>
      <c r="P84" s="73"/>
      <c r="Q84" s="69"/>
      <c r="R84" s="69"/>
      <c r="S84" s="21"/>
    </row>
    <row r="85" spans="1:19" s="22" customFormat="1" ht="16.5" customHeight="1" x14ac:dyDescent="0.25">
      <c r="A85" s="108"/>
      <c r="B85" s="76"/>
      <c r="C85" s="76"/>
      <c r="D85" s="69"/>
      <c r="E85" s="69"/>
      <c r="F85" s="69"/>
      <c r="G85" s="110"/>
      <c r="H85" s="28" t="s">
        <v>241</v>
      </c>
      <c r="I85" s="24" t="s">
        <v>136</v>
      </c>
      <c r="J85" s="69"/>
      <c r="K85" s="69"/>
      <c r="L85" s="69"/>
      <c r="M85" s="76"/>
      <c r="N85" s="76"/>
      <c r="O85" s="76"/>
      <c r="P85" s="76"/>
      <c r="Q85" s="69"/>
      <c r="R85" s="69"/>
      <c r="S85" s="21"/>
    </row>
    <row r="86" spans="1:19" s="22" customFormat="1" ht="16.5" customHeight="1" x14ac:dyDescent="0.25">
      <c r="A86" s="108"/>
      <c r="B86" s="76"/>
      <c r="C86" s="76"/>
      <c r="D86" s="69"/>
      <c r="E86" s="69"/>
      <c r="F86" s="69"/>
      <c r="G86" s="110"/>
      <c r="H86" s="28" t="s">
        <v>47</v>
      </c>
      <c r="I86" s="24" t="s">
        <v>48</v>
      </c>
      <c r="J86" s="69"/>
      <c r="K86" s="69"/>
      <c r="L86" s="69"/>
      <c r="M86" s="76"/>
      <c r="N86" s="76"/>
      <c r="O86" s="76"/>
      <c r="P86" s="76"/>
      <c r="Q86" s="69"/>
      <c r="R86" s="69"/>
      <c r="S86" s="21"/>
    </row>
    <row r="87" spans="1:19" s="22" customFormat="1" ht="29.25" customHeight="1" x14ac:dyDescent="0.25">
      <c r="A87" s="91"/>
      <c r="B87" s="76"/>
      <c r="C87" s="76"/>
      <c r="D87" s="69"/>
      <c r="E87" s="69"/>
      <c r="F87" s="69"/>
      <c r="G87" s="90"/>
      <c r="H87" s="28" t="s">
        <v>151</v>
      </c>
      <c r="I87" s="24" t="s">
        <v>242</v>
      </c>
      <c r="J87" s="69"/>
      <c r="K87" s="69"/>
      <c r="L87" s="69"/>
      <c r="M87" s="76"/>
      <c r="N87" s="76"/>
      <c r="O87" s="76"/>
      <c r="P87" s="76"/>
      <c r="Q87" s="69"/>
      <c r="R87" s="69"/>
      <c r="S87" s="21"/>
    </row>
    <row r="88" spans="1:19" s="22" customFormat="1" ht="64.5" customHeight="1" x14ac:dyDescent="0.25">
      <c r="A88" s="77">
        <v>29</v>
      </c>
      <c r="B88" s="76" t="s">
        <v>55</v>
      </c>
      <c r="C88" s="76">
        <v>3</v>
      </c>
      <c r="D88" s="69">
        <v>10</v>
      </c>
      <c r="E88" s="69" t="s">
        <v>243</v>
      </c>
      <c r="F88" s="57" t="s">
        <v>244</v>
      </c>
      <c r="G88" s="89" t="s">
        <v>245</v>
      </c>
      <c r="H88" s="28" t="s">
        <v>153</v>
      </c>
      <c r="I88" s="24" t="s">
        <v>48</v>
      </c>
      <c r="J88" s="69" t="s">
        <v>246</v>
      </c>
      <c r="K88" s="113" t="s">
        <v>247</v>
      </c>
      <c r="L88" s="72"/>
      <c r="M88" s="73">
        <f>16405.8+2274</f>
        <v>18679.8</v>
      </c>
      <c r="N88" s="73"/>
      <c r="O88" s="73">
        <v>16405.8</v>
      </c>
      <c r="P88" s="73"/>
      <c r="Q88" s="69" t="s">
        <v>132</v>
      </c>
      <c r="R88" s="69" t="s">
        <v>133</v>
      </c>
      <c r="S88" s="21"/>
    </row>
    <row r="89" spans="1:19" s="22" customFormat="1" ht="15" customHeight="1" x14ac:dyDescent="0.25">
      <c r="A89" s="108"/>
      <c r="B89" s="76"/>
      <c r="C89" s="76"/>
      <c r="D89" s="69"/>
      <c r="E89" s="69"/>
      <c r="F89" s="57"/>
      <c r="G89" s="110"/>
      <c r="H89" s="28" t="s">
        <v>240</v>
      </c>
      <c r="I89" s="24" t="s">
        <v>248</v>
      </c>
      <c r="J89" s="69"/>
      <c r="K89" s="85"/>
      <c r="L89" s="72"/>
      <c r="M89" s="73"/>
      <c r="N89" s="73"/>
      <c r="O89" s="73"/>
      <c r="P89" s="73"/>
      <c r="Q89" s="69"/>
      <c r="R89" s="69"/>
      <c r="S89" s="21"/>
    </row>
    <row r="90" spans="1:19" s="22" customFormat="1" ht="77.25" customHeight="1" x14ac:dyDescent="0.25">
      <c r="A90" s="108"/>
      <c r="B90" s="76"/>
      <c r="C90" s="76"/>
      <c r="D90" s="69"/>
      <c r="E90" s="69"/>
      <c r="F90" s="57"/>
      <c r="G90" s="110"/>
      <c r="H90" s="28" t="s">
        <v>249</v>
      </c>
      <c r="I90" s="24" t="s">
        <v>239</v>
      </c>
      <c r="J90" s="69"/>
      <c r="K90" s="85"/>
      <c r="L90" s="72"/>
      <c r="M90" s="73"/>
      <c r="N90" s="73"/>
      <c r="O90" s="73"/>
      <c r="P90" s="73"/>
      <c r="Q90" s="69"/>
      <c r="R90" s="69"/>
      <c r="S90" s="21"/>
    </row>
    <row r="91" spans="1:19" s="22" customFormat="1" ht="57.75" customHeight="1" x14ac:dyDescent="0.25">
      <c r="A91" s="77">
        <v>30</v>
      </c>
      <c r="B91" s="76" t="s">
        <v>55</v>
      </c>
      <c r="C91" s="76">
        <v>3</v>
      </c>
      <c r="D91" s="69">
        <v>10</v>
      </c>
      <c r="E91" s="69" t="s">
        <v>250</v>
      </c>
      <c r="F91" s="57" t="s">
        <v>251</v>
      </c>
      <c r="G91" s="89" t="s">
        <v>252</v>
      </c>
      <c r="H91" s="33" t="s">
        <v>253</v>
      </c>
      <c r="I91" s="26" t="s">
        <v>254</v>
      </c>
      <c r="J91" s="69" t="s">
        <v>255</v>
      </c>
      <c r="K91" s="85" t="s">
        <v>162</v>
      </c>
      <c r="L91" s="72"/>
      <c r="M91" s="73">
        <f>29400+22915</f>
        <v>52315</v>
      </c>
      <c r="N91" s="73"/>
      <c r="O91" s="73">
        <v>29400</v>
      </c>
      <c r="P91" s="73"/>
      <c r="Q91" s="69" t="s">
        <v>256</v>
      </c>
      <c r="R91" s="69" t="s">
        <v>257</v>
      </c>
      <c r="S91" s="21"/>
    </row>
    <row r="92" spans="1:19" s="22" customFormat="1" ht="45" customHeight="1" x14ac:dyDescent="0.25">
      <c r="A92" s="108"/>
      <c r="B92" s="76"/>
      <c r="C92" s="76"/>
      <c r="D92" s="69"/>
      <c r="E92" s="69"/>
      <c r="F92" s="57"/>
      <c r="G92" s="110"/>
      <c r="H92" s="33" t="s">
        <v>258</v>
      </c>
      <c r="I92" s="26" t="s">
        <v>48</v>
      </c>
      <c r="J92" s="69"/>
      <c r="K92" s="85"/>
      <c r="L92" s="72"/>
      <c r="M92" s="73"/>
      <c r="N92" s="73"/>
      <c r="O92" s="73"/>
      <c r="P92" s="73"/>
      <c r="Q92" s="69"/>
      <c r="R92" s="69"/>
      <c r="S92" s="21"/>
    </row>
    <row r="93" spans="1:19" s="22" customFormat="1" ht="27.75" customHeight="1" x14ac:dyDescent="0.25">
      <c r="A93" s="108"/>
      <c r="B93" s="76"/>
      <c r="C93" s="76"/>
      <c r="D93" s="69"/>
      <c r="E93" s="69"/>
      <c r="F93" s="57"/>
      <c r="G93" s="110"/>
      <c r="H93" s="28" t="s">
        <v>53</v>
      </c>
      <c r="I93" s="24" t="s">
        <v>136</v>
      </c>
      <c r="J93" s="69"/>
      <c r="K93" s="85"/>
      <c r="L93" s="72"/>
      <c r="M93" s="73"/>
      <c r="N93" s="73"/>
      <c r="O93" s="73"/>
      <c r="P93" s="73"/>
      <c r="Q93" s="69"/>
      <c r="R93" s="69"/>
      <c r="S93" s="21"/>
    </row>
    <row r="94" spans="1:19" s="22" customFormat="1" ht="39.75" customHeight="1" x14ac:dyDescent="0.25">
      <c r="A94" s="84"/>
      <c r="B94" s="74"/>
      <c r="C94" s="74"/>
      <c r="D94" s="70"/>
      <c r="E94" s="70"/>
      <c r="F94" s="71"/>
      <c r="G94" s="112"/>
      <c r="H94" s="28" t="s">
        <v>259</v>
      </c>
      <c r="I94" s="24" t="s">
        <v>48</v>
      </c>
      <c r="J94" s="70"/>
      <c r="K94" s="71"/>
      <c r="L94" s="70"/>
      <c r="M94" s="74"/>
      <c r="N94" s="74"/>
      <c r="O94" s="74"/>
      <c r="P94" s="74"/>
      <c r="Q94" s="69"/>
      <c r="R94" s="69"/>
      <c r="S94" s="21"/>
    </row>
    <row r="95" spans="1:19" s="22" customFormat="1" ht="31.5" customHeight="1" x14ac:dyDescent="0.25">
      <c r="A95" s="76">
        <v>31</v>
      </c>
      <c r="B95" s="76" t="s">
        <v>116</v>
      </c>
      <c r="C95" s="76">
        <v>5</v>
      </c>
      <c r="D95" s="69">
        <v>11</v>
      </c>
      <c r="E95" s="69" t="s">
        <v>260</v>
      </c>
      <c r="F95" s="69" t="s">
        <v>261</v>
      </c>
      <c r="G95" s="69" t="s">
        <v>262</v>
      </c>
      <c r="H95" s="28" t="s">
        <v>153</v>
      </c>
      <c r="I95" s="24" t="s">
        <v>48</v>
      </c>
      <c r="J95" s="69" t="s">
        <v>263</v>
      </c>
      <c r="K95" s="72" t="s">
        <v>41</v>
      </c>
      <c r="L95" s="72"/>
      <c r="M95" s="73">
        <f>59487.02+16000</f>
        <v>75487.01999999999</v>
      </c>
      <c r="N95" s="73"/>
      <c r="O95" s="73">
        <v>59487.01</v>
      </c>
      <c r="P95" s="73"/>
      <c r="Q95" s="69" t="s">
        <v>264</v>
      </c>
      <c r="R95" s="69" t="s">
        <v>265</v>
      </c>
      <c r="S95" s="21"/>
    </row>
    <row r="96" spans="1:19" s="22" customFormat="1" ht="43.5" customHeight="1" x14ac:dyDescent="0.25">
      <c r="A96" s="76"/>
      <c r="B96" s="76"/>
      <c r="C96" s="76"/>
      <c r="D96" s="69"/>
      <c r="E96" s="69"/>
      <c r="F96" s="69"/>
      <c r="G96" s="69"/>
      <c r="H96" s="28" t="s">
        <v>214</v>
      </c>
      <c r="I96" s="24" t="s">
        <v>48</v>
      </c>
      <c r="J96" s="69"/>
      <c r="K96" s="72"/>
      <c r="L96" s="72"/>
      <c r="M96" s="73"/>
      <c r="N96" s="73"/>
      <c r="O96" s="73"/>
      <c r="P96" s="73"/>
      <c r="Q96" s="69"/>
      <c r="R96" s="69"/>
      <c r="S96" s="21"/>
    </row>
    <row r="97" spans="1:19" s="22" customFormat="1" ht="14.25" customHeight="1" x14ac:dyDescent="0.25">
      <c r="A97" s="76"/>
      <c r="B97" s="76"/>
      <c r="C97" s="76"/>
      <c r="D97" s="69"/>
      <c r="E97" s="69"/>
      <c r="F97" s="69"/>
      <c r="G97" s="69"/>
      <c r="H97" s="28" t="s">
        <v>100</v>
      </c>
      <c r="I97" s="24" t="s">
        <v>266</v>
      </c>
      <c r="J97" s="69"/>
      <c r="K97" s="72"/>
      <c r="L97" s="72"/>
      <c r="M97" s="73"/>
      <c r="N97" s="73"/>
      <c r="O97" s="73"/>
      <c r="P97" s="73"/>
      <c r="Q97" s="69"/>
      <c r="R97" s="69"/>
      <c r="S97" s="21"/>
    </row>
    <row r="98" spans="1:19" s="22" customFormat="1" ht="12.75" customHeight="1" x14ac:dyDescent="0.25">
      <c r="A98" s="76"/>
      <c r="B98" s="76"/>
      <c r="C98" s="76"/>
      <c r="D98" s="69"/>
      <c r="E98" s="69"/>
      <c r="F98" s="69"/>
      <c r="G98" s="69"/>
      <c r="H98" s="28" t="s">
        <v>53</v>
      </c>
      <c r="I98" s="24" t="s">
        <v>266</v>
      </c>
      <c r="J98" s="69"/>
      <c r="K98" s="72"/>
      <c r="L98" s="72"/>
      <c r="M98" s="73"/>
      <c r="N98" s="73"/>
      <c r="O98" s="73"/>
      <c r="P98" s="73"/>
      <c r="Q98" s="69"/>
      <c r="R98" s="69"/>
      <c r="S98" s="21"/>
    </row>
    <row r="99" spans="1:19" s="22" customFormat="1" ht="14.25" customHeight="1" x14ac:dyDescent="0.25">
      <c r="A99" s="76"/>
      <c r="B99" s="76"/>
      <c r="C99" s="76"/>
      <c r="D99" s="69"/>
      <c r="E99" s="69"/>
      <c r="F99" s="69"/>
      <c r="G99" s="69"/>
      <c r="H99" s="28" t="s">
        <v>102</v>
      </c>
      <c r="I99" s="24" t="s">
        <v>267</v>
      </c>
      <c r="J99" s="69"/>
      <c r="K99" s="72"/>
      <c r="L99" s="72"/>
      <c r="M99" s="73"/>
      <c r="N99" s="73"/>
      <c r="O99" s="73"/>
      <c r="P99" s="73"/>
      <c r="Q99" s="69"/>
      <c r="R99" s="69"/>
      <c r="S99" s="21"/>
    </row>
    <row r="100" spans="1:19" s="22" customFormat="1" ht="16.5" customHeight="1" x14ac:dyDescent="0.25">
      <c r="A100" s="76"/>
      <c r="B100" s="76"/>
      <c r="C100" s="76"/>
      <c r="D100" s="69"/>
      <c r="E100" s="69"/>
      <c r="F100" s="69"/>
      <c r="G100" s="69"/>
      <c r="H100" s="28" t="s">
        <v>268</v>
      </c>
      <c r="I100" s="24" t="s">
        <v>269</v>
      </c>
      <c r="J100" s="69"/>
      <c r="K100" s="69"/>
      <c r="L100" s="69"/>
      <c r="M100" s="76"/>
      <c r="N100" s="76"/>
      <c r="O100" s="76"/>
      <c r="P100" s="76"/>
      <c r="Q100" s="69"/>
      <c r="R100" s="69"/>
      <c r="S100" s="21"/>
    </row>
    <row r="101" spans="1:19" s="22" customFormat="1" x14ac:dyDescent="0.25">
      <c r="A101" s="76"/>
      <c r="B101" s="76"/>
      <c r="C101" s="76"/>
      <c r="D101" s="69"/>
      <c r="E101" s="69"/>
      <c r="F101" s="69"/>
      <c r="G101" s="69"/>
      <c r="H101" s="28" t="s">
        <v>270</v>
      </c>
      <c r="I101" s="24" t="s">
        <v>48</v>
      </c>
      <c r="J101" s="69"/>
      <c r="K101" s="69"/>
      <c r="L101" s="69"/>
      <c r="M101" s="76"/>
      <c r="N101" s="76"/>
      <c r="O101" s="76"/>
      <c r="P101" s="76"/>
      <c r="Q101" s="69"/>
      <c r="R101" s="69"/>
      <c r="S101" s="21"/>
    </row>
    <row r="102" spans="1:19" s="22" customFormat="1" ht="35.25" customHeight="1" x14ac:dyDescent="0.25">
      <c r="A102" s="76"/>
      <c r="B102" s="76"/>
      <c r="C102" s="76"/>
      <c r="D102" s="69"/>
      <c r="E102" s="69"/>
      <c r="F102" s="69"/>
      <c r="G102" s="69"/>
      <c r="H102" s="28" t="s">
        <v>271</v>
      </c>
      <c r="I102" s="24" t="s">
        <v>272</v>
      </c>
      <c r="J102" s="69"/>
      <c r="K102" s="69"/>
      <c r="L102" s="69"/>
      <c r="M102" s="76"/>
      <c r="N102" s="76"/>
      <c r="O102" s="76"/>
      <c r="P102" s="76"/>
      <c r="Q102" s="69"/>
      <c r="R102" s="69"/>
      <c r="S102" s="21"/>
    </row>
    <row r="103" spans="1:19" s="22" customFormat="1" ht="19.5" customHeight="1" x14ac:dyDescent="0.25">
      <c r="A103" s="76"/>
      <c r="B103" s="76"/>
      <c r="C103" s="76"/>
      <c r="D103" s="69"/>
      <c r="E103" s="69"/>
      <c r="F103" s="69"/>
      <c r="G103" s="69"/>
      <c r="H103" s="28" t="s">
        <v>273</v>
      </c>
      <c r="I103" s="24" t="s">
        <v>103</v>
      </c>
      <c r="J103" s="69"/>
      <c r="K103" s="69"/>
      <c r="L103" s="69"/>
      <c r="M103" s="76"/>
      <c r="N103" s="76"/>
      <c r="O103" s="76"/>
      <c r="P103" s="76"/>
      <c r="Q103" s="69"/>
      <c r="R103" s="69"/>
      <c r="S103" s="21"/>
    </row>
    <row r="104" spans="1:19" s="22" customFormat="1" ht="55.5" customHeight="1" x14ac:dyDescent="0.25">
      <c r="A104" s="77">
        <v>32</v>
      </c>
      <c r="B104" s="76" t="s">
        <v>116</v>
      </c>
      <c r="C104" s="76">
        <v>5</v>
      </c>
      <c r="D104" s="69">
        <v>11</v>
      </c>
      <c r="E104" s="69" t="s">
        <v>274</v>
      </c>
      <c r="F104" s="69" t="s">
        <v>275</v>
      </c>
      <c r="G104" s="89" t="s">
        <v>119</v>
      </c>
      <c r="H104" s="28" t="s">
        <v>120</v>
      </c>
      <c r="I104" s="24" t="s">
        <v>48</v>
      </c>
      <c r="J104" s="69" t="s">
        <v>276</v>
      </c>
      <c r="K104" s="85" t="s">
        <v>277</v>
      </c>
      <c r="L104" s="72"/>
      <c r="M104" s="73">
        <f>9840+1053.3</f>
        <v>10893.3</v>
      </c>
      <c r="N104" s="73"/>
      <c r="O104" s="73">
        <v>9840</v>
      </c>
      <c r="P104" s="73"/>
      <c r="Q104" s="69" t="s">
        <v>132</v>
      </c>
      <c r="R104" s="69" t="s">
        <v>133</v>
      </c>
      <c r="S104" s="21"/>
    </row>
    <row r="105" spans="1:19" s="22" customFormat="1" ht="75.75" customHeight="1" x14ac:dyDescent="0.25">
      <c r="A105" s="108"/>
      <c r="B105" s="76"/>
      <c r="C105" s="76"/>
      <c r="D105" s="69"/>
      <c r="E105" s="69"/>
      <c r="F105" s="69"/>
      <c r="G105" s="110"/>
      <c r="H105" s="28" t="s">
        <v>124</v>
      </c>
      <c r="I105" s="24" t="s">
        <v>278</v>
      </c>
      <c r="J105" s="69"/>
      <c r="K105" s="85"/>
      <c r="L105" s="72"/>
      <c r="M105" s="73"/>
      <c r="N105" s="73"/>
      <c r="O105" s="73"/>
      <c r="P105" s="73"/>
      <c r="Q105" s="69"/>
      <c r="R105" s="69"/>
      <c r="S105" s="21"/>
    </row>
    <row r="106" spans="1:19" s="22" customFormat="1" ht="34.5" customHeight="1" x14ac:dyDescent="0.25">
      <c r="A106" s="76">
        <v>33</v>
      </c>
      <c r="B106" s="76" t="s">
        <v>126</v>
      </c>
      <c r="C106" s="76">
        <v>5</v>
      </c>
      <c r="D106" s="69">
        <v>11</v>
      </c>
      <c r="E106" s="69" t="s">
        <v>279</v>
      </c>
      <c r="F106" s="69" t="s">
        <v>280</v>
      </c>
      <c r="G106" s="69" t="s">
        <v>281</v>
      </c>
      <c r="H106" s="28" t="s">
        <v>282</v>
      </c>
      <c r="I106" s="24" t="s">
        <v>48</v>
      </c>
      <c r="J106" s="69" t="s">
        <v>283</v>
      </c>
      <c r="K106" s="72" t="s">
        <v>60</v>
      </c>
      <c r="L106" s="72"/>
      <c r="M106" s="73">
        <f>7561.96+5280.25</f>
        <v>12842.21</v>
      </c>
      <c r="N106" s="73"/>
      <c r="O106" s="73">
        <v>7333.38</v>
      </c>
      <c r="P106" s="73"/>
      <c r="Q106" s="69" t="s">
        <v>132</v>
      </c>
      <c r="R106" s="69" t="s">
        <v>133</v>
      </c>
      <c r="S106" s="21"/>
    </row>
    <row r="107" spans="1:19" s="22" customFormat="1" ht="74.25" customHeight="1" x14ac:dyDescent="0.25">
      <c r="A107" s="76"/>
      <c r="B107" s="76"/>
      <c r="C107" s="76"/>
      <c r="D107" s="69"/>
      <c r="E107" s="69"/>
      <c r="F107" s="69"/>
      <c r="G107" s="69"/>
      <c r="H107" s="28" t="s">
        <v>284</v>
      </c>
      <c r="I107" s="24" t="s">
        <v>285</v>
      </c>
      <c r="J107" s="69"/>
      <c r="K107" s="72"/>
      <c r="L107" s="72"/>
      <c r="M107" s="73"/>
      <c r="N107" s="73"/>
      <c r="O107" s="73"/>
      <c r="P107" s="73"/>
      <c r="Q107" s="69"/>
      <c r="R107" s="69"/>
      <c r="S107" s="21"/>
    </row>
    <row r="108" spans="1:19" s="22" customFormat="1" ht="36.75" customHeight="1" x14ac:dyDescent="0.25">
      <c r="A108" s="76">
        <v>34</v>
      </c>
      <c r="B108" s="76" t="s">
        <v>116</v>
      </c>
      <c r="C108" s="76">
        <v>5</v>
      </c>
      <c r="D108" s="69">
        <v>11</v>
      </c>
      <c r="E108" s="69" t="s">
        <v>286</v>
      </c>
      <c r="F108" s="69" t="s">
        <v>287</v>
      </c>
      <c r="G108" s="69" t="s">
        <v>165</v>
      </c>
      <c r="H108" s="28" t="s">
        <v>147</v>
      </c>
      <c r="I108" s="24" t="s">
        <v>103</v>
      </c>
      <c r="J108" s="69" t="s">
        <v>188</v>
      </c>
      <c r="K108" s="72" t="s">
        <v>60</v>
      </c>
      <c r="L108" s="72"/>
      <c r="M108" s="73">
        <f>14418.2+3566.5</f>
        <v>17984.7</v>
      </c>
      <c r="N108" s="73"/>
      <c r="O108" s="73">
        <v>14418.19</v>
      </c>
      <c r="P108" s="73"/>
      <c r="Q108" s="69" t="s">
        <v>132</v>
      </c>
      <c r="R108" s="69" t="s">
        <v>133</v>
      </c>
      <c r="S108" s="21"/>
    </row>
    <row r="109" spans="1:19" s="22" customFormat="1" ht="52.5" customHeight="1" x14ac:dyDescent="0.25">
      <c r="A109" s="76"/>
      <c r="B109" s="76"/>
      <c r="C109" s="76"/>
      <c r="D109" s="69"/>
      <c r="E109" s="69"/>
      <c r="F109" s="69"/>
      <c r="G109" s="69"/>
      <c r="H109" s="28" t="s">
        <v>182</v>
      </c>
      <c r="I109" s="24" t="s">
        <v>288</v>
      </c>
      <c r="J109" s="69"/>
      <c r="K109" s="72"/>
      <c r="L109" s="72"/>
      <c r="M109" s="73"/>
      <c r="N109" s="73"/>
      <c r="O109" s="73"/>
      <c r="P109" s="73"/>
      <c r="Q109" s="69"/>
      <c r="R109" s="69"/>
      <c r="S109" s="21"/>
    </row>
    <row r="110" spans="1:19" s="22" customFormat="1" ht="64.5" customHeight="1" x14ac:dyDescent="0.25">
      <c r="A110" s="77">
        <v>35</v>
      </c>
      <c r="B110" s="76" t="s">
        <v>116</v>
      </c>
      <c r="C110" s="76">
        <v>5</v>
      </c>
      <c r="D110" s="69">
        <v>11</v>
      </c>
      <c r="E110" s="69" t="s">
        <v>289</v>
      </c>
      <c r="F110" s="69" t="s">
        <v>290</v>
      </c>
      <c r="G110" s="89" t="s">
        <v>291</v>
      </c>
      <c r="H110" s="28" t="s">
        <v>153</v>
      </c>
      <c r="I110" s="24" t="s">
        <v>48</v>
      </c>
      <c r="J110" s="69" t="s">
        <v>292</v>
      </c>
      <c r="K110" s="72" t="s">
        <v>60</v>
      </c>
      <c r="L110" s="72"/>
      <c r="M110" s="73">
        <f>24949.89+11710</f>
        <v>36659.89</v>
      </c>
      <c r="N110" s="73"/>
      <c r="O110" s="73">
        <v>24949.89</v>
      </c>
      <c r="P110" s="73"/>
      <c r="Q110" s="69" t="s">
        <v>293</v>
      </c>
      <c r="R110" s="69" t="s">
        <v>294</v>
      </c>
      <c r="S110" s="21"/>
    </row>
    <row r="111" spans="1:19" s="22" customFormat="1" ht="15" customHeight="1" x14ac:dyDescent="0.25">
      <c r="A111" s="108"/>
      <c r="B111" s="76"/>
      <c r="C111" s="76"/>
      <c r="D111" s="69"/>
      <c r="E111" s="69"/>
      <c r="F111" s="69"/>
      <c r="G111" s="110"/>
      <c r="H111" s="28" t="s">
        <v>47</v>
      </c>
      <c r="I111" s="24" t="s">
        <v>103</v>
      </c>
      <c r="J111" s="69"/>
      <c r="K111" s="72"/>
      <c r="L111" s="72"/>
      <c r="M111" s="73"/>
      <c r="N111" s="73"/>
      <c r="O111" s="73"/>
      <c r="P111" s="73"/>
      <c r="Q111" s="69"/>
      <c r="R111" s="69"/>
      <c r="S111" s="21"/>
    </row>
    <row r="112" spans="1:19" s="22" customFormat="1" ht="27.75" customHeight="1" x14ac:dyDescent="0.25">
      <c r="A112" s="108"/>
      <c r="B112" s="76"/>
      <c r="C112" s="76"/>
      <c r="D112" s="69"/>
      <c r="E112" s="69"/>
      <c r="F112" s="69"/>
      <c r="G112" s="110"/>
      <c r="H112" s="28" t="s">
        <v>93</v>
      </c>
      <c r="I112" s="24" t="s">
        <v>295</v>
      </c>
      <c r="J112" s="69"/>
      <c r="K112" s="72"/>
      <c r="L112" s="72"/>
      <c r="M112" s="73"/>
      <c r="N112" s="73"/>
      <c r="O112" s="73"/>
      <c r="P112" s="73"/>
      <c r="Q112" s="69"/>
      <c r="R112" s="69"/>
      <c r="S112" s="21"/>
    </row>
    <row r="113" spans="1:19" s="22" customFormat="1" ht="42" customHeight="1" x14ac:dyDescent="0.25">
      <c r="A113" s="76">
        <v>36</v>
      </c>
      <c r="B113" s="76" t="s">
        <v>116</v>
      </c>
      <c r="C113" s="76">
        <v>5</v>
      </c>
      <c r="D113" s="69">
        <v>11</v>
      </c>
      <c r="E113" s="69" t="s">
        <v>296</v>
      </c>
      <c r="F113" s="69" t="s">
        <v>297</v>
      </c>
      <c r="G113" s="69" t="s">
        <v>298</v>
      </c>
      <c r="H113" s="28" t="s">
        <v>153</v>
      </c>
      <c r="I113" s="24" t="s">
        <v>48</v>
      </c>
      <c r="J113" s="69" t="s">
        <v>299</v>
      </c>
      <c r="K113" s="72" t="s">
        <v>60</v>
      </c>
      <c r="L113" s="72"/>
      <c r="M113" s="73">
        <v>11935.23</v>
      </c>
      <c r="N113" s="73"/>
      <c r="O113" s="73">
        <v>11698.88</v>
      </c>
      <c r="P113" s="73"/>
      <c r="Q113" s="69" t="s">
        <v>300</v>
      </c>
      <c r="R113" s="69" t="s">
        <v>301</v>
      </c>
      <c r="S113" s="21"/>
    </row>
    <row r="114" spans="1:19" s="22" customFormat="1" ht="15" customHeight="1" x14ac:dyDescent="0.25">
      <c r="A114" s="76"/>
      <c r="B114" s="76"/>
      <c r="C114" s="76"/>
      <c r="D114" s="69"/>
      <c r="E114" s="69"/>
      <c r="F114" s="69"/>
      <c r="G114" s="69"/>
      <c r="H114" s="28" t="s">
        <v>47</v>
      </c>
      <c r="I114" s="24" t="s">
        <v>48</v>
      </c>
      <c r="J114" s="69"/>
      <c r="K114" s="72"/>
      <c r="L114" s="72"/>
      <c r="M114" s="73"/>
      <c r="N114" s="73"/>
      <c r="O114" s="73"/>
      <c r="P114" s="73"/>
      <c r="Q114" s="69"/>
      <c r="R114" s="69"/>
      <c r="S114" s="21"/>
    </row>
    <row r="115" spans="1:19" s="22" customFormat="1" ht="29.25" customHeight="1" x14ac:dyDescent="0.25">
      <c r="A115" s="76"/>
      <c r="B115" s="76"/>
      <c r="C115" s="76"/>
      <c r="D115" s="69"/>
      <c r="E115" s="69"/>
      <c r="F115" s="69"/>
      <c r="G115" s="69"/>
      <c r="H115" s="28" t="s">
        <v>93</v>
      </c>
      <c r="I115" s="24" t="s">
        <v>267</v>
      </c>
      <c r="J115" s="69"/>
      <c r="K115" s="72"/>
      <c r="L115" s="72"/>
      <c r="M115" s="73"/>
      <c r="N115" s="73"/>
      <c r="O115" s="73"/>
      <c r="P115" s="73"/>
      <c r="Q115" s="69"/>
      <c r="R115" s="69"/>
      <c r="S115" s="21"/>
    </row>
    <row r="116" spans="1:19" s="22" customFormat="1" ht="16.5" customHeight="1" x14ac:dyDescent="0.25">
      <c r="A116" s="76"/>
      <c r="B116" s="76"/>
      <c r="C116" s="76"/>
      <c r="D116" s="69"/>
      <c r="E116" s="69"/>
      <c r="F116" s="69"/>
      <c r="G116" s="69"/>
      <c r="H116" s="28" t="s">
        <v>53</v>
      </c>
      <c r="I116" s="24" t="s">
        <v>302</v>
      </c>
      <c r="J116" s="69"/>
      <c r="K116" s="69"/>
      <c r="L116" s="69"/>
      <c r="M116" s="76"/>
      <c r="N116" s="76"/>
      <c r="O116" s="76"/>
      <c r="P116" s="76"/>
      <c r="Q116" s="69"/>
      <c r="R116" s="69"/>
      <c r="S116" s="21"/>
    </row>
    <row r="117" spans="1:19" s="22" customFormat="1" ht="78.75" customHeight="1" x14ac:dyDescent="0.25">
      <c r="A117" s="35">
        <v>37</v>
      </c>
      <c r="B117" s="27" t="s">
        <v>116</v>
      </c>
      <c r="C117" s="27">
        <v>5</v>
      </c>
      <c r="D117" s="28">
        <v>11</v>
      </c>
      <c r="E117" s="28" t="s">
        <v>303</v>
      </c>
      <c r="F117" s="28" t="s">
        <v>304</v>
      </c>
      <c r="G117" s="30" t="s">
        <v>305</v>
      </c>
      <c r="H117" s="28" t="s">
        <v>306</v>
      </c>
      <c r="I117" s="24" t="s">
        <v>48</v>
      </c>
      <c r="J117" s="28" t="s">
        <v>307</v>
      </c>
      <c r="K117" s="25" t="s">
        <v>41</v>
      </c>
      <c r="L117" s="25"/>
      <c r="M117" s="29">
        <v>18000</v>
      </c>
      <c r="N117" s="29"/>
      <c r="O117" s="29">
        <v>18000</v>
      </c>
      <c r="P117" s="29"/>
      <c r="Q117" s="28" t="s">
        <v>308</v>
      </c>
      <c r="R117" s="28" t="s">
        <v>309</v>
      </c>
      <c r="S117" s="21"/>
    </row>
    <row r="118" spans="1:19" s="22" customFormat="1" ht="36.75" customHeight="1" x14ac:dyDescent="0.25">
      <c r="A118" s="77">
        <v>38</v>
      </c>
      <c r="B118" s="76" t="s">
        <v>116</v>
      </c>
      <c r="C118" s="76">
        <v>5</v>
      </c>
      <c r="D118" s="69">
        <v>11</v>
      </c>
      <c r="E118" s="69" t="s">
        <v>310</v>
      </c>
      <c r="F118" s="69" t="s">
        <v>311</v>
      </c>
      <c r="G118" s="89" t="s">
        <v>173</v>
      </c>
      <c r="H118" s="28" t="s">
        <v>120</v>
      </c>
      <c r="I118" s="24" t="s">
        <v>48</v>
      </c>
      <c r="J118" s="69" t="s">
        <v>312</v>
      </c>
      <c r="K118" s="72" t="s">
        <v>60</v>
      </c>
      <c r="L118" s="72"/>
      <c r="M118" s="73">
        <f>24102+3000</f>
        <v>27102</v>
      </c>
      <c r="N118" s="73"/>
      <c r="O118" s="73">
        <v>24102</v>
      </c>
      <c r="P118" s="73"/>
      <c r="Q118" s="69" t="s">
        <v>313</v>
      </c>
      <c r="R118" s="69" t="s">
        <v>314</v>
      </c>
      <c r="S118" s="21"/>
    </row>
    <row r="119" spans="1:19" s="22" customFormat="1" ht="34.5" customHeight="1" x14ac:dyDescent="0.25">
      <c r="A119" s="108"/>
      <c r="B119" s="76"/>
      <c r="C119" s="76"/>
      <c r="D119" s="69"/>
      <c r="E119" s="69"/>
      <c r="F119" s="69"/>
      <c r="G119" s="110"/>
      <c r="H119" s="28" t="s">
        <v>315</v>
      </c>
      <c r="I119" s="24" t="s">
        <v>316</v>
      </c>
      <c r="J119" s="69"/>
      <c r="K119" s="72"/>
      <c r="L119" s="72"/>
      <c r="M119" s="73"/>
      <c r="N119" s="73"/>
      <c r="O119" s="73"/>
      <c r="P119" s="73"/>
      <c r="Q119" s="69"/>
      <c r="R119" s="69"/>
      <c r="S119" s="21"/>
    </row>
    <row r="120" spans="1:19" s="22" customFormat="1" ht="42.75" customHeight="1" x14ac:dyDescent="0.25">
      <c r="A120" s="77">
        <v>39</v>
      </c>
      <c r="B120" s="76" t="s">
        <v>126</v>
      </c>
      <c r="C120" s="76">
        <v>5</v>
      </c>
      <c r="D120" s="69">
        <v>11</v>
      </c>
      <c r="E120" s="69" t="s">
        <v>317</v>
      </c>
      <c r="F120" s="69" t="s">
        <v>318</v>
      </c>
      <c r="G120" s="89" t="s">
        <v>281</v>
      </c>
      <c r="H120" s="28" t="s">
        <v>282</v>
      </c>
      <c r="I120" s="24" t="s">
        <v>48</v>
      </c>
      <c r="J120" s="69" t="s">
        <v>319</v>
      </c>
      <c r="K120" s="72" t="s">
        <v>60</v>
      </c>
      <c r="L120" s="72"/>
      <c r="M120" s="73">
        <f>6555.96+876</f>
        <v>7431.96</v>
      </c>
      <c r="N120" s="73"/>
      <c r="O120" s="73">
        <v>6555.96</v>
      </c>
      <c r="P120" s="73"/>
      <c r="Q120" s="69" t="s">
        <v>132</v>
      </c>
      <c r="R120" s="69" t="s">
        <v>133</v>
      </c>
      <c r="S120" s="21"/>
    </row>
    <row r="121" spans="1:19" s="22" customFormat="1" ht="57.75" customHeight="1" x14ac:dyDescent="0.25">
      <c r="A121" s="108"/>
      <c r="B121" s="76"/>
      <c r="C121" s="76"/>
      <c r="D121" s="69"/>
      <c r="E121" s="69"/>
      <c r="F121" s="69"/>
      <c r="G121" s="110"/>
      <c r="H121" s="28" t="s">
        <v>284</v>
      </c>
      <c r="I121" s="24" t="s">
        <v>101</v>
      </c>
      <c r="J121" s="69"/>
      <c r="K121" s="72"/>
      <c r="L121" s="72"/>
      <c r="M121" s="73"/>
      <c r="N121" s="73"/>
      <c r="O121" s="73"/>
      <c r="P121" s="73"/>
      <c r="Q121" s="69"/>
      <c r="R121" s="69"/>
      <c r="S121" s="21"/>
    </row>
    <row r="122" spans="1:19" s="22" customFormat="1" ht="42.75" customHeight="1" x14ac:dyDescent="0.25">
      <c r="A122" s="77">
        <v>40</v>
      </c>
      <c r="B122" s="76" t="s">
        <v>126</v>
      </c>
      <c r="C122" s="76">
        <v>2</v>
      </c>
      <c r="D122" s="69">
        <v>12</v>
      </c>
      <c r="E122" s="69" t="s">
        <v>320</v>
      </c>
      <c r="F122" s="69" t="s">
        <v>321</v>
      </c>
      <c r="G122" s="89" t="s">
        <v>322</v>
      </c>
      <c r="H122" s="28" t="s">
        <v>47</v>
      </c>
      <c r="I122" s="24" t="s">
        <v>48</v>
      </c>
      <c r="J122" s="69" t="s">
        <v>323</v>
      </c>
      <c r="K122" s="72" t="s">
        <v>41</v>
      </c>
      <c r="L122" s="72"/>
      <c r="M122" s="73">
        <f>8912.02+1968</f>
        <v>10880.02</v>
      </c>
      <c r="N122" s="73"/>
      <c r="O122" s="73">
        <v>8912.02</v>
      </c>
      <c r="P122" s="73"/>
      <c r="Q122" s="69" t="s">
        <v>132</v>
      </c>
      <c r="R122" s="69" t="s">
        <v>133</v>
      </c>
      <c r="S122" s="21"/>
    </row>
    <row r="123" spans="1:19" s="22" customFormat="1" ht="52.5" customHeight="1" x14ac:dyDescent="0.25">
      <c r="A123" s="108"/>
      <c r="B123" s="76"/>
      <c r="C123" s="76"/>
      <c r="D123" s="69"/>
      <c r="E123" s="69"/>
      <c r="F123" s="69"/>
      <c r="G123" s="110"/>
      <c r="H123" s="28" t="s">
        <v>324</v>
      </c>
      <c r="I123" s="24" t="s">
        <v>325</v>
      </c>
      <c r="J123" s="69"/>
      <c r="K123" s="72"/>
      <c r="L123" s="72"/>
      <c r="M123" s="73"/>
      <c r="N123" s="73"/>
      <c r="O123" s="73"/>
      <c r="P123" s="73"/>
      <c r="Q123" s="69"/>
      <c r="R123" s="69"/>
      <c r="S123" s="21"/>
    </row>
    <row r="124" spans="1:19" s="22" customFormat="1" ht="43.5" customHeight="1" x14ac:dyDescent="0.25">
      <c r="A124" s="77">
        <v>41</v>
      </c>
      <c r="B124" s="76" t="s">
        <v>116</v>
      </c>
      <c r="C124" s="76">
        <v>1</v>
      </c>
      <c r="D124" s="69">
        <v>13</v>
      </c>
      <c r="E124" s="69" t="s">
        <v>326</v>
      </c>
      <c r="F124" s="69" t="s">
        <v>327</v>
      </c>
      <c r="G124" s="89" t="s">
        <v>328</v>
      </c>
      <c r="H124" s="28" t="s">
        <v>153</v>
      </c>
      <c r="I124" s="24" t="s">
        <v>48</v>
      </c>
      <c r="J124" s="69" t="s">
        <v>329</v>
      </c>
      <c r="K124" s="72" t="s">
        <v>41</v>
      </c>
      <c r="L124" s="72"/>
      <c r="M124" s="73">
        <f>36008.51+5774.85</f>
        <v>41783.360000000001</v>
      </c>
      <c r="N124" s="73"/>
      <c r="O124" s="73">
        <v>36008.51</v>
      </c>
      <c r="P124" s="73"/>
      <c r="Q124" s="69" t="s">
        <v>330</v>
      </c>
      <c r="R124" s="69" t="s">
        <v>331</v>
      </c>
      <c r="S124" s="21"/>
    </row>
    <row r="125" spans="1:19" s="22" customFormat="1" ht="21.75" customHeight="1" x14ac:dyDescent="0.25">
      <c r="A125" s="108"/>
      <c r="B125" s="76"/>
      <c r="C125" s="76"/>
      <c r="D125" s="69"/>
      <c r="E125" s="69"/>
      <c r="F125" s="69"/>
      <c r="G125" s="110"/>
      <c r="H125" s="28" t="s">
        <v>100</v>
      </c>
      <c r="I125" s="24" t="s">
        <v>332</v>
      </c>
      <c r="J125" s="69"/>
      <c r="K125" s="72"/>
      <c r="L125" s="72"/>
      <c r="M125" s="73"/>
      <c r="N125" s="73"/>
      <c r="O125" s="73"/>
      <c r="P125" s="73"/>
      <c r="Q125" s="69"/>
      <c r="R125" s="69"/>
      <c r="S125" s="21"/>
    </row>
    <row r="126" spans="1:19" s="22" customFormat="1" ht="23.25" customHeight="1" x14ac:dyDescent="0.25">
      <c r="A126" s="108"/>
      <c r="B126" s="76"/>
      <c r="C126" s="76"/>
      <c r="D126" s="69"/>
      <c r="E126" s="69"/>
      <c r="F126" s="69"/>
      <c r="G126" s="110"/>
      <c r="H126" s="28" t="s">
        <v>53</v>
      </c>
      <c r="I126" s="24" t="s">
        <v>239</v>
      </c>
      <c r="J126" s="69"/>
      <c r="K126" s="72"/>
      <c r="L126" s="72"/>
      <c r="M126" s="73"/>
      <c r="N126" s="73"/>
      <c r="O126" s="73"/>
      <c r="P126" s="73"/>
      <c r="Q126" s="69"/>
      <c r="R126" s="69"/>
      <c r="S126" s="21"/>
    </row>
    <row r="127" spans="1:19" s="22" customFormat="1" ht="31.5" customHeight="1" x14ac:dyDescent="0.25">
      <c r="A127" s="109"/>
      <c r="B127" s="98"/>
      <c r="C127" s="98"/>
      <c r="D127" s="75"/>
      <c r="E127" s="75"/>
      <c r="F127" s="75"/>
      <c r="G127" s="111"/>
      <c r="H127" s="28" t="s">
        <v>259</v>
      </c>
      <c r="I127" s="24" t="s">
        <v>333</v>
      </c>
      <c r="J127" s="75"/>
      <c r="K127" s="69"/>
      <c r="L127" s="75"/>
      <c r="M127" s="98"/>
      <c r="N127" s="98"/>
      <c r="O127" s="98"/>
      <c r="P127" s="98"/>
      <c r="Q127" s="69"/>
      <c r="R127" s="69"/>
      <c r="S127" s="21"/>
    </row>
    <row r="128" spans="1:19" s="22" customFormat="1" ht="59.25" customHeight="1" x14ac:dyDescent="0.25">
      <c r="A128" s="76">
        <v>42</v>
      </c>
      <c r="B128" s="76" t="s">
        <v>55</v>
      </c>
      <c r="C128" s="76">
        <v>1.3</v>
      </c>
      <c r="D128" s="69">
        <v>13</v>
      </c>
      <c r="E128" s="69" t="s">
        <v>334</v>
      </c>
      <c r="F128" s="69" t="s">
        <v>335</v>
      </c>
      <c r="G128" s="69" t="s">
        <v>180</v>
      </c>
      <c r="H128" s="28" t="s">
        <v>147</v>
      </c>
      <c r="I128" s="24" t="s">
        <v>48</v>
      </c>
      <c r="J128" s="69" t="s">
        <v>336</v>
      </c>
      <c r="K128" s="72" t="s">
        <v>60</v>
      </c>
      <c r="L128" s="72"/>
      <c r="M128" s="73">
        <f>6517.15+2842.5</f>
        <v>9359.65</v>
      </c>
      <c r="N128" s="73"/>
      <c r="O128" s="73">
        <v>5905.31</v>
      </c>
      <c r="P128" s="73"/>
      <c r="Q128" s="69" t="s">
        <v>132</v>
      </c>
      <c r="R128" s="69" t="s">
        <v>133</v>
      </c>
      <c r="S128" s="21"/>
    </row>
    <row r="129" spans="1:19" s="22" customFormat="1" ht="56.25" customHeight="1" x14ac:dyDescent="0.25">
      <c r="A129" s="76"/>
      <c r="B129" s="76"/>
      <c r="C129" s="76"/>
      <c r="D129" s="69"/>
      <c r="E129" s="69"/>
      <c r="F129" s="69"/>
      <c r="G129" s="69"/>
      <c r="H129" s="28" t="s">
        <v>182</v>
      </c>
      <c r="I129" s="24" t="s">
        <v>337</v>
      </c>
      <c r="J129" s="69"/>
      <c r="K129" s="72"/>
      <c r="L129" s="72"/>
      <c r="M129" s="73"/>
      <c r="N129" s="73"/>
      <c r="O129" s="73"/>
      <c r="P129" s="73"/>
      <c r="Q129" s="69"/>
      <c r="R129" s="69"/>
      <c r="S129" s="21"/>
    </row>
    <row r="130" spans="1:19" s="22" customFormat="1" ht="53.25" customHeight="1" x14ac:dyDescent="0.25">
      <c r="A130" s="76"/>
      <c r="B130" s="76"/>
      <c r="C130" s="76"/>
      <c r="D130" s="69"/>
      <c r="E130" s="69"/>
      <c r="F130" s="69"/>
      <c r="G130" s="69"/>
      <c r="H130" s="28" t="s">
        <v>100</v>
      </c>
      <c r="I130" s="24" t="s">
        <v>216</v>
      </c>
      <c r="J130" s="69"/>
      <c r="K130" s="72"/>
      <c r="L130" s="72"/>
      <c r="M130" s="73"/>
      <c r="N130" s="73"/>
      <c r="O130" s="73"/>
      <c r="P130" s="73"/>
      <c r="Q130" s="69"/>
      <c r="R130" s="69"/>
      <c r="S130" s="21"/>
    </row>
    <row r="131" spans="1:19" s="22" customFormat="1" ht="28.5" customHeight="1" x14ac:dyDescent="0.25">
      <c r="A131" s="77">
        <v>43</v>
      </c>
      <c r="B131" s="76" t="s">
        <v>184</v>
      </c>
      <c r="C131" s="76">
        <v>1</v>
      </c>
      <c r="D131" s="69">
        <v>13</v>
      </c>
      <c r="E131" s="69" t="s">
        <v>338</v>
      </c>
      <c r="F131" s="69" t="s">
        <v>339</v>
      </c>
      <c r="G131" s="89" t="s">
        <v>203</v>
      </c>
      <c r="H131" s="28" t="s">
        <v>140</v>
      </c>
      <c r="I131" s="24" t="s">
        <v>48</v>
      </c>
      <c r="J131" s="69" t="s">
        <v>340</v>
      </c>
      <c r="K131" s="72" t="s">
        <v>60</v>
      </c>
      <c r="L131" s="72"/>
      <c r="M131" s="73">
        <f>16834.5+3147.04</f>
        <v>19981.54</v>
      </c>
      <c r="N131" s="73"/>
      <c r="O131" s="73">
        <v>16834.5</v>
      </c>
      <c r="P131" s="73"/>
      <c r="Q131" s="69" t="s">
        <v>233</v>
      </c>
      <c r="R131" s="69" t="s">
        <v>234</v>
      </c>
      <c r="S131" s="21"/>
    </row>
    <row r="132" spans="1:19" s="22" customFormat="1" ht="51.75" customHeight="1" x14ac:dyDescent="0.25">
      <c r="A132" s="108"/>
      <c r="B132" s="76"/>
      <c r="C132" s="76"/>
      <c r="D132" s="69"/>
      <c r="E132" s="69"/>
      <c r="F132" s="69"/>
      <c r="G132" s="110"/>
      <c r="H132" s="28" t="s">
        <v>142</v>
      </c>
      <c r="I132" s="24" t="s">
        <v>101</v>
      </c>
      <c r="J132" s="69"/>
      <c r="K132" s="72"/>
      <c r="L132" s="72"/>
      <c r="M132" s="73"/>
      <c r="N132" s="73"/>
      <c r="O132" s="73"/>
      <c r="P132" s="73"/>
      <c r="Q132" s="69"/>
      <c r="R132" s="69"/>
      <c r="S132" s="21"/>
    </row>
    <row r="133" spans="1:19" s="22" customFormat="1" ht="65.25" customHeight="1" x14ac:dyDescent="0.25">
      <c r="A133" s="77">
        <v>44</v>
      </c>
      <c r="B133" s="76" t="s">
        <v>116</v>
      </c>
      <c r="C133" s="76">
        <v>1.3</v>
      </c>
      <c r="D133" s="69">
        <v>13</v>
      </c>
      <c r="E133" s="69" t="s">
        <v>341</v>
      </c>
      <c r="F133" s="69" t="s">
        <v>342</v>
      </c>
      <c r="G133" s="89" t="s">
        <v>343</v>
      </c>
      <c r="H133" s="28" t="s">
        <v>153</v>
      </c>
      <c r="I133" s="24" t="s">
        <v>48</v>
      </c>
      <c r="J133" s="69" t="s">
        <v>344</v>
      </c>
      <c r="K133" s="72" t="s">
        <v>60</v>
      </c>
      <c r="L133" s="72"/>
      <c r="M133" s="73">
        <f>36827+19000</f>
        <v>55827</v>
      </c>
      <c r="N133" s="73"/>
      <c r="O133" s="73">
        <v>36827</v>
      </c>
      <c r="P133" s="73"/>
      <c r="Q133" s="69" t="s">
        <v>345</v>
      </c>
      <c r="R133" s="69" t="s">
        <v>346</v>
      </c>
      <c r="S133" s="21"/>
    </row>
    <row r="134" spans="1:19" s="22" customFormat="1" ht="21" customHeight="1" x14ac:dyDescent="0.25">
      <c r="A134" s="108"/>
      <c r="B134" s="76"/>
      <c r="C134" s="76"/>
      <c r="D134" s="69"/>
      <c r="E134" s="69"/>
      <c r="F134" s="69"/>
      <c r="G134" s="110"/>
      <c r="H134" s="28" t="s">
        <v>53</v>
      </c>
      <c r="I134" s="24" t="s">
        <v>99</v>
      </c>
      <c r="J134" s="69"/>
      <c r="K134" s="72"/>
      <c r="L134" s="72"/>
      <c r="M134" s="73"/>
      <c r="N134" s="73"/>
      <c r="O134" s="73"/>
      <c r="P134" s="73"/>
      <c r="Q134" s="69"/>
      <c r="R134" s="69"/>
      <c r="S134" s="21"/>
    </row>
    <row r="135" spans="1:19" s="22" customFormat="1" ht="24" customHeight="1" x14ac:dyDescent="0.25">
      <c r="A135" s="108"/>
      <c r="B135" s="76"/>
      <c r="C135" s="76"/>
      <c r="D135" s="69"/>
      <c r="E135" s="69"/>
      <c r="F135" s="69"/>
      <c r="G135" s="110"/>
      <c r="H135" s="28" t="s">
        <v>47</v>
      </c>
      <c r="I135" s="24" t="s">
        <v>103</v>
      </c>
      <c r="J135" s="69"/>
      <c r="K135" s="72"/>
      <c r="L135" s="72"/>
      <c r="M135" s="73"/>
      <c r="N135" s="73"/>
      <c r="O135" s="73"/>
      <c r="P135" s="73"/>
      <c r="Q135" s="69"/>
      <c r="R135" s="69"/>
      <c r="S135" s="21"/>
    </row>
    <row r="136" spans="1:19" s="22" customFormat="1" ht="30" customHeight="1" x14ac:dyDescent="0.25">
      <c r="A136" s="109"/>
      <c r="B136" s="98"/>
      <c r="C136" s="98"/>
      <c r="D136" s="75"/>
      <c r="E136" s="75"/>
      <c r="F136" s="75"/>
      <c r="G136" s="111"/>
      <c r="H136" s="41" t="s">
        <v>93</v>
      </c>
      <c r="I136" s="27">
        <v>15</v>
      </c>
      <c r="J136" s="75"/>
      <c r="K136" s="75"/>
      <c r="L136" s="75"/>
      <c r="M136" s="98"/>
      <c r="N136" s="98"/>
      <c r="O136" s="98"/>
      <c r="P136" s="98"/>
      <c r="Q136" s="69"/>
      <c r="R136" s="69"/>
      <c r="S136" s="21"/>
    </row>
    <row r="137" spans="1:19" s="22" customFormat="1" ht="15" customHeight="1" x14ac:dyDescent="0.25">
      <c r="A137" s="95"/>
      <c r="B137" s="98"/>
      <c r="C137" s="98"/>
      <c r="D137" s="75"/>
      <c r="E137" s="75"/>
      <c r="F137" s="75"/>
      <c r="G137" s="94"/>
      <c r="H137" s="28" t="s">
        <v>102</v>
      </c>
      <c r="I137" s="24" t="s">
        <v>103</v>
      </c>
      <c r="J137" s="75"/>
      <c r="K137" s="75"/>
      <c r="L137" s="75"/>
      <c r="M137" s="98"/>
      <c r="N137" s="98"/>
      <c r="O137" s="98"/>
      <c r="P137" s="98"/>
      <c r="Q137" s="75"/>
      <c r="R137" s="75"/>
      <c r="S137" s="21"/>
    </row>
    <row r="138" spans="1:19" s="22" customFormat="1" ht="37.5" customHeight="1" x14ac:dyDescent="0.25">
      <c r="A138" s="76">
        <v>45</v>
      </c>
      <c r="B138" s="76" t="s">
        <v>347</v>
      </c>
      <c r="C138" s="76">
        <v>1.3</v>
      </c>
      <c r="D138" s="69">
        <v>13</v>
      </c>
      <c r="E138" s="69" t="s">
        <v>348</v>
      </c>
      <c r="F138" s="69" t="s">
        <v>349</v>
      </c>
      <c r="G138" s="69" t="s">
        <v>165</v>
      </c>
      <c r="H138" s="28" t="s">
        <v>147</v>
      </c>
      <c r="I138" s="24" t="s">
        <v>48</v>
      </c>
      <c r="J138" s="69" t="s">
        <v>350</v>
      </c>
      <c r="K138" s="72" t="s">
        <v>41</v>
      </c>
      <c r="L138" s="72"/>
      <c r="M138" s="73">
        <f>4989.84+758</f>
        <v>5747.84</v>
      </c>
      <c r="N138" s="73"/>
      <c r="O138" s="73">
        <v>4837.8100000000004</v>
      </c>
      <c r="P138" s="73"/>
      <c r="Q138" s="69" t="s">
        <v>132</v>
      </c>
      <c r="R138" s="69" t="s">
        <v>133</v>
      </c>
      <c r="S138" s="21"/>
    </row>
    <row r="139" spans="1:19" s="22" customFormat="1" ht="64.5" customHeight="1" x14ac:dyDescent="0.25">
      <c r="A139" s="76"/>
      <c r="B139" s="76"/>
      <c r="C139" s="76"/>
      <c r="D139" s="69"/>
      <c r="E139" s="69"/>
      <c r="F139" s="69"/>
      <c r="G139" s="69"/>
      <c r="H139" s="28" t="s">
        <v>182</v>
      </c>
      <c r="I139" s="24" t="s">
        <v>351</v>
      </c>
      <c r="J139" s="69"/>
      <c r="K139" s="72"/>
      <c r="L139" s="72"/>
      <c r="M139" s="73"/>
      <c r="N139" s="73"/>
      <c r="O139" s="73"/>
      <c r="P139" s="73"/>
      <c r="Q139" s="69"/>
      <c r="R139" s="69"/>
      <c r="S139" s="21"/>
    </row>
    <row r="140" spans="1:19" s="22" customFormat="1" ht="16.5" customHeight="1" x14ac:dyDescent="0.25">
      <c r="A140" s="76">
        <v>46</v>
      </c>
      <c r="B140" s="76" t="s">
        <v>184</v>
      </c>
      <c r="C140" s="76">
        <v>3</v>
      </c>
      <c r="D140" s="69">
        <v>13</v>
      </c>
      <c r="E140" s="69" t="s">
        <v>352</v>
      </c>
      <c r="F140" s="69" t="s">
        <v>353</v>
      </c>
      <c r="G140" s="69" t="s">
        <v>354</v>
      </c>
      <c r="H140" s="28" t="s">
        <v>147</v>
      </c>
      <c r="I140" s="24" t="s">
        <v>48</v>
      </c>
      <c r="J140" s="69" t="s">
        <v>355</v>
      </c>
      <c r="K140" s="72" t="s">
        <v>41</v>
      </c>
      <c r="L140" s="72"/>
      <c r="M140" s="73">
        <f>24806.65+2786.1</f>
        <v>27592.75</v>
      </c>
      <c r="N140" s="73"/>
      <c r="O140" s="73">
        <v>19104.669999999998</v>
      </c>
      <c r="P140" s="73"/>
      <c r="Q140" s="69" t="s">
        <v>175</v>
      </c>
      <c r="R140" s="69" t="s">
        <v>176</v>
      </c>
      <c r="S140" s="21"/>
    </row>
    <row r="141" spans="1:19" s="22" customFormat="1" ht="32.25" customHeight="1" x14ac:dyDescent="0.25">
      <c r="A141" s="76"/>
      <c r="B141" s="76"/>
      <c r="C141" s="76"/>
      <c r="D141" s="69"/>
      <c r="E141" s="69"/>
      <c r="F141" s="69"/>
      <c r="G141" s="69"/>
      <c r="H141" s="28" t="s">
        <v>149</v>
      </c>
      <c r="I141" s="24" t="s">
        <v>356</v>
      </c>
      <c r="J141" s="69"/>
      <c r="K141" s="72"/>
      <c r="L141" s="72"/>
      <c r="M141" s="73"/>
      <c r="N141" s="73"/>
      <c r="O141" s="73"/>
      <c r="P141" s="73"/>
      <c r="Q141" s="69"/>
      <c r="R141" s="69"/>
      <c r="S141" s="21"/>
    </row>
    <row r="142" spans="1:19" s="22" customFormat="1" ht="51" customHeight="1" x14ac:dyDescent="0.25">
      <c r="A142" s="76"/>
      <c r="B142" s="76"/>
      <c r="C142" s="76"/>
      <c r="D142" s="69"/>
      <c r="E142" s="69"/>
      <c r="F142" s="69"/>
      <c r="G142" s="69"/>
      <c r="H142" s="28" t="s">
        <v>357</v>
      </c>
      <c r="I142" s="24" t="s">
        <v>356</v>
      </c>
      <c r="J142" s="69"/>
      <c r="K142" s="72"/>
      <c r="L142" s="72"/>
      <c r="M142" s="73"/>
      <c r="N142" s="73"/>
      <c r="O142" s="73"/>
      <c r="P142" s="73"/>
      <c r="Q142" s="69"/>
      <c r="R142" s="69"/>
      <c r="S142" s="21"/>
    </row>
    <row r="143" spans="1:19" s="22" customFormat="1" ht="71.25" customHeight="1" x14ac:dyDescent="0.25">
      <c r="A143" s="76">
        <v>47</v>
      </c>
      <c r="B143" s="76" t="s">
        <v>116</v>
      </c>
      <c r="C143" s="76">
        <v>1.3</v>
      </c>
      <c r="D143" s="69">
        <v>13</v>
      </c>
      <c r="E143" s="69" t="s">
        <v>358</v>
      </c>
      <c r="F143" s="69" t="s">
        <v>359</v>
      </c>
      <c r="G143" s="69" t="s">
        <v>360</v>
      </c>
      <c r="H143" s="28" t="s">
        <v>153</v>
      </c>
      <c r="I143" s="24" t="s">
        <v>48</v>
      </c>
      <c r="J143" s="69" t="s">
        <v>361</v>
      </c>
      <c r="K143" s="72" t="s">
        <v>41</v>
      </c>
      <c r="L143" s="72"/>
      <c r="M143" s="73">
        <f>18700+4360</f>
        <v>23060</v>
      </c>
      <c r="N143" s="73"/>
      <c r="O143" s="73">
        <v>18690</v>
      </c>
      <c r="P143" s="73"/>
      <c r="Q143" s="69" t="s">
        <v>345</v>
      </c>
      <c r="R143" s="69" t="s">
        <v>346</v>
      </c>
      <c r="S143" s="21"/>
    </row>
    <row r="144" spans="1:19" s="22" customFormat="1" ht="36.75" customHeight="1" x14ac:dyDescent="0.25">
      <c r="A144" s="76"/>
      <c r="B144" s="76"/>
      <c r="C144" s="76"/>
      <c r="D144" s="69"/>
      <c r="E144" s="69"/>
      <c r="F144" s="69"/>
      <c r="G144" s="69"/>
      <c r="H144" s="28" t="s">
        <v>362</v>
      </c>
      <c r="I144" s="27">
        <v>2</v>
      </c>
      <c r="J144" s="69"/>
      <c r="K144" s="72"/>
      <c r="L144" s="72"/>
      <c r="M144" s="73"/>
      <c r="N144" s="73"/>
      <c r="O144" s="73"/>
      <c r="P144" s="73"/>
      <c r="Q144" s="69"/>
      <c r="R144" s="69"/>
      <c r="S144" s="21"/>
    </row>
    <row r="145" spans="1:19" s="22" customFormat="1" ht="24.75" customHeight="1" x14ac:dyDescent="0.25">
      <c r="A145" s="76"/>
      <c r="B145" s="76"/>
      <c r="C145" s="76"/>
      <c r="D145" s="69"/>
      <c r="E145" s="69"/>
      <c r="F145" s="69"/>
      <c r="G145" s="69"/>
      <c r="H145" s="28" t="s">
        <v>53</v>
      </c>
      <c r="I145" s="24" t="s">
        <v>101</v>
      </c>
      <c r="J145" s="69"/>
      <c r="K145" s="72"/>
      <c r="L145" s="72"/>
      <c r="M145" s="73"/>
      <c r="N145" s="73"/>
      <c r="O145" s="73"/>
      <c r="P145" s="73"/>
      <c r="Q145" s="69"/>
      <c r="R145" s="69"/>
      <c r="S145" s="21"/>
    </row>
    <row r="146" spans="1:19" s="22" customFormat="1" ht="54" customHeight="1" x14ac:dyDescent="0.25">
      <c r="A146" s="76"/>
      <c r="B146" s="76"/>
      <c r="C146" s="76"/>
      <c r="D146" s="69"/>
      <c r="E146" s="69"/>
      <c r="F146" s="69"/>
      <c r="G146" s="69"/>
      <c r="H146" s="28" t="s">
        <v>102</v>
      </c>
      <c r="I146" s="24" t="s">
        <v>103</v>
      </c>
      <c r="J146" s="69"/>
      <c r="K146" s="69"/>
      <c r="L146" s="69"/>
      <c r="M146" s="76"/>
      <c r="N146" s="76"/>
      <c r="O146" s="76"/>
      <c r="P146" s="76"/>
      <c r="Q146" s="69"/>
      <c r="R146" s="69"/>
      <c r="S146" s="21"/>
    </row>
    <row r="147" spans="1:19" s="18" customFormat="1" ht="112.5" customHeight="1" x14ac:dyDescent="0.25">
      <c r="A147" s="12">
        <v>48</v>
      </c>
      <c r="B147" s="27" t="s">
        <v>34</v>
      </c>
      <c r="C147" s="27">
        <v>1.2</v>
      </c>
      <c r="D147" s="13">
        <v>3</v>
      </c>
      <c r="E147" s="13" t="s">
        <v>363</v>
      </c>
      <c r="F147" s="28" t="s">
        <v>364</v>
      </c>
      <c r="G147" s="13" t="s">
        <v>365</v>
      </c>
      <c r="H147" s="13" t="s">
        <v>366</v>
      </c>
      <c r="I147" s="14" t="s">
        <v>367</v>
      </c>
      <c r="J147" s="13" t="s">
        <v>40</v>
      </c>
      <c r="K147" s="15"/>
      <c r="L147" s="15" t="s">
        <v>41</v>
      </c>
      <c r="M147" s="16"/>
      <c r="N147" s="16">
        <v>40000</v>
      </c>
      <c r="O147" s="16"/>
      <c r="P147" s="16">
        <v>40000</v>
      </c>
      <c r="Q147" s="13" t="s">
        <v>42</v>
      </c>
      <c r="R147" s="13" t="s">
        <v>43</v>
      </c>
      <c r="S147" s="17"/>
    </row>
    <row r="148" spans="1:19" s="18" customFormat="1" ht="72" customHeight="1" x14ac:dyDescent="0.25">
      <c r="A148" s="106">
        <v>49</v>
      </c>
      <c r="B148" s="76" t="s">
        <v>34</v>
      </c>
      <c r="C148" s="106">
        <v>1.2</v>
      </c>
      <c r="D148" s="98">
        <v>3</v>
      </c>
      <c r="E148" s="75" t="s">
        <v>368</v>
      </c>
      <c r="F148" s="107" t="s">
        <v>369</v>
      </c>
      <c r="G148" s="98" t="s">
        <v>370</v>
      </c>
      <c r="H148" s="13" t="s">
        <v>371</v>
      </c>
      <c r="I148" s="14" t="s">
        <v>372</v>
      </c>
      <c r="J148" s="75" t="s">
        <v>373</v>
      </c>
      <c r="K148" s="104"/>
      <c r="L148" s="98" t="s">
        <v>41</v>
      </c>
      <c r="M148" s="104"/>
      <c r="N148" s="105">
        <v>160000</v>
      </c>
      <c r="O148" s="104"/>
      <c r="P148" s="105">
        <v>160000</v>
      </c>
      <c r="Q148" s="75" t="s">
        <v>42</v>
      </c>
      <c r="R148" s="75" t="s">
        <v>43</v>
      </c>
      <c r="S148" s="17"/>
    </row>
    <row r="149" spans="1:19" s="18" customFormat="1" ht="72" customHeight="1" x14ac:dyDescent="0.25">
      <c r="A149" s="95"/>
      <c r="B149" s="76"/>
      <c r="C149" s="95"/>
      <c r="D149" s="98"/>
      <c r="E149" s="75"/>
      <c r="F149" s="94"/>
      <c r="G149" s="98"/>
      <c r="H149" s="13" t="s">
        <v>374</v>
      </c>
      <c r="I149" s="14" t="s">
        <v>375</v>
      </c>
      <c r="J149" s="75"/>
      <c r="K149" s="104"/>
      <c r="L149" s="98"/>
      <c r="M149" s="104"/>
      <c r="N149" s="98"/>
      <c r="O149" s="104"/>
      <c r="P149" s="98"/>
      <c r="Q149" s="75"/>
      <c r="R149" s="75"/>
      <c r="S149" s="17"/>
    </row>
    <row r="150" spans="1:19" s="18" customFormat="1" ht="72" customHeight="1" x14ac:dyDescent="0.25">
      <c r="A150" s="106">
        <v>50</v>
      </c>
      <c r="B150" s="76" t="s">
        <v>34</v>
      </c>
      <c r="C150" s="106">
        <v>5</v>
      </c>
      <c r="D150" s="98">
        <v>4</v>
      </c>
      <c r="E150" s="75" t="s">
        <v>376</v>
      </c>
      <c r="F150" s="107" t="s">
        <v>377</v>
      </c>
      <c r="G150" s="98" t="s">
        <v>370</v>
      </c>
      <c r="H150" s="13" t="s">
        <v>371</v>
      </c>
      <c r="I150" s="14" t="s">
        <v>48</v>
      </c>
      <c r="J150" s="75" t="s">
        <v>378</v>
      </c>
      <c r="K150" s="104"/>
      <c r="L150" s="98" t="s">
        <v>41</v>
      </c>
      <c r="M150" s="104"/>
      <c r="N150" s="105">
        <v>80000</v>
      </c>
      <c r="O150" s="104"/>
      <c r="P150" s="105">
        <v>80000</v>
      </c>
      <c r="Q150" s="75" t="s">
        <v>42</v>
      </c>
      <c r="R150" s="75" t="s">
        <v>43</v>
      </c>
      <c r="S150" s="17"/>
    </row>
    <row r="151" spans="1:19" s="18" customFormat="1" ht="72" customHeight="1" x14ac:dyDescent="0.25">
      <c r="A151" s="95"/>
      <c r="B151" s="76"/>
      <c r="C151" s="95"/>
      <c r="D151" s="98"/>
      <c r="E151" s="75"/>
      <c r="F151" s="94"/>
      <c r="G151" s="98"/>
      <c r="H151" s="13" t="s">
        <v>374</v>
      </c>
      <c r="I151" s="14" t="s">
        <v>379</v>
      </c>
      <c r="J151" s="75"/>
      <c r="K151" s="104"/>
      <c r="L151" s="98"/>
      <c r="M151" s="104"/>
      <c r="N151" s="98"/>
      <c r="O151" s="104"/>
      <c r="P151" s="98"/>
      <c r="Q151" s="75"/>
      <c r="R151" s="75"/>
      <c r="S151" s="17"/>
    </row>
    <row r="152" spans="1:19" s="18" customFormat="1" ht="72" customHeight="1" x14ac:dyDescent="0.25">
      <c r="A152" s="106">
        <v>51</v>
      </c>
      <c r="B152" s="76" t="s">
        <v>34</v>
      </c>
      <c r="C152" s="106">
        <v>5</v>
      </c>
      <c r="D152" s="98">
        <v>4</v>
      </c>
      <c r="E152" s="69" t="s">
        <v>380</v>
      </c>
      <c r="F152" s="89" t="s">
        <v>381</v>
      </c>
      <c r="G152" s="98" t="s">
        <v>382</v>
      </c>
      <c r="H152" s="13" t="s">
        <v>383</v>
      </c>
      <c r="I152" s="14" t="s">
        <v>372</v>
      </c>
      <c r="J152" s="75" t="s">
        <v>378</v>
      </c>
      <c r="K152" s="104"/>
      <c r="L152" s="98" t="s">
        <v>41</v>
      </c>
      <c r="M152" s="104"/>
      <c r="N152" s="105">
        <v>20000</v>
      </c>
      <c r="O152" s="104"/>
      <c r="P152" s="105">
        <v>20000</v>
      </c>
      <c r="Q152" s="75" t="s">
        <v>42</v>
      </c>
      <c r="R152" s="75" t="s">
        <v>43</v>
      </c>
      <c r="S152" s="17"/>
    </row>
    <row r="153" spans="1:19" s="18" customFormat="1" ht="72" customHeight="1" x14ac:dyDescent="0.25">
      <c r="A153" s="95"/>
      <c r="B153" s="76"/>
      <c r="C153" s="95"/>
      <c r="D153" s="98"/>
      <c r="E153" s="69"/>
      <c r="F153" s="90"/>
      <c r="G153" s="98"/>
      <c r="H153" s="13" t="s">
        <v>384</v>
      </c>
      <c r="I153" s="14" t="s">
        <v>385</v>
      </c>
      <c r="J153" s="75"/>
      <c r="K153" s="104"/>
      <c r="L153" s="98"/>
      <c r="M153" s="104"/>
      <c r="N153" s="98"/>
      <c r="O153" s="104"/>
      <c r="P153" s="98"/>
      <c r="Q153" s="75"/>
      <c r="R153" s="75"/>
      <c r="S153" s="17"/>
    </row>
    <row r="154" spans="1:19" s="22" customFormat="1" ht="126" customHeight="1" x14ac:dyDescent="0.25">
      <c r="A154" s="27">
        <v>52</v>
      </c>
      <c r="B154" s="27" t="s">
        <v>34</v>
      </c>
      <c r="C154" s="27">
        <v>1</v>
      </c>
      <c r="D154" s="27">
        <v>6</v>
      </c>
      <c r="E154" s="28" t="s">
        <v>386</v>
      </c>
      <c r="F154" s="28" t="s">
        <v>387</v>
      </c>
      <c r="G154" s="27" t="s">
        <v>388</v>
      </c>
      <c r="H154" s="28" t="s">
        <v>389</v>
      </c>
      <c r="I154" s="24" t="s">
        <v>390</v>
      </c>
      <c r="J154" s="28" t="s">
        <v>391</v>
      </c>
      <c r="K154" s="42"/>
      <c r="L154" s="27" t="s">
        <v>50</v>
      </c>
      <c r="M154" s="42"/>
      <c r="N154" s="29">
        <v>15000</v>
      </c>
      <c r="O154" s="42"/>
      <c r="P154" s="29">
        <v>15000</v>
      </c>
      <c r="Q154" s="28" t="s">
        <v>42</v>
      </c>
      <c r="R154" s="28" t="s">
        <v>43</v>
      </c>
      <c r="S154" s="21"/>
    </row>
    <row r="155" spans="1:19" s="18" customFormat="1" ht="52.5" customHeight="1" x14ac:dyDescent="0.25">
      <c r="A155" s="77">
        <v>53</v>
      </c>
      <c r="B155" s="77" t="s">
        <v>34</v>
      </c>
      <c r="C155" s="77">
        <v>1</v>
      </c>
      <c r="D155" s="89">
        <v>9</v>
      </c>
      <c r="E155" s="89" t="s">
        <v>44</v>
      </c>
      <c r="F155" s="89" t="s">
        <v>45</v>
      </c>
      <c r="G155" s="89" t="s">
        <v>46</v>
      </c>
      <c r="H155" s="28" t="s">
        <v>392</v>
      </c>
      <c r="I155" s="43">
        <v>1</v>
      </c>
      <c r="J155" s="89" t="s">
        <v>49</v>
      </c>
      <c r="K155" s="96"/>
      <c r="L155" s="92" t="s">
        <v>50</v>
      </c>
      <c r="M155" s="93"/>
      <c r="N155" s="93">
        <v>40000</v>
      </c>
      <c r="O155" s="93"/>
      <c r="P155" s="93">
        <v>40000</v>
      </c>
      <c r="Q155" s="89" t="s">
        <v>42</v>
      </c>
      <c r="R155" s="89" t="s">
        <v>43</v>
      </c>
      <c r="S155" s="17"/>
    </row>
    <row r="156" spans="1:19" s="18" customFormat="1" ht="62.25" customHeight="1" x14ac:dyDescent="0.25">
      <c r="A156" s="95"/>
      <c r="B156" s="91"/>
      <c r="C156" s="91"/>
      <c r="D156" s="90"/>
      <c r="E156" s="90"/>
      <c r="F156" s="90"/>
      <c r="G156" s="94"/>
      <c r="H156" s="28" t="s">
        <v>393</v>
      </c>
      <c r="I156" s="26" t="s">
        <v>52</v>
      </c>
      <c r="J156" s="90"/>
      <c r="K156" s="103"/>
      <c r="L156" s="94"/>
      <c r="M156" s="95"/>
      <c r="N156" s="95"/>
      <c r="O156" s="95"/>
      <c r="P156" s="95"/>
      <c r="Q156" s="90"/>
      <c r="R156" s="90"/>
      <c r="S156" s="17"/>
    </row>
    <row r="157" spans="1:19" s="22" customFormat="1" ht="63" customHeight="1" x14ac:dyDescent="0.25">
      <c r="A157" s="77">
        <v>54</v>
      </c>
      <c r="B157" s="76" t="s">
        <v>55</v>
      </c>
      <c r="C157" s="76">
        <v>1</v>
      </c>
      <c r="D157" s="69">
        <v>9</v>
      </c>
      <c r="E157" s="69" t="s">
        <v>394</v>
      </c>
      <c r="F157" s="101" t="s">
        <v>57</v>
      </c>
      <c r="G157" s="69" t="s">
        <v>395</v>
      </c>
      <c r="H157" s="13" t="s">
        <v>396</v>
      </c>
      <c r="I157" s="44">
        <v>1</v>
      </c>
      <c r="J157" s="69" t="s">
        <v>49</v>
      </c>
      <c r="K157" s="72"/>
      <c r="L157" s="72" t="s">
        <v>60</v>
      </c>
      <c r="M157" s="73"/>
      <c r="N157" s="73">
        <v>40000</v>
      </c>
      <c r="O157" s="73"/>
      <c r="P157" s="73">
        <v>40000</v>
      </c>
      <c r="Q157" s="69" t="s">
        <v>42</v>
      </c>
      <c r="R157" s="69" t="s">
        <v>43</v>
      </c>
      <c r="S157" s="21"/>
    </row>
    <row r="158" spans="1:19" s="22" customFormat="1" ht="70.5" customHeight="1" x14ac:dyDescent="0.25">
      <c r="A158" s="91"/>
      <c r="B158" s="76"/>
      <c r="C158" s="76"/>
      <c r="D158" s="69"/>
      <c r="E158" s="69"/>
      <c r="F158" s="102"/>
      <c r="G158" s="69"/>
      <c r="H158" s="13" t="s">
        <v>397</v>
      </c>
      <c r="I158" s="24" t="s">
        <v>52</v>
      </c>
      <c r="J158" s="69"/>
      <c r="K158" s="69"/>
      <c r="L158" s="69"/>
      <c r="M158" s="76"/>
      <c r="N158" s="76"/>
      <c r="O158" s="76"/>
      <c r="P158" s="76"/>
      <c r="Q158" s="69"/>
      <c r="R158" s="69"/>
      <c r="S158" s="21"/>
    </row>
    <row r="159" spans="1:19" s="22" customFormat="1" ht="92.45" customHeight="1" x14ac:dyDescent="0.25">
      <c r="A159" s="76">
        <v>55</v>
      </c>
      <c r="B159" s="69" t="s">
        <v>34</v>
      </c>
      <c r="C159" s="76">
        <v>1</v>
      </c>
      <c r="D159" s="69">
        <v>9</v>
      </c>
      <c r="E159" s="69" t="s">
        <v>63</v>
      </c>
      <c r="F159" s="69" t="s">
        <v>64</v>
      </c>
      <c r="G159" s="69" t="s">
        <v>398</v>
      </c>
      <c r="H159" s="28" t="s">
        <v>399</v>
      </c>
      <c r="I159" s="24" t="s">
        <v>400</v>
      </c>
      <c r="J159" s="69" t="s">
        <v>68</v>
      </c>
      <c r="K159" s="72"/>
      <c r="L159" s="72" t="s">
        <v>50</v>
      </c>
      <c r="M159" s="73"/>
      <c r="N159" s="73">
        <v>149304</v>
      </c>
      <c r="O159" s="73"/>
      <c r="P159" s="73">
        <v>149304</v>
      </c>
      <c r="Q159" s="69" t="s">
        <v>42</v>
      </c>
      <c r="R159" s="69" t="s">
        <v>43</v>
      </c>
      <c r="S159" s="21"/>
    </row>
    <row r="160" spans="1:19" s="22" customFormat="1" ht="92.45" customHeight="1" x14ac:dyDescent="0.25">
      <c r="A160" s="76"/>
      <c r="B160" s="69"/>
      <c r="C160" s="76"/>
      <c r="D160" s="69"/>
      <c r="E160" s="69"/>
      <c r="F160" s="69"/>
      <c r="G160" s="69"/>
      <c r="H160" s="28" t="s">
        <v>401</v>
      </c>
      <c r="I160" s="24" t="s">
        <v>402</v>
      </c>
      <c r="J160" s="69"/>
      <c r="K160" s="69"/>
      <c r="L160" s="69"/>
      <c r="M160" s="76"/>
      <c r="N160" s="76"/>
      <c r="O160" s="76"/>
      <c r="P160" s="76"/>
      <c r="Q160" s="69"/>
      <c r="R160" s="69"/>
      <c r="S160" s="21"/>
    </row>
    <row r="161" spans="1:19" s="22" customFormat="1" ht="92.45" customHeight="1" x14ac:dyDescent="0.25">
      <c r="A161" s="76"/>
      <c r="B161" s="69"/>
      <c r="C161" s="76"/>
      <c r="D161" s="69"/>
      <c r="E161" s="69"/>
      <c r="F161" s="69"/>
      <c r="G161" s="69"/>
      <c r="H161" s="28" t="s">
        <v>403</v>
      </c>
      <c r="I161" s="24" t="s">
        <v>404</v>
      </c>
      <c r="J161" s="69"/>
      <c r="K161" s="69"/>
      <c r="L161" s="69"/>
      <c r="M161" s="76"/>
      <c r="N161" s="76"/>
      <c r="O161" s="76"/>
      <c r="P161" s="76"/>
      <c r="Q161" s="69"/>
      <c r="R161" s="69"/>
      <c r="S161" s="21"/>
    </row>
    <row r="162" spans="1:19" s="22" customFormat="1" ht="92.45" customHeight="1" x14ac:dyDescent="0.25">
      <c r="A162" s="76"/>
      <c r="B162" s="69"/>
      <c r="C162" s="76"/>
      <c r="D162" s="69"/>
      <c r="E162" s="69"/>
      <c r="F162" s="69"/>
      <c r="G162" s="69"/>
      <c r="H162" s="28" t="s">
        <v>405</v>
      </c>
      <c r="I162" s="24" t="s">
        <v>402</v>
      </c>
      <c r="J162" s="69"/>
      <c r="K162" s="69"/>
      <c r="L162" s="69"/>
      <c r="M162" s="76"/>
      <c r="N162" s="76"/>
      <c r="O162" s="76"/>
      <c r="P162" s="76"/>
      <c r="Q162" s="69"/>
      <c r="R162" s="69"/>
      <c r="S162" s="21"/>
    </row>
    <row r="163" spans="1:19" s="22" customFormat="1" ht="99.6" customHeight="1" x14ac:dyDescent="0.25">
      <c r="A163" s="77">
        <v>56</v>
      </c>
      <c r="B163" s="76" t="s">
        <v>55</v>
      </c>
      <c r="C163" s="76">
        <v>3</v>
      </c>
      <c r="D163" s="69">
        <v>10</v>
      </c>
      <c r="E163" s="69" t="s">
        <v>71</v>
      </c>
      <c r="F163" s="69" t="s">
        <v>72</v>
      </c>
      <c r="G163" s="99" t="s">
        <v>406</v>
      </c>
      <c r="H163" s="25" t="s">
        <v>407</v>
      </c>
      <c r="I163" s="24" t="s">
        <v>75</v>
      </c>
      <c r="J163" s="69" t="s">
        <v>76</v>
      </c>
      <c r="K163" s="96"/>
      <c r="L163" s="72" t="s">
        <v>50</v>
      </c>
      <c r="M163" s="73"/>
      <c r="N163" s="73">
        <v>100000</v>
      </c>
      <c r="O163" s="73"/>
      <c r="P163" s="73">
        <v>100000</v>
      </c>
      <c r="Q163" s="69" t="s">
        <v>42</v>
      </c>
      <c r="R163" s="69" t="s">
        <v>43</v>
      </c>
      <c r="S163" s="21"/>
    </row>
    <row r="164" spans="1:19" s="22" customFormat="1" ht="66" customHeight="1" x14ac:dyDescent="0.25">
      <c r="A164" s="95"/>
      <c r="B164" s="98"/>
      <c r="C164" s="98"/>
      <c r="D164" s="75"/>
      <c r="E164" s="75"/>
      <c r="F164" s="75"/>
      <c r="G164" s="100"/>
      <c r="H164" s="25" t="s">
        <v>408</v>
      </c>
      <c r="I164" s="24" t="s">
        <v>409</v>
      </c>
      <c r="J164" s="75"/>
      <c r="K164" s="97"/>
      <c r="L164" s="75"/>
      <c r="M164" s="98"/>
      <c r="N164" s="98"/>
      <c r="O164" s="98"/>
      <c r="P164" s="98"/>
      <c r="Q164" s="75"/>
      <c r="R164" s="75"/>
      <c r="S164" s="21"/>
    </row>
    <row r="165" spans="1:19" s="18" customFormat="1" ht="35.25" customHeight="1" x14ac:dyDescent="0.25">
      <c r="A165" s="77">
        <v>57</v>
      </c>
      <c r="B165" s="77" t="s">
        <v>34</v>
      </c>
      <c r="C165" s="77">
        <v>5</v>
      </c>
      <c r="D165" s="89">
        <v>11</v>
      </c>
      <c r="E165" s="89" t="s">
        <v>90</v>
      </c>
      <c r="F165" s="89" t="s">
        <v>91</v>
      </c>
      <c r="G165" s="89" t="s">
        <v>46</v>
      </c>
      <c r="H165" s="28" t="s">
        <v>47</v>
      </c>
      <c r="I165" s="43">
        <v>1</v>
      </c>
      <c r="J165" s="89" t="s">
        <v>92</v>
      </c>
      <c r="K165" s="92"/>
      <c r="L165" s="92" t="s">
        <v>50</v>
      </c>
      <c r="M165" s="93"/>
      <c r="N165" s="93">
        <v>25000</v>
      </c>
      <c r="O165" s="93"/>
      <c r="P165" s="93">
        <v>25000</v>
      </c>
      <c r="Q165" s="89" t="s">
        <v>42</v>
      </c>
      <c r="R165" s="89" t="s">
        <v>43</v>
      </c>
      <c r="S165" s="17"/>
    </row>
    <row r="166" spans="1:19" s="18" customFormat="1" ht="66" customHeight="1" x14ac:dyDescent="0.25">
      <c r="A166" s="95"/>
      <c r="B166" s="91"/>
      <c r="C166" s="91"/>
      <c r="D166" s="90"/>
      <c r="E166" s="90"/>
      <c r="F166" s="90"/>
      <c r="G166" s="94"/>
      <c r="H166" s="28" t="s">
        <v>93</v>
      </c>
      <c r="I166" s="26" t="s">
        <v>94</v>
      </c>
      <c r="J166" s="90"/>
      <c r="K166" s="94"/>
      <c r="L166" s="94"/>
      <c r="M166" s="95"/>
      <c r="N166" s="95"/>
      <c r="O166" s="95"/>
      <c r="P166" s="95"/>
      <c r="Q166" s="94"/>
      <c r="R166" s="94"/>
      <c r="S166" s="17"/>
    </row>
    <row r="167" spans="1:19" s="22" customFormat="1" ht="58.5" customHeight="1" x14ac:dyDescent="0.25">
      <c r="A167" s="76">
        <v>58</v>
      </c>
      <c r="B167" s="76" t="s">
        <v>34</v>
      </c>
      <c r="C167" s="76">
        <v>5</v>
      </c>
      <c r="D167" s="69">
        <v>11</v>
      </c>
      <c r="E167" s="69" t="s">
        <v>95</v>
      </c>
      <c r="F167" s="69" t="s">
        <v>96</v>
      </c>
      <c r="G167" s="69" t="s">
        <v>410</v>
      </c>
      <c r="H167" s="28" t="s">
        <v>392</v>
      </c>
      <c r="I167" s="24" t="s">
        <v>48</v>
      </c>
      <c r="J167" s="69" t="s">
        <v>411</v>
      </c>
      <c r="K167" s="72"/>
      <c r="L167" s="72" t="s">
        <v>50</v>
      </c>
      <c r="M167" s="73"/>
      <c r="N167" s="73">
        <v>53000</v>
      </c>
      <c r="O167" s="73"/>
      <c r="P167" s="73">
        <v>53000</v>
      </c>
      <c r="Q167" s="69" t="s">
        <v>42</v>
      </c>
      <c r="R167" s="69" t="s">
        <v>43</v>
      </c>
      <c r="S167" s="21"/>
    </row>
    <row r="168" spans="1:19" s="22" customFormat="1" ht="69.75" customHeight="1" x14ac:dyDescent="0.25">
      <c r="A168" s="76"/>
      <c r="B168" s="76"/>
      <c r="C168" s="76"/>
      <c r="D168" s="69"/>
      <c r="E168" s="69"/>
      <c r="F168" s="69"/>
      <c r="G168" s="69"/>
      <c r="H168" s="28" t="s">
        <v>393</v>
      </c>
      <c r="I168" s="24" t="s">
        <v>98</v>
      </c>
      <c r="J168" s="69"/>
      <c r="K168" s="69"/>
      <c r="L168" s="69"/>
      <c r="M168" s="76"/>
      <c r="N168" s="76"/>
      <c r="O168" s="76"/>
      <c r="P168" s="76"/>
      <c r="Q168" s="69"/>
      <c r="R168" s="69"/>
      <c r="S168" s="21"/>
    </row>
    <row r="169" spans="1:19" s="22" customFormat="1" ht="88.5" customHeight="1" x14ac:dyDescent="0.25">
      <c r="A169" s="76"/>
      <c r="B169" s="76"/>
      <c r="C169" s="76"/>
      <c r="D169" s="69"/>
      <c r="E169" s="69"/>
      <c r="F169" s="69"/>
      <c r="G169" s="69"/>
      <c r="H169" s="28" t="s">
        <v>383</v>
      </c>
      <c r="I169" s="43">
        <v>1</v>
      </c>
      <c r="J169" s="69"/>
      <c r="K169" s="69"/>
      <c r="L169" s="69"/>
      <c r="M169" s="76"/>
      <c r="N169" s="76"/>
      <c r="O169" s="76"/>
      <c r="P169" s="76"/>
      <c r="Q169" s="69"/>
      <c r="R169" s="69"/>
      <c r="S169" s="21"/>
    </row>
    <row r="170" spans="1:19" s="22" customFormat="1" ht="77.45" customHeight="1" x14ac:dyDescent="0.25">
      <c r="A170" s="76"/>
      <c r="B170" s="76"/>
      <c r="C170" s="76"/>
      <c r="D170" s="69"/>
      <c r="E170" s="69"/>
      <c r="F170" s="69"/>
      <c r="G170" s="69"/>
      <c r="H170" s="28" t="s">
        <v>384</v>
      </c>
      <c r="I170" s="24" t="s">
        <v>412</v>
      </c>
      <c r="J170" s="69"/>
      <c r="K170" s="69"/>
      <c r="L170" s="69"/>
      <c r="M170" s="76"/>
      <c r="N170" s="76"/>
      <c r="O170" s="76"/>
      <c r="P170" s="76"/>
      <c r="Q170" s="69"/>
      <c r="R170" s="69"/>
      <c r="S170" s="21"/>
    </row>
    <row r="171" spans="1:19" s="22" customFormat="1" ht="58.5" customHeight="1" x14ac:dyDescent="0.25">
      <c r="A171" s="76">
        <v>59</v>
      </c>
      <c r="B171" s="76" t="s">
        <v>55</v>
      </c>
      <c r="C171" s="76">
        <v>5</v>
      </c>
      <c r="D171" s="69">
        <v>11</v>
      </c>
      <c r="E171" s="69" t="s">
        <v>413</v>
      </c>
      <c r="F171" s="69" t="s">
        <v>414</v>
      </c>
      <c r="G171" s="69" t="s">
        <v>46</v>
      </c>
      <c r="H171" s="28" t="s">
        <v>392</v>
      </c>
      <c r="I171" s="24" t="s">
        <v>48</v>
      </c>
      <c r="J171" s="69" t="s">
        <v>415</v>
      </c>
      <c r="K171" s="72"/>
      <c r="L171" s="72" t="s">
        <v>50</v>
      </c>
      <c r="M171" s="73"/>
      <c r="N171" s="73">
        <v>17500</v>
      </c>
      <c r="O171" s="73"/>
      <c r="P171" s="73">
        <f>15000+500+2000</f>
        <v>17500</v>
      </c>
      <c r="Q171" s="69" t="s">
        <v>42</v>
      </c>
      <c r="R171" s="69" t="s">
        <v>43</v>
      </c>
      <c r="S171" s="21"/>
    </row>
    <row r="172" spans="1:19" s="22" customFormat="1" ht="69.75" customHeight="1" x14ac:dyDescent="0.25">
      <c r="A172" s="76"/>
      <c r="B172" s="76"/>
      <c r="C172" s="76"/>
      <c r="D172" s="69"/>
      <c r="E172" s="69"/>
      <c r="F172" s="69"/>
      <c r="G172" s="69"/>
      <c r="H172" s="28" t="s">
        <v>393</v>
      </c>
      <c r="I172" s="24" t="s">
        <v>416</v>
      </c>
      <c r="J172" s="69"/>
      <c r="K172" s="69"/>
      <c r="L172" s="69"/>
      <c r="M172" s="76"/>
      <c r="N172" s="76"/>
      <c r="O172" s="76"/>
      <c r="P172" s="76"/>
      <c r="Q172" s="69"/>
      <c r="R172" s="69"/>
      <c r="S172" s="21"/>
    </row>
    <row r="173" spans="1:19" s="22" customFormat="1" ht="134.25" customHeight="1" x14ac:dyDescent="0.25">
      <c r="A173" s="27">
        <v>60</v>
      </c>
      <c r="B173" s="27" t="s">
        <v>55</v>
      </c>
      <c r="C173" s="27">
        <v>2</v>
      </c>
      <c r="D173" s="28">
        <v>12</v>
      </c>
      <c r="E173" s="28" t="s">
        <v>417</v>
      </c>
      <c r="F173" s="28" t="s">
        <v>418</v>
      </c>
      <c r="G173" s="28" t="s">
        <v>388</v>
      </c>
      <c r="H173" s="28" t="s">
        <v>419</v>
      </c>
      <c r="I173" s="24" t="s">
        <v>420</v>
      </c>
      <c r="J173" s="28" t="s">
        <v>40</v>
      </c>
      <c r="K173" s="25"/>
      <c r="L173" s="25" t="s">
        <v>41</v>
      </c>
      <c r="M173" s="29"/>
      <c r="N173" s="29">
        <v>20000</v>
      </c>
      <c r="O173" s="29"/>
      <c r="P173" s="29">
        <v>20000</v>
      </c>
      <c r="Q173" s="28" t="s">
        <v>42</v>
      </c>
      <c r="R173" s="28" t="s">
        <v>43</v>
      </c>
      <c r="S173" s="21"/>
    </row>
    <row r="174" spans="1:19" s="22" customFormat="1" ht="75" x14ac:dyDescent="0.25">
      <c r="A174" s="27">
        <v>61</v>
      </c>
      <c r="B174" s="27" t="s">
        <v>34</v>
      </c>
      <c r="C174" s="27">
        <v>2</v>
      </c>
      <c r="D174" s="28">
        <v>12</v>
      </c>
      <c r="E174" s="28" t="s">
        <v>421</v>
      </c>
      <c r="F174" s="28" t="s">
        <v>113</v>
      </c>
      <c r="G174" s="28" t="s">
        <v>422</v>
      </c>
      <c r="H174" s="28" t="s">
        <v>423</v>
      </c>
      <c r="I174" s="43">
        <v>4</v>
      </c>
      <c r="J174" s="28" t="s">
        <v>115</v>
      </c>
      <c r="K174" s="25"/>
      <c r="L174" s="25" t="s">
        <v>41</v>
      </c>
      <c r="M174" s="29"/>
      <c r="N174" s="29">
        <v>80196</v>
      </c>
      <c r="O174" s="29"/>
      <c r="P174" s="29">
        <v>80196</v>
      </c>
      <c r="Q174" s="28" t="s">
        <v>42</v>
      </c>
      <c r="R174" s="28" t="s">
        <v>43</v>
      </c>
    </row>
    <row r="175" spans="1:19" s="22" customFormat="1" ht="127.15" customHeight="1" x14ac:dyDescent="0.25">
      <c r="A175" s="76">
        <v>62</v>
      </c>
      <c r="B175" s="69" t="s">
        <v>34</v>
      </c>
      <c r="C175" s="76">
        <v>2</v>
      </c>
      <c r="D175" s="69">
        <v>12</v>
      </c>
      <c r="E175" s="69" t="s">
        <v>424</v>
      </c>
      <c r="F175" s="69" t="s">
        <v>425</v>
      </c>
      <c r="G175" s="69" t="s">
        <v>426</v>
      </c>
      <c r="H175" s="28" t="s">
        <v>399</v>
      </c>
      <c r="I175" s="24" t="s">
        <v>400</v>
      </c>
      <c r="J175" s="89" t="s">
        <v>68</v>
      </c>
      <c r="K175" s="92"/>
      <c r="L175" s="92" t="s">
        <v>50</v>
      </c>
      <c r="M175" s="93"/>
      <c r="N175" s="93">
        <v>100000</v>
      </c>
      <c r="O175" s="93"/>
      <c r="P175" s="93">
        <v>100000</v>
      </c>
      <c r="Q175" s="89" t="s">
        <v>42</v>
      </c>
      <c r="R175" s="89" t="s">
        <v>43</v>
      </c>
    </row>
    <row r="176" spans="1:19" s="22" customFormat="1" ht="127.15" customHeight="1" x14ac:dyDescent="0.25">
      <c r="A176" s="76"/>
      <c r="B176" s="69"/>
      <c r="C176" s="76"/>
      <c r="D176" s="69"/>
      <c r="E176" s="69"/>
      <c r="F176" s="69"/>
      <c r="G176" s="69"/>
      <c r="H176" s="28" t="s">
        <v>401</v>
      </c>
      <c r="I176" s="24" t="s">
        <v>427</v>
      </c>
      <c r="J176" s="90"/>
      <c r="K176" s="90"/>
      <c r="L176" s="90"/>
      <c r="M176" s="91"/>
      <c r="N176" s="91"/>
      <c r="O176" s="91"/>
      <c r="P176" s="91"/>
      <c r="Q176" s="90"/>
      <c r="R176" s="90"/>
    </row>
    <row r="177" spans="1:19" s="22" customFormat="1" ht="72" customHeight="1" x14ac:dyDescent="0.25">
      <c r="A177" s="88">
        <v>63</v>
      </c>
      <c r="B177" s="76" t="s">
        <v>55</v>
      </c>
      <c r="C177" s="77">
        <v>1.3</v>
      </c>
      <c r="D177" s="76">
        <v>13</v>
      </c>
      <c r="E177" s="69" t="s">
        <v>428</v>
      </c>
      <c r="F177" s="89" t="s">
        <v>429</v>
      </c>
      <c r="G177" s="76" t="s">
        <v>430</v>
      </c>
      <c r="H177" s="28" t="s">
        <v>383</v>
      </c>
      <c r="I177" s="24" t="s">
        <v>431</v>
      </c>
      <c r="J177" s="69" t="s">
        <v>432</v>
      </c>
      <c r="K177" s="88"/>
      <c r="L177" s="76" t="s">
        <v>50</v>
      </c>
      <c r="M177" s="88"/>
      <c r="N177" s="73">
        <v>60000</v>
      </c>
      <c r="O177" s="88"/>
      <c r="P177" s="73">
        <v>60000</v>
      </c>
      <c r="Q177" s="69" t="s">
        <v>42</v>
      </c>
      <c r="R177" s="69" t="s">
        <v>43</v>
      </c>
      <c r="S177" s="21"/>
    </row>
    <row r="178" spans="1:19" s="22" customFormat="1" ht="72" customHeight="1" x14ac:dyDescent="0.25">
      <c r="A178" s="88"/>
      <c r="B178" s="76"/>
      <c r="C178" s="91"/>
      <c r="D178" s="76"/>
      <c r="E178" s="69"/>
      <c r="F178" s="90"/>
      <c r="G178" s="76"/>
      <c r="H178" s="28" t="s">
        <v>384</v>
      </c>
      <c r="I178" s="24" t="s">
        <v>433</v>
      </c>
      <c r="J178" s="69"/>
      <c r="K178" s="88"/>
      <c r="L178" s="76"/>
      <c r="M178" s="88"/>
      <c r="N178" s="76"/>
      <c r="O178" s="88"/>
      <c r="P178" s="76"/>
      <c r="Q178" s="69"/>
      <c r="R178" s="69"/>
      <c r="S178" s="21"/>
    </row>
    <row r="179" spans="1:19" s="22" customFormat="1" ht="30" x14ac:dyDescent="0.25">
      <c r="A179" s="77">
        <v>64</v>
      </c>
      <c r="B179" s="76" t="s">
        <v>116</v>
      </c>
      <c r="C179" s="76">
        <v>5</v>
      </c>
      <c r="D179" s="69">
        <v>4</v>
      </c>
      <c r="E179" s="69" t="s">
        <v>434</v>
      </c>
      <c r="F179" s="69" t="s">
        <v>435</v>
      </c>
      <c r="G179" s="69" t="s">
        <v>370</v>
      </c>
      <c r="H179" s="28" t="s">
        <v>120</v>
      </c>
      <c r="I179" s="24" t="s">
        <v>48</v>
      </c>
      <c r="J179" s="69" t="s">
        <v>436</v>
      </c>
      <c r="K179" s="69"/>
      <c r="L179" s="72" t="s">
        <v>277</v>
      </c>
      <c r="M179" s="72"/>
      <c r="N179" s="73">
        <v>60300</v>
      </c>
      <c r="O179" s="73"/>
      <c r="P179" s="73">
        <v>60300</v>
      </c>
      <c r="Q179" s="75" t="s">
        <v>437</v>
      </c>
      <c r="R179" s="69" t="s">
        <v>438</v>
      </c>
      <c r="S179" s="21"/>
    </row>
    <row r="180" spans="1:19" s="22" customFormat="1" ht="30" x14ac:dyDescent="0.25">
      <c r="A180" s="78"/>
      <c r="B180" s="74"/>
      <c r="C180" s="74"/>
      <c r="D180" s="70"/>
      <c r="E180" s="70"/>
      <c r="F180" s="70"/>
      <c r="G180" s="70"/>
      <c r="H180" s="28" t="s">
        <v>124</v>
      </c>
      <c r="I180" s="24" t="s">
        <v>177</v>
      </c>
      <c r="J180" s="70"/>
      <c r="K180" s="70"/>
      <c r="L180" s="70"/>
      <c r="M180" s="70"/>
      <c r="N180" s="74"/>
      <c r="O180" s="74"/>
      <c r="P180" s="74"/>
      <c r="Q180" s="70"/>
      <c r="R180" s="86"/>
      <c r="S180" s="21"/>
    </row>
    <row r="181" spans="1:19" s="22" customFormat="1" ht="30" x14ac:dyDescent="0.25">
      <c r="A181" s="81">
        <v>65</v>
      </c>
      <c r="B181" s="63" t="s">
        <v>184</v>
      </c>
      <c r="C181" s="63">
        <v>5</v>
      </c>
      <c r="D181" s="63">
        <v>4</v>
      </c>
      <c r="E181" s="63" t="s">
        <v>439</v>
      </c>
      <c r="F181" s="57" t="s">
        <v>440</v>
      </c>
      <c r="G181" s="63" t="s">
        <v>441</v>
      </c>
      <c r="H181" s="33" t="s">
        <v>120</v>
      </c>
      <c r="I181" s="34">
        <v>1</v>
      </c>
      <c r="J181" s="57" t="s">
        <v>442</v>
      </c>
      <c r="K181" s="61"/>
      <c r="L181" s="63" t="s">
        <v>60</v>
      </c>
      <c r="M181" s="61"/>
      <c r="N181" s="79">
        <v>66216.399999999994</v>
      </c>
      <c r="O181" s="63"/>
      <c r="P181" s="79">
        <v>66216.399999999994</v>
      </c>
      <c r="Q181" s="57" t="s">
        <v>189</v>
      </c>
      <c r="R181" s="57" t="s">
        <v>443</v>
      </c>
      <c r="S181" s="21"/>
    </row>
    <row r="182" spans="1:19" s="22" customFormat="1" ht="60" x14ac:dyDescent="0.25">
      <c r="A182" s="82"/>
      <c r="B182" s="64"/>
      <c r="C182" s="64"/>
      <c r="D182" s="64"/>
      <c r="E182" s="64"/>
      <c r="F182" s="71"/>
      <c r="G182" s="87"/>
      <c r="H182" s="33" t="s">
        <v>124</v>
      </c>
      <c r="I182" s="14" t="s">
        <v>444</v>
      </c>
      <c r="J182" s="71"/>
      <c r="K182" s="62"/>
      <c r="L182" s="64"/>
      <c r="M182" s="62"/>
      <c r="N182" s="80"/>
      <c r="O182" s="64"/>
      <c r="P182" s="80"/>
      <c r="Q182" s="71"/>
      <c r="R182" s="71"/>
      <c r="S182" s="21"/>
    </row>
    <row r="183" spans="1:19" s="22" customFormat="1" x14ac:dyDescent="0.25">
      <c r="A183" s="83"/>
      <c r="B183" s="64"/>
      <c r="C183" s="64"/>
      <c r="D183" s="64"/>
      <c r="E183" s="64"/>
      <c r="F183" s="71"/>
      <c r="G183" s="87"/>
      <c r="H183" s="34" t="s">
        <v>445</v>
      </c>
      <c r="I183" s="34">
        <v>1</v>
      </c>
      <c r="J183" s="71"/>
      <c r="K183" s="62"/>
      <c r="L183" s="64"/>
      <c r="M183" s="62"/>
      <c r="N183" s="80"/>
      <c r="O183" s="64"/>
      <c r="P183" s="80"/>
      <c r="Q183" s="71"/>
      <c r="R183" s="71"/>
      <c r="S183" s="21"/>
    </row>
    <row r="184" spans="1:19" s="22" customFormat="1" ht="30" x14ac:dyDescent="0.25">
      <c r="A184" s="76">
        <v>66</v>
      </c>
      <c r="B184" s="76" t="s">
        <v>184</v>
      </c>
      <c r="C184" s="76">
        <v>1</v>
      </c>
      <c r="D184" s="69">
        <v>6</v>
      </c>
      <c r="E184" s="69" t="s">
        <v>446</v>
      </c>
      <c r="F184" s="69" t="s">
        <v>447</v>
      </c>
      <c r="G184" s="69" t="s">
        <v>370</v>
      </c>
      <c r="H184" s="28" t="s">
        <v>120</v>
      </c>
      <c r="I184" s="24" t="s">
        <v>48</v>
      </c>
      <c r="J184" s="69" t="s">
        <v>448</v>
      </c>
      <c r="K184" s="69"/>
      <c r="L184" s="72" t="s">
        <v>60</v>
      </c>
      <c r="M184" s="72"/>
      <c r="N184" s="73">
        <v>27595.23</v>
      </c>
      <c r="O184" s="73"/>
      <c r="P184" s="73">
        <v>22695.23</v>
      </c>
      <c r="Q184" s="75" t="s">
        <v>199</v>
      </c>
      <c r="R184" s="69" t="s">
        <v>200</v>
      </c>
      <c r="S184" s="21"/>
    </row>
    <row r="185" spans="1:19" s="22" customFormat="1" ht="30" x14ac:dyDescent="0.25">
      <c r="A185" s="74"/>
      <c r="B185" s="74"/>
      <c r="C185" s="74"/>
      <c r="D185" s="70"/>
      <c r="E185" s="70"/>
      <c r="F185" s="70"/>
      <c r="G185" s="70"/>
      <c r="H185" s="28" t="s">
        <v>124</v>
      </c>
      <c r="I185" s="24" t="s">
        <v>285</v>
      </c>
      <c r="J185" s="70"/>
      <c r="K185" s="70"/>
      <c r="L185" s="70"/>
      <c r="M185" s="70"/>
      <c r="N185" s="74"/>
      <c r="O185" s="74"/>
      <c r="P185" s="74"/>
      <c r="Q185" s="70"/>
      <c r="R185" s="70"/>
      <c r="S185" s="21"/>
    </row>
    <row r="186" spans="1:19" s="22" customFormat="1" x14ac:dyDescent="0.25">
      <c r="A186" s="76">
        <v>67</v>
      </c>
      <c r="B186" s="76" t="s">
        <v>55</v>
      </c>
      <c r="C186" s="76">
        <v>1</v>
      </c>
      <c r="D186" s="69">
        <v>6</v>
      </c>
      <c r="E186" s="69" t="s">
        <v>449</v>
      </c>
      <c r="F186" s="69" t="s">
        <v>450</v>
      </c>
      <c r="G186" s="69" t="s">
        <v>451</v>
      </c>
      <c r="H186" s="28" t="s">
        <v>147</v>
      </c>
      <c r="I186" s="24" t="s">
        <v>48</v>
      </c>
      <c r="J186" s="69" t="s">
        <v>452</v>
      </c>
      <c r="K186" s="69"/>
      <c r="L186" s="72" t="s">
        <v>60</v>
      </c>
      <c r="M186" s="72"/>
      <c r="N186" s="73">
        <v>25824.7</v>
      </c>
      <c r="O186" s="73"/>
      <c r="P186" s="73">
        <v>21010.799999999999</v>
      </c>
      <c r="Q186" s="75" t="s">
        <v>132</v>
      </c>
      <c r="R186" s="69" t="s">
        <v>133</v>
      </c>
      <c r="S186" s="21"/>
    </row>
    <row r="187" spans="1:19" s="22" customFormat="1" ht="30" x14ac:dyDescent="0.25">
      <c r="A187" s="74"/>
      <c r="B187" s="74"/>
      <c r="C187" s="74"/>
      <c r="D187" s="70"/>
      <c r="E187" s="70"/>
      <c r="F187" s="70"/>
      <c r="G187" s="70"/>
      <c r="H187" s="28" t="s">
        <v>149</v>
      </c>
      <c r="I187" s="24" t="s">
        <v>99</v>
      </c>
      <c r="J187" s="70"/>
      <c r="K187" s="70"/>
      <c r="L187" s="70"/>
      <c r="M187" s="70"/>
      <c r="N187" s="74"/>
      <c r="O187" s="74"/>
      <c r="P187" s="74"/>
      <c r="Q187" s="70"/>
      <c r="R187" s="70"/>
      <c r="S187" s="21"/>
    </row>
    <row r="188" spans="1:19" s="22" customFormat="1" x14ac:dyDescent="0.25">
      <c r="A188" s="74"/>
      <c r="B188" s="74"/>
      <c r="C188" s="74"/>
      <c r="D188" s="70"/>
      <c r="E188" s="70"/>
      <c r="F188" s="70"/>
      <c r="G188" s="70"/>
      <c r="H188" s="28" t="s">
        <v>47</v>
      </c>
      <c r="I188" s="24" t="s">
        <v>48</v>
      </c>
      <c r="J188" s="70"/>
      <c r="K188" s="70"/>
      <c r="L188" s="70"/>
      <c r="M188" s="70"/>
      <c r="N188" s="74"/>
      <c r="O188" s="74"/>
      <c r="P188" s="74"/>
      <c r="Q188" s="70"/>
      <c r="R188" s="70"/>
      <c r="S188" s="21"/>
    </row>
    <row r="189" spans="1:19" s="22" customFormat="1" ht="30" x14ac:dyDescent="0.25">
      <c r="A189" s="74"/>
      <c r="B189" s="74"/>
      <c r="C189" s="74"/>
      <c r="D189" s="70"/>
      <c r="E189" s="70"/>
      <c r="F189" s="70"/>
      <c r="G189" s="70"/>
      <c r="H189" s="28" t="s">
        <v>151</v>
      </c>
      <c r="I189" s="24" t="s">
        <v>216</v>
      </c>
      <c r="J189" s="70"/>
      <c r="K189" s="70"/>
      <c r="L189" s="70"/>
      <c r="M189" s="70"/>
      <c r="N189" s="74"/>
      <c r="O189" s="74"/>
      <c r="P189" s="74"/>
      <c r="Q189" s="70"/>
      <c r="R189" s="70"/>
      <c r="S189" s="21"/>
    </row>
    <row r="190" spans="1:19" s="22" customFormat="1" ht="30" x14ac:dyDescent="0.25">
      <c r="A190" s="76">
        <v>68</v>
      </c>
      <c r="B190" s="76" t="s">
        <v>116</v>
      </c>
      <c r="C190" s="76">
        <v>1</v>
      </c>
      <c r="D190" s="69">
        <v>6</v>
      </c>
      <c r="E190" s="69" t="s">
        <v>453</v>
      </c>
      <c r="F190" s="69" t="s">
        <v>454</v>
      </c>
      <c r="G190" s="69" t="s">
        <v>370</v>
      </c>
      <c r="H190" s="28" t="s">
        <v>120</v>
      </c>
      <c r="I190" s="24" t="s">
        <v>48</v>
      </c>
      <c r="J190" s="69" t="s">
        <v>455</v>
      </c>
      <c r="K190" s="69"/>
      <c r="L190" s="72" t="s">
        <v>60</v>
      </c>
      <c r="M190" s="72"/>
      <c r="N190" s="73">
        <v>35593</v>
      </c>
      <c r="O190" s="73"/>
      <c r="P190" s="73">
        <v>28782</v>
      </c>
      <c r="Q190" s="69" t="s">
        <v>199</v>
      </c>
      <c r="R190" s="69" t="s">
        <v>200</v>
      </c>
      <c r="S190" s="21"/>
    </row>
    <row r="191" spans="1:19" s="22" customFormat="1" ht="30" x14ac:dyDescent="0.25">
      <c r="A191" s="74"/>
      <c r="B191" s="74"/>
      <c r="C191" s="74"/>
      <c r="D191" s="70"/>
      <c r="E191" s="70"/>
      <c r="F191" s="70"/>
      <c r="G191" s="70"/>
      <c r="H191" s="28" t="s">
        <v>124</v>
      </c>
      <c r="I191" s="24" t="s">
        <v>177</v>
      </c>
      <c r="J191" s="70"/>
      <c r="K191" s="70"/>
      <c r="L191" s="70"/>
      <c r="M191" s="70"/>
      <c r="N191" s="74"/>
      <c r="O191" s="74"/>
      <c r="P191" s="74"/>
      <c r="Q191" s="70"/>
      <c r="R191" s="70"/>
      <c r="S191" s="21"/>
    </row>
    <row r="192" spans="1:19" s="22" customFormat="1" ht="51.75" customHeight="1" x14ac:dyDescent="0.25">
      <c r="A192" s="77">
        <v>69</v>
      </c>
      <c r="B192" s="76" t="s">
        <v>116</v>
      </c>
      <c r="C192" s="76">
        <v>1</v>
      </c>
      <c r="D192" s="69">
        <v>6</v>
      </c>
      <c r="E192" s="69" t="s">
        <v>456</v>
      </c>
      <c r="F192" s="69" t="s">
        <v>457</v>
      </c>
      <c r="G192" s="69" t="s">
        <v>370</v>
      </c>
      <c r="H192" s="28" t="s">
        <v>120</v>
      </c>
      <c r="I192" s="24" t="s">
        <v>48</v>
      </c>
      <c r="J192" s="69" t="s">
        <v>458</v>
      </c>
      <c r="K192" s="69"/>
      <c r="L192" s="72" t="s">
        <v>60</v>
      </c>
      <c r="M192" s="72"/>
      <c r="N192" s="73">
        <v>33057.54</v>
      </c>
      <c r="O192" s="73"/>
      <c r="P192" s="73">
        <v>29320.799999999999</v>
      </c>
      <c r="Q192" s="69" t="s">
        <v>132</v>
      </c>
      <c r="R192" s="69" t="s">
        <v>133</v>
      </c>
      <c r="S192" s="21"/>
    </row>
    <row r="193" spans="1:19" s="22" customFormat="1" ht="69.75" customHeight="1" x14ac:dyDescent="0.25">
      <c r="A193" s="78"/>
      <c r="B193" s="74"/>
      <c r="C193" s="74"/>
      <c r="D193" s="70"/>
      <c r="E193" s="70"/>
      <c r="F193" s="70"/>
      <c r="G193" s="70"/>
      <c r="H193" s="28" t="s">
        <v>124</v>
      </c>
      <c r="I193" s="24" t="s">
        <v>316</v>
      </c>
      <c r="J193" s="70"/>
      <c r="K193" s="70"/>
      <c r="L193" s="70"/>
      <c r="M193" s="70"/>
      <c r="N193" s="74"/>
      <c r="O193" s="74"/>
      <c r="P193" s="74"/>
      <c r="Q193" s="70"/>
      <c r="R193" s="70"/>
      <c r="S193" s="21"/>
    </row>
    <row r="194" spans="1:19" s="22" customFormat="1" ht="28.5" customHeight="1" x14ac:dyDescent="0.25">
      <c r="A194" s="77">
        <v>70</v>
      </c>
      <c r="B194" s="76" t="s">
        <v>116</v>
      </c>
      <c r="C194" s="76">
        <v>1</v>
      </c>
      <c r="D194" s="69">
        <v>6</v>
      </c>
      <c r="E194" s="69" t="s">
        <v>459</v>
      </c>
      <c r="F194" s="69" t="s">
        <v>460</v>
      </c>
      <c r="G194" s="69" t="s">
        <v>165</v>
      </c>
      <c r="H194" s="28" t="s">
        <v>147</v>
      </c>
      <c r="I194" s="24" t="s">
        <v>48</v>
      </c>
      <c r="J194" s="69" t="s">
        <v>461</v>
      </c>
      <c r="K194" s="85"/>
      <c r="L194" s="72" t="s">
        <v>60</v>
      </c>
      <c r="M194" s="72"/>
      <c r="N194" s="73">
        <v>12091.79</v>
      </c>
      <c r="O194" s="73"/>
      <c r="P194" s="73">
        <v>9650.19</v>
      </c>
      <c r="Q194" s="69" t="s">
        <v>132</v>
      </c>
      <c r="R194" s="69" t="s">
        <v>133</v>
      </c>
      <c r="S194" s="21"/>
    </row>
    <row r="195" spans="1:19" s="22" customFormat="1" ht="63" customHeight="1" x14ac:dyDescent="0.25">
      <c r="A195" s="78"/>
      <c r="B195" s="74"/>
      <c r="C195" s="74"/>
      <c r="D195" s="70"/>
      <c r="E195" s="70"/>
      <c r="F195" s="70"/>
      <c r="G195" s="70"/>
      <c r="H195" s="28" t="s">
        <v>149</v>
      </c>
      <c r="I195" s="24" t="s">
        <v>462</v>
      </c>
      <c r="J195" s="70"/>
      <c r="K195" s="70"/>
      <c r="L195" s="70"/>
      <c r="M195" s="70"/>
      <c r="N195" s="74"/>
      <c r="O195" s="74"/>
      <c r="P195" s="74"/>
      <c r="Q195" s="70"/>
      <c r="R195" s="70"/>
      <c r="S195" s="21"/>
    </row>
    <row r="196" spans="1:19" s="22" customFormat="1" ht="22.5" customHeight="1" x14ac:dyDescent="0.25">
      <c r="A196" s="76">
        <v>71</v>
      </c>
      <c r="B196" s="76" t="s">
        <v>162</v>
      </c>
      <c r="C196" s="76">
        <v>1</v>
      </c>
      <c r="D196" s="69">
        <v>6</v>
      </c>
      <c r="E196" s="69" t="s">
        <v>463</v>
      </c>
      <c r="F196" s="69" t="s">
        <v>464</v>
      </c>
      <c r="G196" s="69" t="s">
        <v>165</v>
      </c>
      <c r="H196" s="28" t="s">
        <v>147</v>
      </c>
      <c r="I196" s="24" t="s">
        <v>48</v>
      </c>
      <c r="J196" s="69" t="s">
        <v>166</v>
      </c>
      <c r="K196" s="69"/>
      <c r="L196" s="72" t="s">
        <v>41</v>
      </c>
      <c r="M196" s="72"/>
      <c r="N196" s="73">
        <v>9486.7999999999993</v>
      </c>
      <c r="O196" s="73"/>
      <c r="P196" s="73">
        <v>7435.2</v>
      </c>
      <c r="Q196" s="69" t="s">
        <v>132</v>
      </c>
      <c r="R196" s="69" t="s">
        <v>133</v>
      </c>
      <c r="S196" s="21"/>
    </row>
    <row r="197" spans="1:19" s="22" customFormat="1" ht="72.75" customHeight="1" x14ac:dyDescent="0.25">
      <c r="A197" s="74"/>
      <c r="B197" s="74"/>
      <c r="C197" s="74"/>
      <c r="D197" s="70"/>
      <c r="E197" s="70"/>
      <c r="F197" s="70"/>
      <c r="G197" s="70"/>
      <c r="H197" s="28" t="s">
        <v>149</v>
      </c>
      <c r="I197" s="24" t="s">
        <v>462</v>
      </c>
      <c r="J197" s="70"/>
      <c r="K197" s="70"/>
      <c r="L197" s="70"/>
      <c r="M197" s="70"/>
      <c r="N197" s="74"/>
      <c r="O197" s="74"/>
      <c r="P197" s="74"/>
      <c r="Q197" s="70"/>
      <c r="R197" s="70"/>
      <c r="S197" s="21"/>
    </row>
    <row r="198" spans="1:19" s="22" customFormat="1" ht="36.75" customHeight="1" x14ac:dyDescent="0.25">
      <c r="A198" s="76">
        <v>72</v>
      </c>
      <c r="B198" s="76" t="s">
        <v>465</v>
      </c>
      <c r="C198" s="76">
        <v>1</v>
      </c>
      <c r="D198" s="69">
        <v>9</v>
      </c>
      <c r="E198" s="69" t="s">
        <v>466</v>
      </c>
      <c r="F198" s="69" t="s">
        <v>467</v>
      </c>
      <c r="G198" s="69" t="s">
        <v>370</v>
      </c>
      <c r="H198" s="28" t="s">
        <v>120</v>
      </c>
      <c r="I198" s="24" t="s">
        <v>48</v>
      </c>
      <c r="J198" s="69" t="s">
        <v>468</v>
      </c>
      <c r="K198" s="85"/>
      <c r="L198" s="72" t="s">
        <v>60</v>
      </c>
      <c r="M198" s="72"/>
      <c r="N198" s="73">
        <v>36398.1</v>
      </c>
      <c r="O198" s="73"/>
      <c r="P198" s="73">
        <v>32985</v>
      </c>
      <c r="Q198" s="69" t="s">
        <v>132</v>
      </c>
      <c r="R198" s="69" t="s">
        <v>133</v>
      </c>
      <c r="S198" s="21"/>
    </row>
    <row r="199" spans="1:19" s="22" customFormat="1" ht="52.5" customHeight="1" x14ac:dyDescent="0.25">
      <c r="A199" s="74"/>
      <c r="B199" s="74"/>
      <c r="C199" s="74"/>
      <c r="D199" s="70"/>
      <c r="E199" s="70"/>
      <c r="F199" s="70"/>
      <c r="G199" s="70"/>
      <c r="H199" s="28" t="s">
        <v>124</v>
      </c>
      <c r="I199" s="24" t="s">
        <v>99</v>
      </c>
      <c r="J199" s="70"/>
      <c r="K199" s="70"/>
      <c r="L199" s="70"/>
      <c r="M199" s="70"/>
      <c r="N199" s="74"/>
      <c r="O199" s="74"/>
      <c r="P199" s="74"/>
      <c r="Q199" s="70"/>
      <c r="R199" s="70"/>
      <c r="S199" s="21"/>
    </row>
    <row r="200" spans="1:19" s="22" customFormat="1" ht="30" x14ac:dyDescent="0.25">
      <c r="A200" s="77">
        <v>73</v>
      </c>
      <c r="B200" s="76" t="s">
        <v>184</v>
      </c>
      <c r="C200" s="76">
        <v>1</v>
      </c>
      <c r="D200" s="69">
        <v>9</v>
      </c>
      <c r="E200" s="69" t="s">
        <v>469</v>
      </c>
      <c r="F200" s="69" t="s">
        <v>470</v>
      </c>
      <c r="G200" s="75" t="s">
        <v>471</v>
      </c>
      <c r="H200" s="28" t="s">
        <v>120</v>
      </c>
      <c r="I200" s="24" t="s">
        <v>103</v>
      </c>
      <c r="J200" s="69" t="s">
        <v>472</v>
      </c>
      <c r="K200" s="69"/>
      <c r="L200" s="72" t="s">
        <v>60</v>
      </c>
      <c r="M200" s="72"/>
      <c r="N200" s="73">
        <v>98050.240000000005</v>
      </c>
      <c r="O200" s="73"/>
      <c r="P200" s="73">
        <v>98050.240000000005</v>
      </c>
      <c r="Q200" s="69" t="s">
        <v>189</v>
      </c>
      <c r="R200" s="69" t="s">
        <v>473</v>
      </c>
      <c r="S200" s="21"/>
    </row>
    <row r="201" spans="1:19" s="22" customFormat="1" ht="30" x14ac:dyDescent="0.25">
      <c r="A201" s="84"/>
      <c r="B201" s="74"/>
      <c r="C201" s="74"/>
      <c r="D201" s="70"/>
      <c r="E201" s="70"/>
      <c r="F201" s="70"/>
      <c r="G201" s="70"/>
      <c r="H201" s="28" t="s">
        <v>124</v>
      </c>
      <c r="I201" s="24" t="s">
        <v>474</v>
      </c>
      <c r="J201" s="70"/>
      <c r="K201" s="70"/>
      <c r="L201" s="70"/>
      <c r="M201" s="70"/>
      <c r="N201" s="74"/>
      <c r="O201" s="74"/>
      <c r="P201" s="74"/>
      <c r="Q201" s="70"/>
      <c r="R201" s="70"/>
      <c r="S201" s="21"/>
    </row>
    <row r="202" spans="1:19" s="22" customFormat="1" ht="30" x14ac:dyDescent="0.25">
      <c r="A202" s="84"/>
      <c r="B202" s="74"/>
      <c r="C202" s="74"/>
      <c r="D202" s="70"/>
      <c r="E202" s="70"/>
      <c r="F202" s="70"/>
      <c r="G202" s="70"/>
      <c r="H202" s="28" t="s">
        <v>475</v>
      </c>
      <c r="I202" s="24" t="s">
        <v>476</v>
      </c>
      <c r="J202" s="70"/>
      <c r="K202" s="70"/>
      <c r="L202" s="70"/>
      <c r="M202" s="70"/>
      <c r="N202" s="74"/>
      <c r="O202" s="74"/>
      <c r="P202" s="74"/>
      <c r="Q202" s="70"/>
      <c r="R202" s="70"/>
      <c r="S202" s="21"/>
    </row>
    <row r="203" spans="1:19" s="22" customFormat="1" ht="75" x14ac:dyDescent="0.25">
      <c r="A203" s="78"/>
      <c r="B203" s="74"/>
      <c r="C203" s="74"/>
      <c r="D203" s="70"/>
      <c r="E203" s="70"/>
      <c r="F203" s="70"/>
      <c r="G203" s="70"/>
      <c r="H203" s="28" t="s">
        <v>477</v>
      </c>
      <c r="I203" s="24" t="s">
        <v>478</v>
      </c>
      <c r="J203" s="70"/>
      <c r="K203" s="70"/>
      <c r="L203" s="70"/>
      <c r="M203" s="70"/>
      <c r="N203" s="74"/>
      <c r="O203" s="74"/>
      <c r="P203" s="74"/>
      <c r="Q203" s="70"/>
      <c r="R203" s="70"/>
      <c r="S203" s="21"/>
    </row>
    <row r="204" spans="1:19" s="22" customFormat="1" ht="45" x14ac:dyDescent="0.25">
      <c r="A204" s="81">
        <v>74</v>
      </c>
      <c r="B204" s="63" t="s">
        <v>55</v>
      </c>
      <c r="C204" s="63">
        <v>2.2999999999999998</v>
      </c>
      <c r="D204" s="63">
        <v>10</v>
      </c>
      <c r="E204" s="63" t="s">
        <v>479</v>
      </c>
      <c r="F204" s="57" t="s">
        <v>480</v>
      </c>
      <c r="G204" s="57" t="s">
        <v>481</v>
      </c>
      <c r="H204" s="33" t="s">
        <v>482</v>
      </c>
      <c r="I204" s="34">
        <v>1</v>
      </c>
      <c r="J204" s="57" t="s">
        <v>483</v>
      </c>
      <c r="K204" s="61"/>
      <c r="L204" s="63" t="s">
        <v>41</v>
      </c>
      <c r="M204" s="61"/>
      <c r="N204" s="79">
        <v>120472.5</v>
      </c>
      <c r="O204" s="61"/>
      <c r="P204" s="79">
        <v>59236</v>
      </c>
      <c r="Q204" s="57" t="s">
        <v>222</v>
      </c>
      <c r="R204" s="57" t="s">
        <v>484</v>
      </c>
      <c r="S204" s="21"/>
    </row>
    <row r="205" spans="1:19" s="22" customFormat="1" x14ac:dyDescent="0.25">
      <c r="A205" s="82"/>
      <c r="B205" s="64"/>
      <c r="C205" s="64"/>
      <c r="D205" s="64"/>
      <c r="E205" s="64"/>
      <c r="F205" s="71"/>
      <c r="G205" s="71"/>
      <c r="H205" s="34" t="s">
        <v>53</v>
      </c>
      <c r="I205" s="34">
        <v>500</v>
      </c>
      <c r="J205" s="71"/>
      <c r="K205" s="62"/>
      <c r="L205" s="64"/>
      <c r="M205" s="62"/>
      <c r="N205" s="80"/>
      <c r="O205" s="62"/>
      <c r="P205" s="80"/>
      <c r="Q205" s="71"/>
      <c r="R205" s="71"/>
      <c r="S205" s="21"/>
    </row>
    <row r="206" spans="1:19" s="22" customFormat="1" x14ac:dyDescent="0.25">
      <c r="A206" s="82"/>
      <c r="B206" s="64"/>
      <c r="C206" s="64"/>
      <c r="D206" s="64"/>
      <c r="E206" s="64"/>
      <c r="F206" s="71"/>
      <c r="G206" s="71"/>
      <c r="H206" s="34" t="s">
        <v>241</v>
      </c>
      <c r="I206" s="45">
        <v>10000</v>
      </c>
      <c r="J206" s="71"/>
      <c r="K206" s="62"/>
      <c r="L206" s="64"/>
      <c r="M206" s="62"/>
      <c r="N206" s="80"/>
      <c r="O206" s="62"/>
      <c r="P206" s="80"/>
      <c r="Q206" s="71"/>
      <c r="R206" s="71"/>
      <c r="S206" s="21"/>
    </row>
    <row r="207" spans="1:19" s="22" customFormat="1" x14ac:dyDescent="0.25">
      <c r="A207" s="82"/>
      <c r="B207" s="64"/>
      <c r="C207" s="64"/>
      <c r="D207" s="64"/>
      <c r="E207" s="64"/>
      <c r="F207" s="71"/>
      <c r="G207" s="71"/>
      <c r="H207" s="34" t="s">
        <v>102</v>
      </c>
      <c r="I207" s="34">
        <v>6</v>
      </c>
      <c r="J207" s="71"/>
      <c r="K207" s="62"/>
      <c r="L207" s="64"/>
      <c r="M207" s="62"/>
      <c r="N207" s="80"/>
      <c r="O207" s="62"/>
      <c r="P207" s="80"/>
      <c r="Q207" s="71"/>
      <c r="R207" s="71"/>
      <c r="S207" s="21"/>
    </row>
    <row r="208" spans="1:19" s="22" customFormat="1" ht="30" x14ac:dyDescent="0.25">
      <c r="A208" s="82"/>
      <c r="B208" s="64"/>
      <c r="C208" s="64"/>
      <c r="D208" s="64"/>
      <c r="E208" s="64"/>
      <c r="F208" s="71"/>
      <c r="G208" s="71"/>
      <c r="H208" s="33" t="s">
        <v>475</v>
      </c>
      <c r="I208" s="34">
        <v>1</v>
      </c>
      <c r="J208" s="71"/>
      <c r="K208" s="62"/>
      <c r="L208" s="64"/>
      <c r="M208" s="62"/>
      <c r="N208" s="80"/>
      <c r="O208" s="62"/>
      <c r="P208" s="80"/>
      <c r="Q208" s="71"/>
      <c r="R208" s="71"/>
      <c r="S208" s="21"/>
    </row>
    <row r="209" spans="1:19" s="22" customFormat="1" x14ac:dyDescent="0.25">
      <c r="A209" s="82"/>
      <c r="B209" s="64"/>
      <c r="C209" s="64"/>
      <c r="D209" s="64"/>
      <c r="E209" s="64"/>
      <c r="F209" s="71"/>
      <c r="G209" s="71"/>
      <c r="H209" s="34" t="s">
        <v>47</v>
      </c>
      <c r="I209" s="34">
        <v>2</v>
      </c>
      <c r="J209" s="71"/>
      <c r="K209" s="62"/>
      <c r="L209" s="64"/>
      <c r="M209" s="62"/>
      <c r="N209" s="80"/>
      <c r="O209" s="62"/>
      <c r="P209" s="80"/>
      <c r="Q209" s="71"/>
      <c r="R209" s="71"/>
      <c r="S209" s="21"/>
    </row>
    <row r="210" spans="1:19" s="22" customFormat="1" ht="30" x14ac:dyDescent="0.25">
      <c r="A210" s="82"/>
      <c r="B210" s="64"/>
      <c r="C210" s="64"/>
      <c r="D210" s="64"/>
      <c r="E210" s="64"/>
      <c r="F210" s="71"/>
      <c r="G210" s="71"/>
      <c r="H210" s="33" t="s">
        <v>151</v>
      </c>
      <c r="I210" s="34">
        <f>10+3</f>
        <v>13</v>
      </c>
      <c r="J210" s="71"/>
      <c r="K210" s="62"/>
      <c r="L210" s="64"/>
      <c r="M210" s="62"/>
      <c r="N210" s="80"/>
      <c r="O210" s="62"/>
      <c r="P210" s="80"/>
      <c r="Q210" s="71"/>
      <c r="R210" s="71"/>
      <c r="S210" s="21"/>
    </row>
    <row r="211" spans="1:19" s="22" customFormat="1" ht="30" x14ac:dyDescent="0.25">
      <c r="A211" s="83"/>
      <c r="B211" s="64"/>
      <c r="C211" s="64"/>
      <c r="D211" s="64"/>
      <c r="E211" s="64"/>
      <c r="F211" s="71"/>
      <c r="G211" s="71"/>
      <c r="H211" s="33" t="s">
        <v>475</v>
      </c>
      <c r="I211" s="34">
        <v>1</v>
      </c>
      <c r="J211" s="71"/>
      <c r="K211" s="62"/>
      <c r="L211" s="64"/>
      <c r="M211" s="62"/>
      <c r="N211" s="80"/>
      <c r="O211" s="62"/>
      <c r="P211" s="80"/>
      <c r="Q211" s="71"/>
      <c r="R211" s="71"/>
      <c r="S211" s="21"/>
    </row>
    <row r="212" spans="1:19" s="22" customFormat="1" ht="67.5" customHeight="1" x14ac:dyDescent="0.25">
      <c r="A212" s="77">
        <v>75</v>
      </c>
      <c r="B212" s="76" t="s">
        <v>55</v>
      </c>
      <c r="C212" s="76">
        <v>3</v>
      </c>
      <c r="D212" s="69">
        <v>10</v>
      </c>
      <c r="E212" s="69" t="s">
        <v>485</v>
      </c>
      <c r="F212" s="69" t="s">
        <v>486</v>
      </c>
      <c r="G212" s="69" t="s">
        <v>487</v>
      </c>
      <c r="H212" s="28" t="s">
        <v>482</v>
      </c>
      <c r="I212" s="28">
        <v>1</v>
      </c>
      <c r="J212" s="69" t="s">
        <v>488</v>
      </c>
      <c r="K212" s="69"/>
      <c r="L212" s="72" t="s">
        <v>50</v>
      </c>
      <c r="M212" s="72"/>
      <c r="N212" s="73">
        <v>18666.3</v>
      </c>
      <c r="O212" s="73"/>
      <c r="P212" s="73">
        <v>15901.5</v>
      </c>
      <c r="Q212" s="69" t="s">
        <v>132</v>
      </c>
      <c r="R212" s="69" t="s">
        <v>133</v>
      </c>
      <c r="S212" s="21"/>
    </row>
    <row r="213" spans="1:19" s="22" customFormat="1" ht="63.75" customHeight="1" x14ac:dyDescent="0.25">
      <c r="A213" s="78"/>
      <c r="B213" s="74"/>
      <c r="C213" s="74"/>
      <c r="D213" s="70"/>
      <c r="E213" s="70"/>
      <c r="F213" s="70"/>
      <c r="G213" s="70"/>
      <c r="H213" s="28" t="s">
        <v>38</v>
      </c>
      <c r="I213" s="24" t="s">
        <v>248</v>
      </c>
      <c r="J213" s="70"/>
      <c r="K213" s="70"/>
      <c r="L213" s="70"/>
      <c r="M213" s="70"/>
      <c r="N213" s="74"/>
      <c r="O213" s="74"/>
      <c r="P213" s="74"/>
      <c r="Q213" s="70"/>
      <c r="R213" s="70"/>
      <c r="S213" s="21"/>
    </row>
    <row r="214" spans="1:19" s="22" customFormat="1" ht="45" x14ac:dyDescent="0.25">
      <c r="A214" s="35">
        <v>76</v>
      </c>
      <c r="B214" s="27" t="s">
        <v>184</v>
      </c>
      <c r="C214" s="27">
        <v>3</v>
      </c>
      <c r="D214" s="28">
        <v>10</v>
      </c>
      <c r="E214" s="28" t="s">
        <v>489</v>
      </c>
      <c r="F214" s="28" t="s">
        <v>490</v>
      </c>
      <c r="G214" s="28" t="s">
        <v>491</v>
      </c>
      <c r="H214" s="28" t="s">
        <v>482</v>
      </c>
      <c r="I214" s="24" t="s">
        <v>48</v>
      </c>
      <c r="J214" s="28" t="s">
        <v>492</v>
      </c>
      <c r="K214" s="46"/>
      <c r="L214" s="25" t="s">
        <v>50</v>
      </c>
      <c r="M214" s="29"/>
      <c r="N214" s="29">
        <v>10754.15</v>
      </c>
      <c r="O214" s="29"/>
      <c r="P214" s="29">
        <v>8204.15</v>
      </c>
      <c r="Q214" s="13" t="s">
        <v>233</v>
      </c>
      <c r="R214" s="28" t="s">
        <v>234</v>
      </c>
      <c r="S214" s="21"/>
    </row>
    <row r="215" spans="1:19" s="22" customFormat="1" ht="66" customHeight="1" x14ac:dyDescent="0.25">
      <c r="A215" s="76">
        <v>77</v>
      </c>
      <c r="B215" s="76" t="s">
        <v>116</v>
      </c>
      <c r="C215" s="76">
        <v>5</v>
      </c>
      <c r="D215" s="69">
        <v>11</v>
      </c>
      <c r="E215" s="69" t="s">
        <v>289</v>
      </c>
      <c r="F215" s="69" t="s">
        <v>493</v>
      </c>
      <c r="G215" s="69" t="s">
        <v>494</v>
      </c>
      <c r="H215" s="28" t="s">
        <v>482</v>
      </c>
      <c r="I215" s="28">
        <v>1</v>
      </c>
      <c r="J215" s="69" t="s">
        <v>495</v>
      </c>
      <c r="K215" s="69"/>
      <c r="L215" s="72" t="s">
        <v>60</v>
      </c>
      <c r="M215" s="72"/>
      <c r="N215" s="73">
        <v>42361</v>
      </c>
      <c r="O215" s="73"/>
      <c r="P215" s="73">
        <v>30651</v>
      </c>
      <c r="Q215" s="69" t="s">
        <v>293</v>
      </c>
      <c r="R215" s="69" t="s">
        <v>294</v>
      </c>
      <c r="S215" s="21"/>
    </row>
    <row r="216" spans="1:19" s="22" customFormat="1" x14ac:dyDescent="0.25">
      <c r="A216" s="74"/>
      <c r="B216" s="74"/>
      <c r="C216" s="74"/>
      <c r="D216" s="70"/>
      <c r="E216" s="70"/>
      <c r="F216" s="70"/>
      <c r="G216" s="70"/>
      <c r="H216" s="28" t="s">
        <v>47</v>
      </c>
      <c r="I216" s="47">
        <v>2</v>
      </c>
      <c r="J216" s="70"/>
      <c r="K216" s="70"/>
      <c r="L216" s="70"/>
      <c r="M216" s="70"/>
      <c r="N216" s="74"/>
      <c r="O216" s="74"/>
      <c r="P216" s="74"/>
      <c r="Q216" s="70"/>
      <c r="R216" s="70"/>
      <c r="S216" s="21"/>
    </row>
    <row r="217" spans="1:19" s="22" customFormat="1" ht="30" x14ac:dyDescent="0.25">
      <c r="A217" s="74"/>
      <c r="B217" s="74"/>
      <c r="C217" s="74"/>
      <c r="D217" s="70"/>
      <c r="E217" s="70"/>
      <c r="F217" s="70"/>
      <c r="G217" s="70"/>
      <c r="H217" s="28" t="s">
        <v>151</v>
      </c>
      <c r="I217" s="47">
        <v>146</v>
      </c>
      <c r="J217" s="70"/>
      <c r="K217" s="70"/>
      <c r="L217" s="70"/>
      <c r="M217" s="70"/>
      <c r="N217" s="74"/>
      <c r="O217" s="74"/>
      <c r="P217" s="74"/>
      <c r="Q217" s="70"/>
      <c r="R217" s="70"/>
      <c r="S217" s="21"/>
    </row>
    <row r="218" spans="1:19" s="22" customFormat="1" x14ac:dyDescent="0.25">
      <c r="A218" s="81">
        <v>78</v>
      </c>
      <c r="B218" s="63" t="s">
        <v>116</v>
      </c>
      <c r="C218" s="63">
        <v>5</v>
      </c>
      <c r="D218" s="63">
        <v>11</v>
      </c>
      <c r="E218" s="57" t="s">
        <v>496</v>
      </c>
      <c r="F218" s="57" t="s">
        <v>497</v>
      </c>
      <c r="G218" s="63" t="s">
        <v>498</v>
      </c>
      <c r="H218" s="33" t="s">
        <v>140</v>
      </c>
      <c r="I218" s="34">
        <f>5+5</f>
        <v>10</v>
      </c>
      <c r="J218" s="63" t="s">
        <v>499</v>
      </c>
      <c r="K218" s="61"/>
      <c r="L218" s="63" t="s">
        <v>41</v>
      </c>
      <c r="M218" s="61"/>
      <c r="N218" s="79">
        <v>17964</v>
      </c>
      <c r="O218" s="61"/>
      <c r="P218" s="79">
        <v>15900</v>
      </c>
      <c r="Q218" s="63" t="s">
        <v>500</v>
      </c>
      <c r="R218" s="57" t="s">
        <v>501</v>
      </c>
      <c r="S218" s="21"/>
    </row>
    <row r="219" spans="1:19" s="22" customFormat="1" ht="30" x14ac:dyDescent="0.25">
      <c r="A219" s="82"/>
      <c r="B219" s="64"/>
      <c r="C219" s="64"/>
      <c r="D219" s="64"/>
      <c r="E219" s="71"/>
      <c r="F219" s="71"/>
      <c r="G219" s="64"/>
      <c r="H219" s="33" t="s">
        <v>142</v>
      </c>
      <c r="I219" s="34">
        <f>25+50</f>
        <v>75</v>
      </c>
      <c r="J219" s="64"/>
      <c r="K219" s="62"/>
      <c r="L219" s="64"/>
      <c r="M219" s="62"/>
      <c r="N219" s="80"/>
      <c r="O219" s="62"/>
      <c r="P219" s="80"/>
      <c r="Q219" s="64"/>
      <c r="R219" s="71"/>
      <c r="S219" s="21"/>
    </row>
    <row r="220" spans="1:19" s="22" customFormat="1" x14ac:dyDescent="0.25">
      <c r="A220" s="82"/>
      <c r="B220" s="64"/>
      <c r="C220" s="64"/>
      <c r="D220" s="64"/>
      <c r="E220" s="71"/>
      <c r="F220" s="71"/>
      <c r="G220" s="64"/>
      <c r="H220" s="33" t="s">
        <v>47</v>
      </c>
      <c r="I220" s="34">
        <v>1</v>
      </c>
      <c r="J220" s="64"/>
      <c r="K220" s="62"/>
      <c r="L220" s="64"/>
      <c r="M220" s="62"/>
      <c r="N220" s="80"/>
      <c r="O220" s="62"/>
      <c r="P220" s="80"/>
      <c r="Q220" s="64"/>
      <c r="R220" s="71"/>
      <c r="S220" s="21"/>
    </row>
    <row r="221" spans="1:19" s="22" customFormat="1" ht="30" x14ac:dyDescent="0.25">
      <c r="A221" s="83"/>
      <c r="B221" s="64"/>
      <c r="C221" s="64"/>
      <c r="D221" s="64"/>
      <c r="E221" s="71"/>
      <c r="F221" s="71"/>
      <c r="G221" s="64"/>
      <c r="H221" s="33" t="s">
        <v>151</v>
      </c>
      <c r="I221" s="34">
        <v>10</v>
      </c>
      <c r="J221" s="64"/>
      <c r="K221" s="62"/>
      <c r="L221" s="64"/>
      <c r="M221" s="62"/>
      <c r="N221" s="80"/>
      <c r="O221" s="62"/>
      <c r="P221" s="80"/>
      <c r="Q221" s="64"/>
      <c r="R221" s="71"/>
      <c r="S221" s="21"/>
    </row>
    <row r="222" spans="1:19" s="22" customFormat="1" ht="120" x14ac:dyDescent="0.25">
      <c r="A222" s="48">
        <v>79</v>
      </c>
      <c r="B222" s="27" t="s">
        <v>116</v>
      </c>
      <c r="C222" s="27">
        <v>5</v>
      </c>
      <c r="D222" s="28">
        <v>11</v>
      </c>
      <c r="E222" s="28" t="s">
        <v>502</v>
      </c>
      <c r="F222" s="28" t="s">
        <v>503</v>
      </c>
      <c r="G222" s="28" t="s">
        <v>504</v>
      </c>
      <c r="H222" s="28" t="s">
        <v>306</v>
      </c>
      <c r="I222" s="24" t="s">
        <v>48</v>
      </c>
      <c r="J222" s="28" t="s">
        <v>505</v>
      </c>
      <c r="K222" s="32"/>
      <c r="L222" s="25" t="s">
        <v>41</v>
      </c>
      <c r="M222" s="29"/>
      <c r="N222" s="29">
        <v>40000</v>
      </c>
      <c r="O222" s="29"/>
      <c r="P222" s="29">
        <v>40000</v>
      </c>
      <c r="Q222" s="28" t="s">
        <v>506</v>
      </c>
      <c r="R222" s="28" t="s">
        <v>309</v>
      </c>
      <c r="S222" s="21"/>
    </row>
    <row r="223" spans="1:19" s="22" customFormat="1" ht="30" x14ac:dyDescent="0.25">
      <c r="A223" s="77">
        <v>80</v>
      </c>
      <c r="B223" s="76" t="s">
        <v>116</v>
      </c>
      <c r="C223" s="76">
        <v>5</v>
      </c>
      <c r="D223" s="69">
        <v>11</v>
      </c>
      <c r="E223" s="69" t="s">
        <v>507</v>
      </c>
      <c r="F223" s="69" t="s">
        <v>508</v>
      </c>
      <c r="G223" s="69" t="s">
        <v>370</v>
      </c>
      <c r="H223" s="28" t="s">
        <v>120</v>
      </c>
      <c r="I223" s="24" t="s">
        <v>48</v>
      </c>
      <c r="J223" s="69" t="s">
        <v>509</v>
      </c>
      <c r="K223" s="69"/>
      <c r="L223" s="72" t="s">
        <v>60</v>
      </c>
      <c r="M223" s="73"/>
      <c r="N223" s="73">
        <v>26837.4</v>
      </c>
      <c r="O223" s="73"/>
      <c r="P223" s="73">
        <v>23837.4</v>
      </c>
      <c r="Q223" s="75" t="s">
        <v>313</v>
      </c>
      <c r="R223" s="69" t="s">
        <v>314</v>
      </c>
      <c r="S223" s="21"/>
    </row>
    <row r="224" spans="1:19" s="22" customFormat="1" ht="30" x14ac:dyDescent="0.25">
      <c r="A224" s="78"/>
      <c r="B224" s="74"/>
      <c r="C224" s="74"/>
      <c r="D224" s="70"/>
      <c r="E224" s="70"/>
      <c r="F224" s="70"/>
      <c r="G224" s="70"/>
      <c r="H224" s="28" t="s">
        <v>124</v>
      </c>
      <c r="I224" s="24" t="s">
        <v>316</v>
      </c>
      <c r="J224" s="70"/>
      <c r="K224" s="70"/>
      <c r="L224" s="70"/>
      <c r="M224" s="74"/>
      <c r="N224" s="74"/>
      <c r="O224" s="74"/>
      <c r="P224" s="74"/>
      <c r="Q224" s="70"/>
      <c r="R224" s="70"/>
      <c r="S224" s="21"/>
    </row>
    <row r="225" spans="1:19" s="22" customFormat="1" ht="22.5" customHeight="1" x14ac:dyDescent="0.25">
      <c r="A225" s="77">
        <v>81</v>
      </c>
      <c r="B225" s="76" t="s">
        <v>126</v>
      </c>
      <c r="C225" s="76">
        <v>5</v>
      </c>
      <c r="D225" s="69">
        <v>11</v>
      </c>
      <c r="E225" s="69" t="s">
        <v>317</v>
      </c>
      <c r="F225" s="69" t="s">
        <v>510</v>
      </c>
      <c r="G225" s="69" t="s">
        <v>511</v>
      </c>
      <c r="H225" s="28" t="s">
        <v>47</v>
      </c>
      <c r="I225" s="24" t="s">
        <v>48</v>
      </c>
      <c r="J225" s="69" t="s">
        <v>512</v>
      </c>
      <c r="K225" s="69"/>
      <c r="L225" s="72" t="s">
        <v>60</v>
      </c>
      <c r="M225" s="72"/>
      <c r="N225" s="73">
        <v>10050.64</v>
      </c>
      <c r="O225" s="73"/>
      <c r="P225" s="73">
        <v>8671.6</v>
      </c>
      <c r="Q225" s="69" t="s">
        <v>132</v>
      </c>
      <c r="R225" s="69" t="s">
        <v>133</v>
      </c>
      <c r="S225" s="21"/>
    </row>
    <row r="226" spans="1:19" s="22" customFormat="1" ht="37.5" customHeight="1" x14ac:dyDescent="0.25">
      <c r="A226" s="78"/>
      <c r="B226" s="74"/>
      <c r="C226" s="74"/>
      <c r="D226" s="70"/>
      <c r="E226" s="70"/>
      <c r="F226" s="70"/>
      <c r="G226" s="70"/>
      <c r="H226" s="28" t="s">
        <v>151</v>
      </c>
      <c r="I226" s="24" t="s">
        <v>285</v>
      </c>
      <c r="J226" s="70"/>
      <c r="K226" s="70"/>
      <c r="L226" s="70"/>
      <c r="M226" s="70"/>
      <c r="N226" s="74"/>
      <c r="O226" s="74"/>
      <c r="P226" s="74"/>
      <c r="Q226" s="70"/>
      <c r="R226" s="70"/>
      <c r="S226" s="21"/>
    </row>
    <row r="227" spans="1:19" s="22" customFormat="1" x14ac:dyDescent="0.25">
      <c r="A227" s="77">
        <v>82</v>
      </c>
      <c r="B227" s="76" t="s">
        <v>126</v>
      </c>
      <c r="C227" s="76">
        <v>2</v>
      </c>
      <c r="D227" s="69">
        <v>12</v>
      </c>
      <c r="E227" s="69" t="s">
        <v>320</v>
      </c>
      <c r="F227" s="69" t="s">
        <v>513</v>
      </c>
      <c r="G227" s="69" t="s">
        <v>511</v>
      </c>
      <c r="H227" s="28" t="s">
        <v>47</v>
      </c>
      <c r="I227" s="24" t="s">
        <v>48</v>
      </c>
      <c r="J227" s="69" t="s">
        <v>323</v>
      </c>
      <c r="K227" s="69"/>
      <c r="L227" s="72" t="s">
        <v>41</v>
      </c>
      <c r="M227" s="72"/>
      <c r="N227" s="73">
        <v>11413.19</v>
      </c>
      <c r="O227" s="73"/>
      <c r="P227" s="73">
        <v>8453.19</v>
      </c>
      <c r="Q227" s="75" t="s">
        <v>132</v>
      </c>
      <c r="R227" s="69" t="s">
        <v>133</v>
      </c>
      <c r="S227" s="21"/>
    </row>
    <row r="228" spans="1:19" s="50" customFormat="1" ht="75" customHeight="1" x14ac:dyDescent="0.25">
      <c r="A228" s="78"/>
      <c r="B228" s="74"/>
      <c r="C228" s="74"/>
      <c r="D228" s="70"/>
      <c r="E228" s="70"/>
      <c r="F228" s="70"/>
      <c r="G228" s="70"/>
      <c r="H228" s="28" t="s">
        <v>151</v>
      </c>
      <c r="I228" s="24" t="s">
        <v>325</v>
      </c>
      <c r="J228" s="70"/>
      <c r="K228" s="70"/>
      <c r="L228" s="70"/>
      <c r="M228" s="70"/>
      <c r="N228" s="74"/>
      <c r="O228" s="74"/>
      <c r="P228" s="74"/>
      <c r="Q228" s="70"/>
      <c r="R228" s="70"/>
      <c r="S228" s="49"/>
    </row>
    <row r="229" spans="1:19" s="22" customFormat="1" x14ac:dyDescent="0.25">
      <c r="A229" s="76">
        <v>83</v>
      </c>
      <c r="B229" s="76" t="s">
        <v>184</v>
      </c>
      <c r="C229" s="76">
        <v>1</v>
      </c>
      <c r="D229" s="69">
        <v>13</v>
      </c>
      <c r="E229" s="69" t="s">
        <v>514</v>
      </c>
      <c r="F229" s="69" t="s">
        <v>515</v>
      </c>
      <c r="G229" s="69" t="s">
        <v>516</v>
      </c>
      <c r="H229" s="28" t="s">
        <v>140</v>
      </c>
      <c r="I229" s="24" t="s">
        <v>48</v>
      </c>
      <c r="J229" s="69" t="s">
        <v>517</v>
      </c>
      <c r="K229" s="69"/>
      <c r="L229" s="72" t="s">
        <v>60</v>
      </c>
      <c r="M229" s="73"/>
      <c r="N229" s="73">
        <v>20246.7</v>
      </c>
      <c r="O229" s="73"/>
      <c r="P229" s="73">
        <v>17546.7</v>
      </c>
      <c r="Q229" s="69" t="s">
        <v>233</v>
      </c>
      <c r="R229" s="69" t="s">
        <v>234</v>
      </c>
      <c r="S229" s="21"/>
    </row>
    <row r="230" spans="1:19" s="22" customFormat="1" ht="30" x14ac:dyDescent="0.25">
      <c r="A230" s="74"/>
      <c r="B230" s="74"/>
      <c r="C230" s="74"/>
      <c r="D230" s="70"/>
      <c r="E230" s="70"/>
      <c r="F230" s="70"/>
      <c r="G230" s="70"/>
      <c r="H230" s="28" t="s">
        <v>142</v>
      </c>
      <c r="I230" s="24" t="s">
        <v>101</v>
      </c>
      <c r="J230" s="70"/>
      <c r="K230" s="70"/>
      <c r="L230" s="70"/>
      <c r="M230" s="74"/>
      <c r="N230" s="74"/>
      <c r="O230" s="74"/>
      <c r="P230" s="74"/>
      <c r="Q230" s="70"/>
      <c r="R230" s="70"/>
      <c r="S230" s="21"/>
    </row>
    <row r="231" spans="1:19" s="22" customFormat="1" ht="68.25" customHeight="1" x14ac:dyDescent="0.25">
      <c r="A231" s="63">
        <v>84</v>
      </c>
      <c r="B231" s="63" t="s">
        <v>116</v>
      </c>
      <c r="C231" s="63">
        <v>1.3</v>
      </c>
      <c r="D231" s="63">
        <v>13</v>
      </c>
      <c r="E231" s="63" t="s">
        <v>518</v>
      </c>
      <c r="F231" s="57" t="s">
        <v>519</v>
      </c>
      <c r="G231" s="57" t="s">
        <v>520</v>
      </c>
      <c r="H231" s="33" t="s">
        <v>482</v>
      </c>
      <c r="I231" s="34">
        <v>1</v>
      </c>
      <c r="J231" s="57" t="s">
        <v>521</v>
      </c>
      <c r="K231" s="61"/>
      <c r="L231" s="63" t="s">
        <v>60</v>
      </c>
      <c r="M231" s="61"/>
      <c r="N231" s="65">
        <v>49840.07</v>
      </c>
      <c r="O231" s="67"/>
      <c r="P231" s="65">
        <v>32640.07</v>
      </c>
      <c r="Q231" s="57" t="s">
        <v>345</v>
      </c>
      <c r="R231" s="57" t="s">
        <v>522</v>
      </c>
      <c r="S231" s="21"/>
    </row>
    <row r="232" spans="1:19" s="22" customFormat="1" x14ac:dyDescent="0.25">
      <c r="A232" s="64"/>
      <c r="B232" s="64"/>
      <c r="C232" s="64"/>
      <c r="D232" s="64"/>
      <c r="E232" s="64"/>
      <c r="F232" s="71"/>
      <c r="G232" s="71"/>
      <c r="H232" s="34" t="s">
        <v>53</v>
      </c>
      <c r="I232" s="34">
        <v>100</v>
      </c>
      <c r="J232" s="71"/>
      <c r="K232" s="62"/>
      <c r="L232" s="64"/>
      <c r="M232" s="62"/>
      <c r="N232" s="66"/>
      <c r="O232" s="68"/>
      <c r="P232" s="66"/>
      <c r="Q232" s="57"/>
      <c r="R232" s="57"/>
      <c r="S232" s="21"/>
    </row>
    <row r="233" spans="1:19" s="22" customFormat="1" x14ac:dyDescent="0.25">
      <c r="A233" s="64"/>
      <c r="B233" s="64"/>
      <c r="C233" s="64"/>
      <c r="D233" s="64"/>
      <c r="E233" s="64"/>
      <c r="F233" s="71"/>
      <c r="G233" s="71"/>
      <c r="H233" s="33" t="s">
        <v>47</v>
      </c>
      <c r="I233" s="34">
        <v>2</v>
      </c>
      <c r="J233" s="71"/>
      <c r="K233" s="62"/>
      <c r="L233" s="64"/>
      <c r="M233" s="62"/>
      <c r="N233" s="66"/>
      <c r="O233" s="68"/>
      <c r="P233" s="66"/>
      <c r="Q233" s="57"/>
      <c r="R233" s="57"/>
      <c r="S233" s="21"/>
    </row>
    <row r="234" spans="1:19" s="22" customFormat="1" ht="30" x14ac:dyDescent="0.25">
      <c r="A234" s="64"/>
      <c r="B234" s="64"/>
      <c r="C234" s="64"/>
      <c r="D234" s="64"/>
      <c r="E234" s="64"/>
      <c r="F234" s="71"/>
      <c r="G234" s="71"/>
      <c r="H234" s="33" t="s">
        <v>151</v>
      </c>
      <c r="I234" s="34">
        <v>30</v>
      </c>
      <c r="J234" s="71"/>
      <c r="K234" s="62"/>
      <c r="L234" s="64"/>
      <c r="M234" s="62"/>
      <c r="N234" s="66"/>
      <c r="O234" s="68"/>
      <c r="P234" s="66"/>
      <c r="Q234" s="57"/>
      <c r="R234" s="57"/>
      <c r="S234" s="21"/>
    </row>
    <row r="235" spans="1:19" s="22" customFormat="1" x14ac:dyDescent="0.25">
      <c r="A235" s="64"/>
      <c r="B235" s="64"/>
      <c r="C235" s="64"/>
      <c r="D235" s="64"/>
      <c r="E235" s="64"/>
      <c r="F235" s="71"/>
      <c r="G235" s="71"/>
      <c r="H235" s="34" t="s">
        <v>102</v>
      </c>
      <c r="I235" s="34">
        <v>2</v>
      </c>
      <c r="J235" s="71"/>
      <c r="K235" s="62"/>
      <c r="L235" s="64"/>
      <c r="M235" s="62"/>
      <c r="N235" s="66"/>
      <c r="O235" s="68"/>
      <c r="P235" s="66"/>
      <c r="Q235" s="57"/>
      <c r="R235" s="57"/>
      <c r="S235" s="21"/>
    </row>
    <row r="236" spans="1:19" s="22" customFormat="1" ht="64.5" customHeight="1" x14ac:dyDescent="0.25">
      <c r="A236" s="27">
        <v>85</v>
      </c>
      <c r="B236" s="27" t="s">
        <v>116</v>
      </c>
      <c r="C236" s="27">
        <v>1.3</v>
      </c>
      <c r="D236" s="28">
        <v>13</v>
      </c>
      <c r="E236" s="28" t="s">
        <v>523</v>
      </c>
      <c r="F236" s="28" t="s">
        <v>524</v>
      </c>
      <c r="G236" s="13" t="s">
        <v>525</v>
      </c>
      <c r="H236" s="28" t="s">
        <v>526</v>
      </c>
      <c r="I236" s="24" t="s">
        <v>48</v>
      </c>
      <c r="J236" s="28" t="s">
        <v>527</v>
      </c>
      <c r="K236" s="28"/>
      <c r="L236" s="25" t="s">
        <v>60</v>
      </c>
      <c r="M236" s="25"/>
      <c r="N236" s="29">
        <v>22951.8</v>
      </c>
      <c r="O236" s="29"/>
      <c r="P236" s="29">
        <v>22951.8</v>
      </c>
      <c r="Q236" s="28" t="s">
        <v>528</v>
      </c>
      <c r="R236" s="28" t="s">
        <v>529</v>
      </c>
      <c r="S236" s="21"/>
    </row>
    <row r="237" spans="1:19" s="22" customFormat="1" ht="88.5" customHeight="1" x14ac:dyDescent="0.25">
      <c r="A237" s="34">
        <v>86</v>
      </c>
      <c r="B237" s="34" t="s">
        <v>184</v>
      </c>
      <c r="C237" s="34">
        <v>1</v>
      </c>
      <c r="D237" s="33">
        <v>13</v>
      </c>
      <c r="E237" s="33" t="s">
        <v>530</v>
      </c>
      <c r="F237" s="33" t="s">
        <v>531</v>
      </c>
      <c r="G237" s="33" t="s">
        <v>388</v>
      </c>
      <c r="H237" s="33" t="s">
        <v>38</v>
      </c>
      <c r="I237" s="26" t="s">
        <v>532</v>
      </c>
      <c r="J237" s="33" t="s">
        <v>442</v>
      </c>
      <c r="K237" s="46"/>
      <c r="L237" s="32" t="s">
        <v>60</v>
      </c>
      <c r="M237" s="51"/>
      <c r="N237" s="51">
        <v>48585</v>
      </c>
      <c r="O237" s="51"/>
      <c r="P237" s="51">
        <v>48585</v>
      </c>
      <c r="Q237" s="52" t="s">
        <v>189</v>
      </c>
      <c r="R237" s="33" t="s">
        <v>443</v>
      </c>
      <c r="S237" s="21"/>
    </row>
    <row r="240" spans="1:19" x14ac:dyDescent="0.25">
      <c r="M240" s="58" t="s">
        <v>533</v>
      </c>
      <c r="N240" s="59"/>
      <c r="O240" s="60" t="s">
        <v>534</v>
      </c>
      <c r="P240" s="60"/>
    </row>
    <row r="241" spans="12:16" x14ac:dyDescent="0.25">
      <c r="M241" s="53" t="s">
        <v>535</v>
      </c>
      <c r="N241" s="53" t="s">
        <v>536</v>
      </c>
      <c r="O241" s="53" t="s">
        <v>535</v>
      </c>
      <c r="P241" s="53" t="s">
        <v>536</v>
      </c>
    </row>
    <row r="242" spans="12:16" x14ac:dyDescent="0.25">
      <c r="L242" s="152" t="s">
        <v>538</v>
      </c>
      <c r="M242" s="151">
        <v>27</v>
      </c>
      <c r="N242" s="55">
        <v>1481754.33</v>
      </c>
      <c r="O242" s="54">
        <v>59</v>
      </c>
      <c r="P242" s="56">
        <v>1534323.16</v>
      </c>
    </row>
    <row r="243" spans="12:16" x14ac:dyDescent="0.25">
      <c r="L243" s="152" t="s">
        <v>539</v>
      </c>
      <c r="M243" s="152"/>
      <c r="N243" s="152"/>
      <c r="O243" s="152"/>
      <c r="P243" s="152"/>
    </row>
  </sheetData>
  <mergeCells count="1184">
    <mergeCell ref="A4:A5"/>
    <mergeCell ref="B4:B5"/>
    <mergeCell ref="C4:C5"/>
    <mergeCell ref="D4:D5"/>
    <mergeCell ref="E4:E5"/>
    <mergeCell ref="F4:F5"/>
    <mergeCell ref="Q8:Q10"/>
    <mergeCell ref="R8:R10"/>
    <mergeCell ref="A11:A12"/>
    <mergeCell ref="B11:B12"/>
    <mergeCell ref="C11:C12"/>
    <mergeCell ref="D11:D12"/>
    <mergeCell ref="E11:E12"/>
    <mergeCell ref="F11:F12"/>
    <mergeCell ref="G11:G12"/>
    <mergeCell ref="J11:J12"/>
    <mergeCell ref="K8:K10"/>
    <mergeCell ref="L8:L10"/>
    <mergeCell ref="M8:M10"/>
    <mergeCell ref="N8:N10"/>
    <mergeCell ref="O8:O10"/>
    <mergeCell ref="P8:P10"/>
    <mergeCell ref="Q4:Q5"/>
    <mergeCell ref="R4:R5"/>
    <mergeCell ref="A8:A10"/>
    <mergeCell ref="B8:B10"/>
    <mergeCell ref="C8:C10"/>
    <mergeCell ref="D8:D10"/>
    <mergeCell ref="E8:E10"/>
    <mergeCell ref="F8:F10"/>
    <mergeCell ref="G8:G10"/>
    <mergeCell ref="J8:J10"/>
    <mergeCell ref="G4:G5"/>
    <mergeCell ref="H4:I4"/>
    <mergeCell ref="J4:J5"/>
    <mergeCell ref="K4:L4"/>
    <mergeCell ref="M4:N4"/>
    <mergeCell ref="O4:P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J15:J16"/>
    <mergeCell ref="K13:K14"/>
    <mergeCell ref="L13:L14"/>
    <mergeCell ref="M13:M14"/>
    <mergeCell ref="N13:N14"/>
    <mergeCell ref="O13:O14"/>
    <mergeCell ref="P13:P14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J13:J14"/>
    <mergeCell ref="K11:K12"/>
    <mergeCell ref="L11:L12"/>
    <mergeCell ref="M11:M12"/>
    <mergeCell ref="N11:N12"/>
    <mergeCell ref="O11:O12"/>
    <mergeCell ref="P11:P12"/>
    <mergeCell ref="Q18:Q19"/>
    <mergeCell ref="R18:R19"/>
    <mergeCell ref="A20:A22"/>
    <mergeCell ref="B20:B22"/>
    <mergeCell ref="C20:C22"/>
    <mergeCell ref="D20:D22"/>
    <mergeCell ref="E20:E22"/>
    <mergeCell ref="F20:F22"/>
    <mergeCell ref="G20:G22"/>
    <mergeCell ref="J20:J22"/>
    <mergeCell ref="K18:K19"/>
    <mergeCell ref="L18:L19"/>
    <mergeCell ref="M18:M19"/>
    <mergeCell ref="N18:N19"/>
    <mergeCell ref="O18:O19"/>
    <mergeCell ref="P18:P19"/>
    <mergeCell ref="Q15:Q16"/>
    <mergeCell ref="R15:R16"/>
    <mergeCell ref="A18:A19"/>
    <mergeCell ref="B18:B19"/>
    <mergeCell ref="C18:C19"/>
    <mergeCell ref="D18:D19"/>
    <mergeCell ref="E18:E19"/>
    <mergeCell ref="F18:F19"/>
    <mergeCell ref="G18:G19"/>
    <mergeCell ref="J18:J19"/>
    <mergeCell ref="K15:K16"/>
    <mergeCell ref="L15:L16"/>
    <mergeCell ref="M15:M16"/>
    <mergeCell ref="N15:N16"/>
    <mergeCell ref="O15:O16"/>
    <mergeCell ref="P15:P16"/>
    <mergeCell ref="Q23:Q27"/>
    <mergeCell ref="R23:R27"/>
    <mergeCell ref="A28:A30"/>
    <mergeCell ref="B28:B30"/>
    <mergeCell ref="C28:C30"/>
    <mergeCell ref="D28:D30"/>
    <mergeCell ref="E28:E30"/>
    <mergeCell ref="F28:F30"/>
    <mergeCell ref="G28:G30"/>
    <mergeCell ref="J28:J30"/>
    <mergeCell ref="K23:K27"/>
    <mergeCell ref="L23:L27"/>
    <mergeCell ref="M23:M27"/>
    <mergeCell ref="N23:N27"/>
    <mergeCell ref="O23:O27"/>
    <mergeCell ref="P23:P27"/>
    <mergeCell ref="Q20:Q22"/>
    <mergeCell ref="R20:R22"/>
    <mergeCell ref="A23:A27"/>
    <mergeCell ref="B23:B27"/>
    <mergeCell ref="C23:C27"/>
    <mergeCell ref="D23:D27"/>
    <mergeCell ref="E23:E27"/>
    <mergeCell ref="F23:F27"/>
    <mergeCell ref="G23:G27"/>
    <mergeCell ref="J23:J27"/>
    <mergeCell ref="K20:K22"/>
    <mergeCell ref="L20:L22"/>
    <mergeCell ref="M20:M22"/>
    <mergeCell ref="N20:N22"/>
    <mergeCell ref="O20:O22"/>
    <mergeCell ref="P20:P22"/>
    <mergeCell ref="Q32:Q33"/>
    <mergeCell ref="R32:R33"/>
    <mergeCell ref="A34:A36"/>
    <mergeCell ref="B34:B36"/>
    <mergeCell ref="C34:C36"/>
    <mergeCell ref="D34:D36"/>
    <mergeCell ref="E34:E36"/>
    <mergeCell ref="F34:F36"/>
    <mergeCell ref="G34:G36"/>
    <mergeCell ref="J34:J36"/>
    <mergeCell ref="K32:K33"/>
    <mergeCell ref="L32:L33"/>
    <mergeCell ref="M32:M33"/>
    <mergeCell ref="N32:N33"/>
    <mergeCell ref="O32:O33"/>
    <mergeCell ref="P32:P33"/>
    <mergeCell ref="Q28:Q30"/>
    <mergeCell ref="R28:R30"/>
    <mergeCell ref="A32:A33"/>
    <mergeCell ref="B32:B33"/>
    <mergeCell ref="C32:C33"/>
    <mergeCell ref="D32:D33"/>
    <mergeCell ref="E32:E33"/>
    <mergeCell ref="F32:F33"/>
    <mergeCell ref="G32:G33"/>
    <mergeCell ref="J32:J33"/>
    <mergeCell ref="K28:K30"/>
    <mergeCell ref="L28:L30"/>
    <mergeCell ref="M28:M30"/>
    <mergeCell ref="N28:N30"/>
    <mergeCell ref="O28:O30"/>
    <mergeCell ref="P28:P30"/>
    <mergeCell ref="Q37:Q40"/>
    <mergeCell ref="R37:R40"/>
    <mergeCell ref="A41:A45"/>
    <mergeCell ref="B41:B45"/>
    <mergeCell ref="C41:C45"/>
    <mergeCell ref="D41:D45"/>
    <mergeCell ref="E41:E45"/>
    <mergeCell ref="F41:F45"/>
    <mergeCell ref="G41:G45"/>
    <mergeCell ref="J41:J45"/>
    <mergeCell ref="K37:K40"/>
    <mergeCell ref="L37:L40"/>
    <mergeCell ref="M37:M40"/>
    <mergeCell ref="N37:N40"/>
    <mergeCell ref="O37:O40"/>
    <mergeCell ref="P37:P40"/>
    <mergeCell ref="Q34:Q36"/>
    <mergeCell ref="R34:R36"/>
    <mergeCell ref="A37:A40"/>
    <mergeCell ref="B37:B40"/>
    <mergeCell ref="C37:C40"/>
    <mergeCell ref="D37:D40"/>
    <mergeCell ref="E37:E40"/>
    <mergeCell ref="F37:F40"/>
    <mergeCell ref="G37:G40"/>
    <mergeCell ref="J37:J40"/>
    <mergeCell ref="K34:K36"/>
    <mergeCell ref="L34:L36"/>
    <mergeCell ref="M34:M36"/>
    <mergeCell ref="N34:N36"/>
    <mergeCell ref="O34:O36"/>
    <mergeCell ref="P34:P36"/>
    <mergeCell ref="Q46:Q47"/>
    <mergeCell ref="R46:R47"/>
    <mergeCell ref="A48:A49"/>
    <mergeCell ref="B48:B49"/>
    <mergeCell ref="C48:C49"/>
    <mergeCell ref="D48:D49"/>
    <mergeCell ref="E48:E49"/>
    <mergeCell ref="F48:F49"/>
    <mergeCell ref="G48:G49"/>
    <mergeCell ref="J48:J49"/>
    <mergeCell ref="K46:K47"/>
    <mergeCell ref="L46:L47"/>
    <mergeCell ref="M46:M47"/>
    <mergeCell ref="N46:N47"/>
    <mergeCell ref="O46:O47"/>
    <mergeCell ref="P46:P47"/>
    <mergeCell ref="Q41:Q45"/>
    <mergeCell ref="R41:R45"/>
    <mergeCell ref="A46:A47"/>
    <mergeCell ref="B46:B47"/>
    <mergeCell ref="C46:C47"/>
    <mergeCell ref="D46:D47"/>
    <mergeCell ref="E46:E47"/>
    <mergeCell ref="F46:F47"/>
    <mergeCell ref="G46:G47"/>
    <mergeCell ref="J46:J47"/>
    <mergeCell ref="K41:K45"/>
    <mergeCell ref="L41:L45"/>
    <mergeCell ref="M41:M45"/>
    <mergeCell ref="N41:N45"/>
    <mergeCell ref="O41:O45"/>
    <mergeCell ref="P41:P45"/>
    <mergeCell ref="Q50:Q51"/>
    <mergeCell ref="R50:R51"/>
    <mergeCell ref="A52:A53"/>
    <mergeCell ref="B52:B53"/>
    <mergeCell ref="C52:C53"/>
    <mergeCell ref="D52:D53"/>
    <mergeCell ref="E52:E53"/>
    <mergeCell ref="F52:F53"/>
    <mergeCell ref="G52:G53"/>
    <mergeCell ref="J52:J53"/>
    <mergeCell ref="K50:K51"/>
    <mergeCell ref="L50:L51"/>
    <mergeCell ref="M50:M51"/>
    <mergeCell ref="N50:N51"/>
    <mergeCell ref="O50:O51"/>
    <mergeCell ref="P50:P51"/>
    <mergeCell ref="Q48:Q49"/>
    <mergeCell ref="R48:R49"/>
    <mergeCell ref="A50:A51"/>
    <mergeCell ref="B50:B51"/>
    <mergeCell ref="C50:C51"/>
    <mergeCell ref="D50:D51"/>
    <mergeCell ref="E50:E51"/>
    <mergeCell ref="F50:F51"/>
    <mergeCell ref="G50:G51"/>
    <mergeCell ref="J50:J51"/>
    <mergeCell ref="K48:K49"/>
    <mergeCell ref="L48:L49"/>
    <mergeCell ref="M48:M49"/>
    <mergeCell ref="N48:N49"/>
    <mergeCell ref="O48:O49"/>
    <mergeCell ref="P48:P49"/>
    <mergeCell ref="Q54:Q56"/>
    <mergeCell ref="R54:R56"/>
    <mergeCell ref="A57:A60"/>
    <mergeCell ref="B57:B60"/>
    <mergeCell ref="C57:C60"/>
    <mergeCell ref="D57:D60"/>
    <mergeCell ref="E57:E60"/>
    <mergeCell ref="F57:F60"/>
    <mergeCell ref="G57:G60"/>
    <mergeCell ref="J57:J60"/>
    <mergeCell ref="K54:K56"/>
    <mergeCell ref="L54:L56"/>
    <mergeCell ref="M54:M56"/>
    <mergeCell ref="N54:N56"/>
    <mergeCell ref="O54:O56"/>
    <mergeCell ref="P54:P56"/>
    <mergeCell ref="Q52:Q53"/>
    <mergeCell ref="R52:R53"/>
    <mergeCell ref="A54:A56"/>
    <mergeCell ref="B54:B56"/>
    <mergeCell ref="C54:C56"/>
    <mergeCell ref="D54:D56"/>
    <mergeCell ref="E54:E56"/>
    <mergeCell ref="F54:F56"/>
    <mergeCell ref="G54:G56"/>
    <mergeCell ref="J54:J56"/>
    <mergeCell ref="K52:K53"/>
    <mergeCell ref="L52:L53"/>
    <mergeCell ref="M52:M53"/>
    <mergeCell ref="N52:N53"/>
    <mergeCell ref="O52:O53"/>
    <mergeCell ref="P52:P53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J63:J64"/>
    <mergeCell ref="K61:K62"/>
    <mergeCell ref="L61:L62"/>
    <mergeCell ref="M61:M62"/>
    <mergeCell ref="N61:N62"/>
    <mergeCell ref="O61:O62"/>
    <mergeCell ref="P61:P62"/>
    <mergeCell ref="Q57:Q60"/>
    <mergeCell ref="R57:R60"/>
    <mergeCell ref="A61:A62"/>
    <mergeCell ref="B61:B62"/>
    <mergeCell ref="C61:C62"/>
    <mergeCell ref="D61:D62"/>
    <mergeCell ref="E61:E62"/>
    <mergeCell ref="F61:F62"/>
    <mergeCell ref="G61:G62"/>
    <mergeCell ref="J61:J62"/>
    <mergeCell ref="K57:K60"/>
    <mergeCell ref="L57:L60"/>
    <mergeCell ref="M57:M60"/>
    <mergeCell ref="N57:N60"/>
    <mergeCell ref="O57:O60"/>
    <mergeCell ref="P57:P60"/>
    <mergeCell ref="Q65:Q66"/>
    <mergeCell ref="R65:R66"/>
    <mergeCell ref="A67:A74"/>
    <mergeCell ref="B67:B74"/>
    <mergeCell ref="C67:C74"/>
    <mergeCell ref="D67:D74"/>
    <mergeCell ref="E67:E74"/>
    <mergeCell ref="F67:F74"/>
    <mergeCell ref="G67:G74"/>
    <mergeCell ref="J67:J74"/>
    <mergeCell ref="K65:K66"/>
    <mergeCell ref="L65:L66"/>
    <mergeCell ref="M65:M66"/>
    <mergeCell ref="N65:N66"/>
    <mergeCell ref="O65:O66"/>
    <mergeCell ref="P65:P66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J65:J66"/>
    <mergeCell ref="K63:K64"/>
    <mergeCell ref="L63:L64"/>
    <mergeCell ref="M63:M64"/>
    <mergeCell ref="N63:N64"/>
    <mergeCell ref="O63:O64"/>
    <mergeCell ref="P63:P64"/>
    <mergeCell ref="Q75:Q79"/>
    <mergeCell ref="R75:R79"/>
    <mergeCell ref="A81:A87"/>
    <mergeCell ref="B81:B87"/>
    <mergeCell ref="C81:C87"/>
    <mergeCell ref="D81:D87"/>
    <mergeCell ref="E81:E87"/>
    <mergeCell ref="F81:F87"/>
    <mergeCell ref="G81:G87"/>
    <mergeCell ref="J81:J87"/>
    <mergeCell ref="K75:K79"/>
    <mergeCell ref="L75:L79"/>
    <mergeCell ref="M75:M79"/>
    <mergeCell ref="N75:N79"/>
    <mergeCell ref="O75:O79"/>
    <mergeCell ref="P75:P79"/>
    <mergeCell ref="Q67:Q74"/>
    <mergeCell ref="R67:R74"/>
    <mergeCell ref="A75:A79"/>
    <mergeCell ref="B75:B79"/>
    <mergeCell ref="C75:C79"/>
    <mergeCell ref="D75:D79"/>
    <mergeCell ref="E75:E79"/>
    <mergeCell ref="F75:F79"/>
    <mergeCell ref="G75:G79"/>
    <mergeCell ref="J75:J79"/>
    <mergeCell ref="K67:K74"/>
    <mergeCell ref="L67:L74"/>
    <mergeCell ref="M67:M74"/>
    <mergeCell ref="N67:N74"/>
    <mergeCell ref="O67:O74"/>
    <mergeCell ref="P67:P74"/>
    <mergeCell ref="Q88:Q90"/>
    <mergeCell ref="R88:R90"/>
    <mergeCell ref="A91:A94"/>
    <mergeCell ref="B91:B94"/>
    <mergeCell ref="C91:C94"/>
    <mergeCell ref="D91:D94"/>
    <mergeCell ref="E91:E94"/>
    <mergeCell ref="F91:F94"/>
    <mergeCell ref="G91:G94"/>
    <mergeCell ref="J91:J94"/>
    <mergeCell ref="K88:K90"/>
    <mergeCell ref="L88:L90"/>
    <mergeCell ref="M88:M90"/>
    <mergeCell ref="N88:N90"/>
    <mergeCell ref="O88:O90"/>
    <mergeCell ref="P88:P90"/>
    <mergeCell ref="Q81:Q87"/>
    <mergeCell ref="R81:R87"/>
    <mergeCell ref="A88:A90"/>
    <mergeCell ref="B88:B90"/>
    <mergeCell ref="C88:C90"/>
    <mergeCell ref="D88:D90"/>
    <mergeCell ref="E88:E90"/>
    <mergeCell ref="F88:F90"/>
    <mergeCell ref="G88:G90"/>
    <mergeCell ref="J88:J90"/>
    <mergeCell ref="K81:K87"/>
    <mergeCell ref="L81:L87"/>
    <mergeCell ref="M81:M87"/>
    <mergeCell ref="N81:N87"/>
    <mergeCell ref="O81:O87"/>
    <mergeCell ref="P81:P87"/>
    <mergeCell ref="Q95:Q103"/>
    <mergeCell ref="R95:R103"/>
    <mergeCell ref="A104:A105"/>
    <mergeCell ref="B104:B105"/>
    <mergeCell ref="C104:C105"/>
    <mergeCell ref="D104:D105"/>
    <mergeCell ref="E104:E105"/>
    <mergeCell ref="F104:F105"/>
    <mergeCell ref="G104:G105"/>
    <mergeCell ref="J104:J105"/>
    <mergeCell ref="K95:K103"/>
    <mergeCell ref="L95:L103"/>
    <mergeCell ref="M95:M103"/>
    <mergeCell ref="N95:N103"/>
    <mergeCell ref="O95:O103"/>
    <mergeCell ref="P95:P103"/>
    <mergeCell ref="Q91:Q94"/>
    <mergeCell ref="R91:R94"/>
    <mergeCell ref="A95:A103"/>
    <mergeCell ref="B95:B103"/>
    <mergeCell ref="C95:C103"/>
    <mergeCell ref="D95:D103"/>
    <mergeCell ref="E95:E103"/>
    <mergeCell ref="F95:F103"/>
    <mergeCell ref="G95:G103"/>
    <mergeCell ref="J95:J103"/>
    <mergeCell ref="K91:K94"/>
    <mergeCell ref="L91:L94"/>
    <mergeCell ref="M91:M94"/>
    <mergeCell ref="N91:N94"/>
    <mergeCell ref="O91:O94"/>
    <mergeCell ref="P91:P94"/>
    <mergeCell ref="Q106:Q107"/>
    <mergeCell ref="R106:R107"/>
    <mergeCell ref="A108:A109"/>
    <mergeCell ref="B108:B109"/>
    <mergeCell ref="C108:C109"/>
    <mergeCell ref="D108:D109"/>
    <mergeCell ref="E108:E109"/>
    <mergeCell ref="F108:F109"/>
    <mergeCell ref="G108:G109"/>
    <mergeCell ref="J108:J109"/>
    <mergeCell ref="K106:K107"/>
    <mergeCell ref="L106:L107"/>
    <mergeCell ref="M106:M107"/>
    <mergeCell ref="N106:N107"/>
    <mergeCell ref="O106:O107"/>
    <mergeCell ref="P106:P107"/>
    <mergeCell ref="Q104:Q105"/>
    <mergeCell ref="R104:R105"/>
    <mergeCell ref="A106:A107"/>
    <mergeCell ref="B106:B107"/>
    <mergeCell ref="C106:C107"/>
    <mergeCell ref="D106:D107"/>
    <mergeCell ref="E106:E107"/>
    <mergeCell ref="F106:F107"/>
    <mergeCell ref="G106:G107"/>
    <mergeCell ref="J106:J107"/>
    <mergeCell ref="K104:K105"/>
    <mergeCell ref="L104:L105"/>
    <mergeCell ref="M104:M105"/>
    <mergeCell ref="N104:N105"/>
    <mergeCell ref="O104:O105"/>
    <mergeCell ref="P104:P105"/>
    <mergeCell ref="Q110:Q112"/>
    <mergeCell ref="R110:R112"/>
    <mergeCell ref="A113:A116"/>
    <mergeCell ref="B113:B116"/>
    <mergeCell ref="C113:C116"/>
    <mergeCell ref="D113:D116"/>
    <mergeCell ref="E113:E116"/>
    <mergeCell ref="F113:F116"/>
    <mergeCell ref="G113:G116"/>
    <mergeCell ref="J113:J116"/>
    <mergeCell ref="K110:K112"/>
    <mergeCell ref="L110:L112"/>
    <mergeCell ref="M110:M112"/>
    <mergeCell ref="N110:N112"/>
    <mergeCell ref="O110:O112"/>
    <mergeCell ref="P110:P112"/>
    <mergeCell ref="Q108:Q109"/>
    <mergeCell ref="R108:R109"/>
    <mergeCell ref="A110:A112"/>
    <mergeCell ref="B110:B112"/>
    <mergeCell ref="C110:C112"/>
    <mergeCell ref="D110:D112"/>
    <mergeCell ref="E110:E112"/>
    <mergeCell ref="F110:F112"/>
    <mergeCell ref="G110:G112"/>
    <mergeCell ref="J110:J112"/>
    <mergeCell ref="K108:K109"/>
    <mergeCell ref="L108:L109"/>
    <mergeCell ref="M108:M109"/>
    <mergeCell ref="N108:N109"/>
    <mergeCell ref="O108:O109"/>
    <mergeCell ref="P108:P109"/>
    <mergeCell ref="Q118:Q119"/>
    <mergeCell ref="R118:R119"/>
    <mergeCell ref="A120:A121"/>
    <mergeCell ref="B120:B121"/>
    <mergeCell ref="C120:C121"/>
    <mergeCell ref="D120:D121"/>
    <mergeCell ref="E120:E121"/>
    <mergeCell ref="F120:F121"/>
    <mergeCell ref="G120:G121"/>
    <mergeCell ref="J120:J121"/>
    <mergeCell ref="K118:K119"/>
    <mergeCell ref="L118:L119"/>
    <mergeCell ref="M118:M119"/>
    <mergeCell ref="N118:N119"/>
    <mergeCell ref="O118:O119"/>
    <mergeCell ref="P118:P119"/>
    <mergeCell ref="Q113:Q116"/>
    <mergeCell ref="R113:R116"/>
    <mergeCell ref="A118:A119"/>
    <mergeCell ref="B118:B119"/>
    <mergeCell ref="C118:C119"/>
    <mergeCell ref="D118:D119"/>
    <mergeCell ref="E118:E119"/>
    <mergeCell ref="F118:F119"/>
    <mergeCell ref="G118:G119"/>
    <mergeCell ref="J118:J119"/>
    <mergeCell ref="K113:K116"/>
    <mergeCell ref="L113:L116"/>
    <mergeCell ref="M113:M116"/>
    <mergeCell ref="N113:N116"/>
    <mergeCell ref="O113:O116"/>
    <mergeCell ref="P113:P116"/>
    <mergeCell ref="Q122:Q123"/>
    <mergeCell ref="R122:R123"/>
    <mergeCell ref="A124:A127"/>
    <mergeCell ref="B124:B127"/>
    <mergeCell ref="C124:C127"/>
    <mergeCell ref="D124:D127"/>
    <mergeCell ref="E124:E127"/>
    <mergeCell ref="F124:F127"/>
    <mergeCell ref="G124:G127"/>
    <mergeCell ref="J124:J127"/>
    <mergeCell ref="K122:K123"/>
    <mergeCell ref="L122:L123"/>
    <mergeCell ref="M122:M123"/>
    <mergeCell ref="N122:N123"/>
    <mergeCell ref="O122:O123"/>
    <mergeCell ref="P122:P123"/>
    <mergeCell ref="Q120:Q121"/>
    <mergeCell ref="R120:R121"/>
    <mergeCell ref="A122:A123"/>
    <mergeCell ref="B122:B123"/>
    <mergeCell ref="C122:C123"/>
    <mergeCell ref="D122:D123"/>
    <mergeCell ref="E122:E123"/>
    <mergeCell ref="F122:F123"/>
    <mergeCell ref="G122:G123"/>
    <mergeCell ref="J122:J123"/>
    <mergeCell ref="K120:K121"/>
    <mergeCell ref="L120:L121"/>
    <mergeCell ref="M120:M121"/>
    <mergeCell ref="N120:N121"/>
    <mergeCell ref="O120:O121"/>
    <mergeCell ref="P120:P121"/>
    <mergeCell ref="Q128:Q130"/>
    <mergeCell ref="R128:R130"/>
    <mergeCell ref="A131:A132"/>
    <mergeCell ref="B131:B132"/>
    <mergeCell ref="C131:C132"/>
    <mergeCell ref="D131:D132"/>
    <mergeCell ref="E131:E132"/>
    <mergeCell ref="F131:F132"/>
    <mergeCell ref="G131:G132"/>
    <mergeCell ref="J131:J132"/>
    <mergeCell ref="K128:K130"/>
    <mergeCell ref="L128:L130"/>
    <mergeCell ref="M128:M130"/>
    <mergeCell ref="N128:N130"/>
    <mergeCell ref="O128:O130"/>
    <mergeCell ref="P128:P130"/>
    <mergeCell ref="Q124:Q127"/>
    <mergeCell ref="R124:R127"/>
    <mergeCell ref="A128:A130"/>
    <mergeCell ref="B128:B130"/>
    <mergeCell ref="C128:C130"/>
    <mergeCell ref="D128:D130"/>
    <mergeCell ref="E128:E130"/>
    <mergeCell ref="F128:F130"/>
    <mergeCell ref="G128:G130"/>
    <mergeCell ref="J128:J130"/>
    <mergeCell ref="K124:K127"/>
    <mergeCell ref="L124:L127"/>
    <mergeCell ref="M124:M127"/>
    <mergeCell ref="N124:N127"/>
    <mergeCell ref="O124:O127"/>
    <mergeCell ref="P124:P127"/>
    <mergeCell ref="Q133:Q137"/>
    <mergeCell ref="R133:R137"/>
    <mergeCell ref="A138:A139"/>
    <mergeCell ref="B138:B139"/>
    <mergeCell ref="C138:C139"/>
    <mergeCell ref="D138:D139"/>
    <mergeCell ref="E138:E139"/>
    <mergeCell ref="F138:F139"/>
    <mergeCell ref="G138:G139"/>
    <mergeCell ref="J138:J139"/>
    <mergeCell ref="K133:K137"/>
    <mergeCell ref="L133:L137"/>
    <mergeCell ref="M133:M137"/>
    <mergeCell ref="N133:N137"/>
    <mergeCell ref="O133:O137"/>
    <mergeCell ref="P133:P137"/>
    <mergeCell ref="Q131:Q132"/>
    <mergeCell ref="R131:R132"/>
    <mergeCell ref="A133:A137"/>
    <mergeCell ref="B133:B137"/>
    <mergeCell ref="C133:C137"/>
    <mergeCell ref="D133:D137"/>
    <mergeCell ref="E133:E137"/>
    <mergeCell ref="F133:F137"/>
    <mergeCell ref="G133:G137"/>
    <mergeCell ref="J133:J137"/>
    <mergeCell ref="K131:K132"/>
    <mergeCell ref="L131:L132"/>
    <mergeCell ref="M131:M132"/>
    <mergeCell ref="N131:N132"/>
    <mergeCell ref="O131:O132"/>
    <mergeCell ref="P131:P132"/>
    <mergeCell ref="Q140:Q142"/>
    <mergeCell ref="R140:R142"/>
    <mergeCell ref="A143:A146"/>
    <mergeCell ref="B143:B146"/>
    <mergeCell ref="C143:C146"/>
    <mergeCell ref="D143:D146"/>
    <mergeCell ref="E143:E146"/>
    <mergeCell ref="F143:F146"/>
    <mergeCell ref="G143:G146"/>
    <mergeCell ref="J143:J146"/>
    <mergeCell ref="K140:K142"/>
    <mergeCell ref="L140:L142"/>
    <mergeCell ref="M140:M142"/>
    <mergeCell ref="N140:N142"/>
    <mergeCell ref="O140:O142"/>
    <mergeCell ref="P140:P142"/>
    <mergeCell ref="Q138:Q139"/>
    <mergeCell ref="R138:R139"/>
    <mergeCell ref="A140:A142"/>
    <mergeCell ref="B140:B142"/>
    <mergeCell ref="C140:C142"/>
    <mergeCell ref="D140:D142"/>
    <mergeCell ref="E140:E142"/>
    <mergeCell ref="F140:F142"/>
    <mergeCell ref="G140:G142"/>
    <mergeCell ref="J140:J142"/>
    <mergeCell ref="K138:K139"/>
    <mergeCell ref="L138:L139"/>
    <mergeCell ref="M138:M139"/>
    <mergeCell ref="N138:N139"/>
    <mergeCell ref="O138:O139"/>
    <mergeCell ref="P138:P139"/>
    <mergeCell ref="Q148:Q149"/>
    <mergeCell ref="R148:R149"/>
    <mergeCell ref="A150:A151"/>
    <mergeCell ref="B150:B151"/>
    <mergeCell ref="C150:C151"/>
    <mergeCell ref="D150:D151"/>
    <mergeCell ref="E150:E151"/>
    <mergeCell ref="F150:F151"/>
    <mergeCell ref="G150:G151"/>
    <mergeCell ref="J150:J151"/>
    <mergeCell ref="K148:K149"/>
    <mergeCell ref="L148:L149"/>
    <mergeCell ref="M148:M149"/>
    <mergeCell ref="N148:N149"/>
    <mergeCell ref="O148:O149"/>
    <mergeCell ref="P148:P149"/>
    <mergeCell ref="Q143:Q146"/>
    <mergeCell ref="R143:R146"/>
    <mergeCell ref="A148:A149"/>
    <mergeCell ref="B148:B149"/>
    <mergeCell ref="C148:C149"/>
    <mergeCell ref="D148:D149"/>
    <mergeCell ref="E148:E149"/>
    <mergeCell ref="F148:F149"/>
    <mergeCell ref="G148:G149"/>
    <mergeCell ref="J148:J149"/>
    <mergeCell ref="K143:K146"/>
    <mergeCell ref="L143:L146"/>
    <mergeCell ref="M143:M146"/>
    <mergeCell ref="N143:N146"/>
    <mergeCell ref="O143:O146"/>
    <mergeCell ref="P143:P146"/>
    <mergeCell ref="Q152:Q153"/>
    <mergeCell ref="R152:R153"/>
    <mergeCell ref="A155:A156"/>
    <mergeCell ref="B155:B156"/>
    <mergeCell ref="C155:C156"/>
    <mergeCell ref="D155:D156"/>
    <mergeCell ref="E155:E156"/>
    <mergeCell ref="F155:F156"/>
    <mergeCell ref="G155:G156"/>
    <mergeCell ref="J155:J156"/>
    <mergeCell ref="K152:K153"/>
    <mergeCell ref="L152:L153"/>
    <mergeCell ref="M152:M153"/>
    <mergeCell ref="N152:N153"/>
    <mergeCell ref="O152:O153"/>
    <mergeCell ref="P152:P153"/>
    <mergeCell ref="Q150:Q151"/>
    <mergeCell ref="R150:R151"/>
    <mergeCell ref="A152:A153"/>
    <mergeCell ref="B152:B153"/>
    <mergeCell ref="C152:C153"/>
    <mergeCell ref="D152:D153"/>
    <mergeCell ref="E152:E153"/>
    <mergeCell ref="F152:F153"/>
    <mergeCell ref="G152:G153"/>
    <mergeCell ref="J152:J153"/>
    <mergeCell ref="K150:K151"/>
    <mergeCell ref="L150:L151"/>
    <mergeCell ref="M150:M151"/>
    <mergeCell ref="N150:N151"/>
    <mergeCell ref="O150:O151"/>
    <mergeCell ref="P150:P151"/>
    <mergeCell ref="Q157:Q158"/>
    <mergeCell ref="R157:R158"/>
    <mergeCell ref="A159:A162"/>
    <mergeCell ref="B159:B162"/>
    <mergeCell ref="C159:C162"/>
    <mergeCell ref="D159:D162"/>
    <mergeCell ref="E159:E162"/>
    <mergeCell ref="F159:F162"/>
    <mergeCell ref="G159:G162"/>
    <mergeCell ref="J159:J162"/>
    <mergeCell ref="K157:K158"/>
    <mergeCell ref="L157:L158"/>
    <mergeCell ref="M157:M158"/>
    <mergeCell ref="N157:N158"/>
    <mergeCell ref="O157:O158"/>
    <mergeCell ref="P157:P158"/>
    <mergeCell ref="Q155:Q156"/>
    <mergeCell ref="R155:R156"/>
    <mergeCell ref="A157:A158"/>
    <mergeCell ref="B157:B158"/>
    <mergeCell ref="C157:C158"/>
    <mergeCell ref="D157:D158"/>
    <mergeCell ref="E157:E158"/>
    <mergeCell ref="F157:F158"/>
    <mergeCell ref="G157:G158"/>
    <mergeCell ref="J157:J158"/>
    <mergeCell ref="K155:K156"/>
    <mergeCell ref="L155:L156"/>
    <mergeCell ref="M155:M156"/>
    <mergeCell ref="N155:N156"/>
    <mergeCell ref="O155:O156"/>
    <mergeCell ref="P155:P156"/>
    <mergeCell ref="Q163:Q164"/>
    <mergeCell ref="R163:R164"/>
    <mergeCell ref="A165:A166"/>
    <mergeCell ref="B165:B166"/>
    <mergeCell ref="C165:C166"/>
    <mergeCell ref="D165:D166"/>
    <mergeCell ref="E165:E166"/>
    <mergeCell ref="F165:F166"/>
    <mergeCell ref="G165:G166"/>
    <mergeCell ref="J165:J166"/>
    <mergeCell ref="K163:K164"/>
    <mergeCell ref="L163:L164"/>
    <mergeCell ref="M163:M164"/>
    <mergeCell ref="N163:N164"/>
    <mergeCell ref="O163:O164"/>
    <mergeCell ref="P163:P164"/>
    <mergeCell ref="Q159:Q162"/>
    <mergeCell ref="R159:R162"/>
    <mergeCell ref="A163:A164"/>
    <mergeCell ref="B163:B164"/>
    <mergeCell ref="C163:C164"/>
    <mergeCell ref="D163:D164"/>
    <mergeCell ref="E163:E164"/>
    <mergeCell ref="F163:F164"/>
    <mergeCell ref="G163:G164"/>
    <mergeCell ref="J163:J164"/>
    <mergeCell ref="K159:K162"/>
    <mergeCell ref="L159:L162"/>
    <mergeCell ref="M159:M162"/>
    <mergeCell ref="N159:N162"/>
    <mergeCell ref="O159:O162"/>
    <mergeCell ref="P159:P162"/>
    <mergeCell ref="Q167:Q170"/>
    <mergeCell ref="R167:R170"/>
    <mergeCell ref="A171:A172"/>
    <mergeCell ref="B171:B172"/>
    <mergeCell ref="C171:C172"/>
    <mergeCell ref="D171:D172"/>
    <mergeCell ref="E171:E172"/>
    <mergeCell ref="F171:F172"/>
    <mergeCell ref="G171:G172"/>
    <mergeCell ref="J171:J172"/>
    <mergeCell ref="K167:K170"/>
    <mergeCell ref="L167:L170"/>
    <mergeCell ref="M167:M170"/>
    <mergeCell ref="N167:N170"/>
    <mergeCell ref="O167:O170"/>
    <mergeCell ref="P167:P170"/>
    <mergeCell ref="Q165:Q166"/>
    <mergeCell ref="R165:R166"/>
    <mergeCell ref="A167:A170"/>
    <mergeCell ref="B167:B170"/>
    <mergeCell ref="C167:C170"/>
    <mergeCell ref="D167:D170"/>
    <mergeCell ref="E167:E170"/>
    <mergeCell ref="F167:F170"/>
    <mergeCell ref="G167:G170"/>
    <mergeCell ref="J167:J170"/>
    <mergeCell ref="K165:K166"/>
    <mergeCell ref="L165:L166"/>
    <mergeCell ref="M165:M166"/>
    <mergeCell ref="N165:N166"/>
    <mergeCell ref="O165:O166"/>
    <mergeCell ref="P165:P166"/>
    <mergeCell ref="Q175:Q176"/>
    <mergeCell ref="R175:R176"/>
    <mergeCell ref="A177:A178"/>
    <mergeCell ref="B177:B178"/>
    <mergeCell ref="C177:C178"/>
    <mergeCell ref="D177:D178"/>
    <mergeCell ref="E177:E178"/>
    <mergeCell ref="F177:F178"/>
    <mergeCell ref="G177:G178"/>
    <mergeCell ref="J177:J178"/>
    <mergeCell ref="K175:K176"/>
    <mergeCell ref="L175:L176"/>
    <mergeCell ref="M175:M176"/>
    <mergeCell ref="N175:N176"/>
    <mergeCell ref="O175:O176"/>
    <mergeCell ref="P175:P176"/>
    <mergeCell ref="Q171:Q172"/>
    <mergeCell ref="R171:R172"/>
    <mergeCell ref="A175:A176"/>
    <mergeCell ref="B175:B176"/>
    <mergeCell ref="C175:C176"/>
    <mergeCell ref="D175:D176"/>
    <mergeCell ref="E175:E176"/>
    <mergeCell ref="F175:F176"/>
    <mergeCell ref="G175:G176"/>
    <mergeCell ref="J175:J176"/>
    <mergeCell ref="K171:K172"/>
    <mergeCell ref="L171:L172"/>
    <mergeCell ref="M171:M172"/>
    <mergeCell ref="N171:N172"/>
    <mergeCell ref="O171:O172"/>
    <mergeCell ref="P171:P172"/>
    <mergeCell ref="Q179:Q180"/>
    <mergeCell ref="R179:R180"/>
    <mergeCell ref="A181:A183"/>
    <mergeCell ref="B181:B183"/>
    <mergeCell ref="C181:C183"/>
    <mergeCell ref="D181:D183"/>
    <mergeCell ref="E181:E183"/>
    <mergeCell ref="F181:F183"/>
    <mergeCell ref="G181:G183"/>
    <mergeCell ref="J181:J183"/>
    <mergeCell ref="K179:K180"/>
    <mergeCell ref="L179:L180"/>
    <mergeCell ref="M179:M180"/>
    <mergeCell ref="N179:N180"/>
    <mergeCell ref="O179:O180"/>
    <mergeCell ref="P179:P180"/>
    <mergeCell ref="Q177:Q178"/>
    <mergeCell ref="R177:R178"/>
    <mergeCell ref="A179:A180"/>
    <mergeCell ref="B179:B180"/>
    <mergeCell ref="C179:C180"/>
    <mergeCell ref="D179:D180"/>
    <mergeCell ref="E179:E180"/>
    <mergeCell ref="F179:F180"/>
    <mergeCell ref="G179:G180"/>
    <mergeCell ref="J179:J180"/>
    <mergeCell ref="K177:K178"/>
    <mergeCell ref="L177:L178"/>
    <mergeCell ref="M177:M178"/>
    <mergeCell ref="N177:N178"/>
    <mergeCell ref="O177:O178"/>
    <mergeCell ref="P177:P178"/>
    <mergeCell ref="Q184:Q185"/>
    <mergeCell ref="R184:R185"/>
    <mergeCell ref="A186:A189"/>
    <mergeCell ref="B186:B189"/>
    <mergeCell ref="C186:C189"/>
    <mergeCell ref="D186:D189"/>
    <mergeCell ref="E186:E189"/>
    <mergeCell ref="F186:F189"/>
    <mergeCell ref="G186:G189"/>
    <mergeCell ref="J186:J189"/>
    <mergeCell ref="K184:K185"/>
    <mergeCell ref="L184:L185"/>
    <mergeCell ref="M184:M185"/>
    <mergeCell ref="N184:N185"/>
    <mergeCell ref="O184:O185"/>
    <mergeCell ref="P184:P185"/>
    <mergeCell ref="Q181:Q183"/>
    <mergeCell ref="R181:R183"/>
    <mergeCell ref="A184:A185"/>
    <mergeCell ref="B184:B185"/>
    <mergeCell ref="C184:C185"/>
    <mergeCell ref="D184:D185"/>
    <mergeCell ref="E184:E185"/>
    <mergeCell ref="F184:F185"/>
    <mergeCell ref="G184:G185"/>
    <mergeCell ref="J184:J185"/>
    <mergeCell ref="K181:K183"/>
    <mergeCell ref="L181:L183"/>
    <mergeCell ref="M181:M183"/>
    <mergeCell ref="N181:N183"/>
    <mergeCell ref="O181:O183"/>
    <mergeCell ref="P181:P183"/>
    <mergeCell ref="Q190:Q191"/>
    <mergeCell ref="R190:R191"/>
    <mergeCell ref="A192:A193"/>
    <mergeCell ref="B192:B193"/>
    <mergeCell ref="C192:C193"/>
    <mergeCell ref="D192:D193"/>
    <mergeCell ref="E192:E193"/>
    <mergeCell ref="F192:F193"/>
    <mergeCell ref="G192:G193"/>
    <mergeCell ref="J192:J193"/>
    <mergeCell ref="K190:K191"/>
    <mergeCell ref="L190:L191"/>
    <mergeCell ref="M190:M191"/>
    <mergeCell ref="N190:N191"/>
    <mergeCell ref="O190:O191"/>
    <mergeCell ref="P190:P191"/>
    <mergeCell ref="Q186:Q189"/>
    <mergeCell ref="R186:R189"/>
    <mergeCell ref="A190:A191"/>
    <mergeCell ref="B190:B191"/>
    <mergeCell ref="C190:C191"/>
    <mergeCell ref="D190:D191"/>
    <mergeCell ref="E190:E191"/>
    <mergeCell ref="F190:F191"/>
    <mergeCell ref="G190:G191"/>
    <mergeCell ref="J190:J191"/>
    <mergeCell ref="K186:K189"/>
    <mergeCell ref="L186:L189"/>
    <mergeCell ref="M186:M189"/>
    <mergeCell ref="N186:N189"/>
    <mergeCell ref="O186:O189"/>
    <mergeCell ref="P186:P189"/>
    <mergeCell ref="Q194:Q195"/>
    <mergeCell ref="R194:R195"/>
    <mergeCell ref="A196:A197"/>
    <mergeCell ref="B196:B197"/>
    <mergeCell ref="C196:C197"/>
    <mergeCell ref="D196:D197"/>
    <mergeCell ref="E196:E197"/>
    <mergeCell ref="F196:F197"/>
    <mergeCell ref="G196:G197"/>
    <mergeCell ref="J196:J197"/>
    <mergeCell ref="K194:K195"/>
    <mergeCell ref="L194:L195"/>
    <mergeCell ref="M194:M195"/>
    <mergeCell ref="N194:N195"/>
    <mergeCell ref="O194:O195"/>
    <mergeCell ref="P194:P195"/>
    <mergeCell ref="Q192:Q193"/>
    <mergeCell ref="R192:R193"/>
    <mergeCell ref="A194:A195"/>
    <mergeCell ref="B194:B195"/>
    <mergeCell ref="C194:C195"/>
    <mergeCell ref="D194:D195"/>
    <mergeCell ref="E194:E195"/>
    <mergeCell ref="F194:F195"/>
    <mergeCell ref="G194:G195"/>
    <mergeCell ref="J194:J195"/>
    <mergeCell ref="K192:K193"/>
    <mergeCell ref="L192:L193"/>
    <mergeCell ref="M192:M193"/>
    <mergeCell ref="N192:N193"/>
    <mergeCell ref="O192:O193"/>
    <mergeCell ref="P192:P193"/>
    <mergeCell ref="Q198:Q199"/>
    <mergeCell ref="R198:R199"/>
    <mergeCell ref="A200:A203"/>
    <mergeCell ref="B200:B203"/>
    <mergeCell ref="C200:C203"/>
    <mergeCell ref="D200:D203"/>
    <mergeCell ref="E200:E203"/>
    <mergeCell ref="F200:F203"/>
    <mergeCell ref="G200:G203"/>
    <mergeCell ref="J200:J203"/>
    <mergeCell ref="K198:K199"/>
    <mergeCell ref="L198:L199"/>
    <mergeCell ref="M198:M199"/>
    <mergeCell ref="N198:N199"/>
    <mergeCell ref="O198:O199"/>
    <mergeCell ref="P198:P199"/>
    <mergeCell ref="Q196:Q197"/>
    <mergeCell ref="R196:R197"/>
    <mergeCell ref="A198:A199"/>
    <mergeCell ref="B198:B199"/>
    <mergeCell ref="C198:C199"/>
    <mergeCell ref="D198:D199"/>
    <mergeCell ref="E198:E199"/>
    <mergeCell ref="F198:F199"/>
    <mergeCell ref="G198:G199"/>
    <mergeCell ref="J198:J199"/>
    <mergeCell ref="K196:K197"/>
    <mergeCell ref="L196:L197"/>
    <mergeCell ref="M196:M197"/>
    <mergeCell ref="N196:N197"/>
    <mergeCell ref="O196:O197"/>
    <mergeCell ref="P196:P197"/>
    <mergeCell ref="Q204:Q211"/>
    <mergeCell ref="R204:R211"/>
    <mergeCell ref="A212:A213"/>
    <mergeCell ref="B212:B213"/>
    <mergeCell ref="C212:C213"/>
    <mergeCell ref="D212:D213"/>
    <mergeCell ref="E212:E213"/>
    <mergeCell ref="F212:F213"/>
    <mergeCell ref="G212:G213"/>
    <mergeCell ref="J212:J213"/>
    <mergeCell ref="K204:K211"/>
    <mergeCell ref="L204:L211"/>
    <mergeCell ref="M204:M211"/>
    <mergeCell ref="N204:N211"/>
    <mergeCell ref="O204:O211"/>
    <mergeCell ref="P204:P211"/>
    <mergeCell ref="Q200:Q203"/>
    <mergeCell ref="R200:R203"/>
    <mergeCell ref="A204:A211"/>
    <mergeCell ref="B204:B211"/>
    <mergeCell ref="C204:C211"/>
    <mergeCell ref="D204:D211"/>
    <mergeCell ref="E204:E211"/>
    <mergeCell ref="F204:F211"/>
    <mergeCell ref="G204:G211"/>
    <mergeCell ref="J204:J211"/>
    <mergeCell ref="K200:K203"/>
    <mergeCell ref="L200:L203"/>
    <mergeCell ref="M200:M203"/>
    <mergeCell ref="N200:N203"/>
    <mergeCell ref="O200:O203"/>
    <mergeCell ref="P200:P203"/>
    <mergeCell ref="Q215:Q217"/>
    <mergeCell ref="R215:R217"/>
    <mergeCell ref="A218:A221"/>
    <mergeCell ref="B218:B221"/>
    <mergeCell ref="C218:C221"/>
    <mergeCell ref="D218:D221"/>
    <mergeCell ref="E218:E221"/>
    <mergeCell ref="F218:F221"/>
    <mergeCell ref="G218:G221"/>
    <mergeCell ref="J218:J221"/>
    <mergeCell ref="K215:K217"/>
    <mergeCell ref="L215:L217"/>
    <mergeCell ref="M215:M217"/>
    <mergeCell ref="N215:N217"/>
    <mergeCell ref="O215:O217"/>
    <mergeCell ref="P215:P217"/>
    <mergeCell ref="Q212:Q213"/>
    <mergeCell ref="R212:R213"/>
    <mergeCell ref="A215:A217"/>
    <mergeCell ref="B215:B217"/>
    <mergeCell ref="C215:C217"/>
    <mergeCell ref="D215:D217"/>
    <mergeCell ref="E215:E217"/>
    <mergeCell ref="F215:F217"/>
    <mergeCell ref="G215:G217"/>
    <mergeCell ref="J215:J217"/>
    <mergeCell ref="K212:K213"/>
    <mergeCell ref="L212:L213"/>
    <mergeCell ref="M212:M213"/>
    <mergeCell ref="N212:N213"/>
    <mergeCell ref="O212:O213"/>
    <mergeCell ref="P212:P213"/>
    <mergeCell ref="Q223:Q224"/>
    <mergeCell ref="R223:R224"/>
    <mergeCell ref="A225:A226"/>
    <mergeCell ref="B225:B226"/>
    <mergeCell ref="C225:C226"/>
    <mergeCell ref="D225:D226"/>
    <mergeCell ref="E225:E226"/>
    <mergeCell ref="F225:F226"/>
    <mergeCell ref="G225:G226"/>
    <mergeCell ref="J225:J226"/>
    <mergeCell ref="K223:K224"/>
    <mergeCell ref="L223:L224"/>
    <mergeCell ref="M223:M224"/>
    <mergeCell ref="N223:N224"/>
    <mergeCell ref="O223:O224"/>
    <mergeCell ref="P223:P224"/>
    <mergeCell ref="Q218:Q221"/>
    <mergeCell ref="R218:R221"/>
    <mergeCell ref="A223:A224"/>
    <mergeCell ref="B223:B224"/>
    <mergeCell ref="C223:C224"/>
    <mergeCell ref="D223:D224"/>
    <mergeCell ref="E223:E224"/>
    <mergeCell ref="F223:F224"/>
    <mergeCell ref="G223:G224"/>
    <mergeCell ref="J223:J224"/>
    <mergeCell ref="K218:K221"/>
    <mergeCell ref="L218:L221"/>
    <mergeCell ref="M218:M221"/>
    <mergeCell ref="N218:N221"/>
    <mergeCell ref="O218:O221"/>
    <mergeCell ref="P218:P221"/>
    <mergeCell ref="Q227:Q228"/>
    <mergeCell ref="R227:R228"/>
    <mergeCell ref="A229:A230"/>
    <mergeCell ref="B229:B230"/>
    <mergeCell ref="C229:C230"/>
    <mergeCell ref="D229:D230"/>
    <mergeCell ref="E229:E230"/>
    <mergeCell ref="F229:F230"/>
    <mergeCell ref="G229:G230"/>
    <mergeCell ref="J229:J230"/>
    <mergeCell ref="K227:K228"/>
    <mergeCell ref="L227:L228"/>
    <mergeCell ref="M227:M228"/>
    <mergeCell ref="N227:N228"/>
    <mergeCell ref="O227:O228"/>
    <mergeCell ref="P227:P228"/>
    <mergeCell ref="Q225:Q226"/>
    <mergeCell ref="R225:R226"/>
    <mergeCell ref="A227:A228"/>
    <mergeCell ref="B227:B228"/>
    <mergeCell ref="C227:C228"/>
    <mergeCell ref="D227:D228"/>
    <mergeCell ref="E227:E228"/>
    <mergeCell ref="F227:F228"/>
    <mergeCell ref="G227:G228"/>
    <mergeCell ref="J227:J228"/>
    <mergeCell ref="K225:K226"/>
    <mergeCell ref="L225:L226"/>
    <mergeCell ref="M225:M226"/>
    <mergeCell ref="N225:N226"/>
    <mergeCell ref="O225:O226"/>
    <mergeCell ref="P225:P226"/>
    <mergeCell ref="Q231:Q235"/>
    <mergeCell ref="R231:R235"/>
    <mergeCell ref="M240:N240"/>
    <mergeCell ref="O240:P240"/>
    <mergeCell ref="K231:K235"/>
    <mergeCell ref="L231:L235"/>
    <mergeCell ref="M231:M235"/>
    <mergeCell ref="N231:N235"/>
    <mergeCell ref="O231:O235"/>
    <mergeCell ref="P231:P235"/>
    <mergeCell ref="Q229:Q230"/>
    <mergeCell ref="R229:R230"/>
    <mergeCell ref="A231:A235"/>
    <mergeCell ref="B231:B235"/>
    <mergeCell ref="C231:C235"/>
    <mergeCell ref="D231:D235"/>
    <mergeCell ref="E231:E235"/>
    <mergeCell ref="F231:F235"/>
    <mergeCell ref="G231:G235"/>
    <mergeCell ref="J231:J235"/>
    <mergeCell ref="K229:K230"/>
    <mergeCell ref="L229:L230"/>
    <mergeCell ref="M229:M230"/>
    <mergeCell ref="N229:N230"/>
    <mergeCell ref="O229:O230"/>
    <mergeCell ref="P229:P2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Mazowiecka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2019-10-16T13:30:59Z</dcterms:created>
  <dcterms:modified xsi:type="dcterms:W3CDTF">2019-10-17T07:05:15Z</dcterms:modified>
</cp:coreProperties>
</file>